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<sst xmlns="http://schemas.openxmlformats.org/spreadsheetml/2006/main" count="158" uniqueCount="110">
  <si>
    <t>§</t>
  </si>
  <si>
    <t>bieżące</t>
  </si>
  <si>
    <t>inwestycyj.</t>
  </si>
  <si>
    <t>01010- Infrastruktura wodociągowa i sanitacyjna wsi: Razem</t>
  </si>
  <si>
    <t>600   Transport i łączność- Razem</t>
  </si>
  <si>
    <t>zakup materiałów i wyposażenia</t>
  </si>
  <si>
    <t>700  Gospodarka mieszkaniowa - Razem</t>
  </si>
  <si>
    <t>wynagrodzenia osobowe pracowników</t>
  </si>
  <si>
    <t>dodatkowe wynagrodzenia roczne</t>
  </si>
  <si>
    <t>składki na ubezpieczenia społeczne</t>
  </si>
  <si>
    <t>składki na Fundusz Pracy</t>
  </si>
  <si>
    <t>podróże służbowe krajowe</t>
  </si>
  <si>
    <t>różne opłaty i składki</t>
  </si>
  <si>
    <t xml:space="preserve">75095  Pozostała działalność : Razem  </t>
  </si>
  <si>
    <t>750  Administracja publiczna - Razem</t>
  </si>
  <si>
    <t>odpisy na zakł.fundusz świad.socj</t>
  </si>
  <si>
    <t>80101- Szkoły podstawowe : Razem</t>
  </si>
  <si>
    <t>80110 - Gimnazja : Razem</t>
  </si>
  <si>
    <t>80120 - Licea ogólnokształcące : Razem</t>
  </si>
  <si>
    <t>85401-  Świetlice szkolne : Razem</t>
  </si>
  <si>
    <t>90003-Oczyszczanie miast i wsi:Razem</t>
  </si>
  <si>
    <t>90015- Oświetlenie ulic, placów i dróg:Razem</t>
  </si>
  <si>
    <t>92605- Zadania w zakresie kultury fizycznej i sportu: Razem</t>
  </si>
  <si>
    <t>801  Oświata i wychowanie - Razem</t>
  </si>
  <si>
    <t>851  Ochrona zdrowia - Razem</t>
  </si>
  <si>
    <t>świadczenia społeczne</t>
  </si>
  <si>
    <t>zakup pozostałych usług</t>
  </si>
  <si>
    <t>854  Edukacyjna opieka wychowawcza- Razem</t>
  </si>
  <si>
    <t>900  Gospodarka komunalna i ochrona środowiska- Razem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</si>
  <si>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</si>
  <si>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</si>
  <si>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</si>
  <si>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</si>
  <si>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</si>
  <si>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60095- Pozostała działalność : Razem</t>
  </si>
  <si>
    <t>010 Rolnictwo i łowiectwo-Razem</t>
  </si>
  <si>
    <t>75023 - Urzędy gmin : Razem</t>
  </si>
  <si>
    <t>75412 - Ochotnicze  Straże Pożarne : Razem</t>
  </si>
  <si>
    <t>754  Bezpiecz.publiczne i ochrona przeciwpożarowa- Razem</t>
  </si>
  <si>
    <t>Dz</t>
  </si>
  <si>
    <t>Zadanie</t>
  </si>
  <si>
    <t>Rozdz</t>
  </si>
  <si>
    <t>85219- Ośrodki pomocy społecznej : Razem</t>
  </si>
  <si>
    <t>852  Pomoc społeczna - Razem</t>
  </si>
  <si>
    <t>70004- Różne jedn.obsługi gospodarki mieszkaniowej: Razem</t>
  </si>
  <si>
    <t>80114 Zespoły obsługi ekonomiczno-administ. szkół:Razem</t>
  </si>
  <si>
    <t>Rady Gminy Michałowice</t>
  </si>
  <si>
    <t>010</t>
  </si>
  <si>
    <t>01010</t>
  </si>
  <si>
    <t>wynagrodzenia bezosobowe</t>
  </si>
  <si>
    <t xml:space="preserve"> wydatki osobowe nie zaliczone do wynagrodz</t>
  </si>
  <si>
    <t>wydatki osobowe nie zaliczone do wynagrodzeń</t>
  </si>
  <si>
    <t>wydatki osobowe nie zaliczone do wynagrodz</t>
  </si>
  <si>
    <t>wydatki osobowe nie zaliczone do wynagrodz.</t>
  </si>
  <si>
    <t>Autopoprawki Wójta Gminy</t>
  </si>
  <si>
    <t>Plan wydatków na 2005r z uwzględnieniem autopoprawek</t>
  </si>
  <si>
    <t>zakup usług dostępu do sieci Internet</t>
  </si>
  <si>
    <t>dotacja podmiotowa z budżetu dla niepublicznej jednostki systemu oświaty</t>
  </si>
  <si>
    <t>80103- Oddziały przedszkolne w szkołach podstawowych:Razem</t>
  </si>
  <si>
    <t>80104 - Przedszkola (niepubliczne) : Razem</t>
  </si>
  <si>
    <t>80104 - Przedszkola (publiczne) : Razem</t>
  </si>
  <si>
    <t>85214 - Zasiłki i pomoc w naturze oraz składki na ubezpieczenia emerytalne i rentowe: Razem</t>
  </si>
  <si>
    <t xml:space="preserve">dotacje celowe przekazane gminie na zadania bieżące realizowane na podstawie porozumień między jst </t>
  </si>
  <si>
    <t>85295 -Pozostała działalność : Razem</t>
  </si>
  <si>
    <t>92109- Domy i ośrodki kultury,świetlice i kluby : Razem</t>
  </si>
  <si>
    <t>85412 - Kolonie i obozy oraz inne formy wypoczynku dzieci i młodzieży szkolnej,a także szkolenia młodzieży</t>
  </si>
  <si>
    <t>70005 - Gospodarka gruntami i nieruchomościami: Razem</t>
  </si>
  <si>
    <t>85121 Lecznictwo ambulatoryjne:Razem</t>
  </si>
  <si>
    <t>do Uchwały N      /  /2008</t>
  </si>
  <si>
    <t xml:space="preserve">zwiększenia </t>
  </si>
  <si>
    <t>zmniejszenia</t>
  </si>
  <si>
    <t>Zmiany wynagrodzeń n i pochodnych wynikają z konieczności uregulowań płacowych dla nauczycieli zgodnie z rozporządzeniem Ministra Edukacji Narodowej z dnia 11 marca 2008r. (Dz.U.Nr.42,poz 257) zmieniajace rozporządzenie w sprawie wysokości minimalnych stawek wynagrodzenia nauczycieli, ogólnych warunków przyznawania dodatków do wynagrodzenia zasadniczego oraz wynagrodzenia za pracę w dniach wolnych od pracy.Wzrost wynagrodzeń nauczycieli wynosi 10% dla pracowników administracji i obsługi około 7%;do budżetu przyjęto wskaźnik wzrostu płac  3,5%</t>
  </si>
  <si>
    <t>zakup środków żywności</t>
  </si>
  <si>
    <t>85202 -Domy pomocy społecznej : Razem</t>
  </si>
  <si>
    <t>Dokonać zmian w planie wydatków budżetowych gminy w roku budżetowym 2008 stanowiącym załącznik nr 2 do Uchwały Rady Gminy Michałowice Nr XVII/105/2008 z dnia 31 stycznia 2008 r. w sprawie uchwalenia budżetu Gminy Michałowice na 2008 rok w sposób następujący</t>
  </si>
  <si>
    <t>(w złotych)</t>
  </si>
  <si>
    <r>
      <t xml:space="preserve">zakup usług pozostałych </t>
    </r>
    <r>
      <rPr>
        <i/>
        <sz val="10"/>
        <rFont val="Times New Roman"/>
        <family val="1"/>
      </rPr>
      <t>( wykonanie operatów wodnoprawnych na pobór wód i zrzut wód popłucznych oraz opracowanie wniosku o taryfy za wodę i ścieki)</t>
    </r>
  </si>
  <si>
    <r>
      <t xml:space="preserve">wydatki inwestycyjne jedn.budżet ( </t>
    </r>
    <r>
      <rPr>
        <i/>
        <sz val="10"/>
        <rFont val="Times New Roman"/>
        <family val="1"/>
      </rPr>
      <t>zmiany wynikają z załącznika nr 4)</t>
    </r>
  </si>
  <si>
    <t>wydatki inwestycyjne jedn.budżet ( zmiany wynikają z załącznika nr 4)</t>
  </si>
  <si>
    <t>wyd.na zakupy inwestycyjne jedn.budżet.( zmiany wynikają z załącznika nr 4)</t>
  </si>
  <si>
    <t>wydatki inwestycyjne jedn.budżetowych ( zmiany wynikają z załącznika nr 4)</t>
  </si>
  <si>
    <t>wyd.na zakupy inwestycyjne jedn.budż ( zmiany wynikają z załącznika nr 4)</t>
  </si>
  <si>
    <r>
      <t xml:space="preserve">zakup usług pozostałych </t>
    </r>
    <r>
      <rPr>
        <i/>
        <sz val="10"/>
        <rFont val="Times New Roman"/>
        <family val="1"/>
      </rPr>
      <t>(opłata za umieszczenie urządzeń w pasach dróg powiatowych i wojewódzkich)</t>
    </r>
  </si>
  <si>
    <r>
      <t xml:space="preserve">zakup materiałów i wyposażenia ( </t>
    </r>
    <r>
      <rPr>
        <i/>
        <sz val="10"/>
        <rFont val="Times New Roman"/>
        <family val="1"/>
      </rPr>
      <t>zakup farb, rękawic , flag i innych materiałów  zwiększyć)</t>
    </r>
  </si>
  <si>
    <r>
      <t xml:space="preserve">zakup usług remontowych ( </t>
    </r>
    <r>
      <rPr>
        <i/>
        <sz val="10"/>
        <rFont val="Times New Roman"/>
        <family val="1"/>
      </rPr>
      <t>remont cząstkowy dróg i ulic o nawierzchni bitumicznej  zwiększyć o kwotę</t>
    </r>
    <r>
      <rPr>
        <b/>
        <i/>
        <sz val="10"/>
        <rFont val="Times New Roman"/>
        <family val="1"/>
      </rPr>
      <t xml:space="preserve"> 200 000 zł,</t>
    </r>
    <r>
      <rPr>
        <i/>
        <sz val="10"/>
        <rFont val="Times New Roman"/>
        <family val="1"/>
      </rPr>
      <t xml:space="preserve">    remont chodników na terenie gminy  zwiększyć o kwotę   </t>
    </r>
    <r>
      <rPr>
        <b/>
        <i/>
        <sz val="10"/>
        <rFont val="Times New Roman"/>
        <family val="1"/>
      </rPr>
      <t xml:space="preserve">  60 000 zł,</t>
    </r>
    <r>
      <rPr>
        <i/>
        <sz val="10"/>
        <rFont val="Times New Roman"/>
        <family val="1"/>
      </rPr>
      <t xml:space="preserve">    wykonanie progów spowalniających na terenie gminy zwiększyć o kwotę </t>
    </r>
    <r>
      <rPr>
        <b/>
        <i/>
        <sz val="10"/>
        <rFont val="Times New Roman"/>
        <family val="1"/>
      </rPr>
      <t>35 000 zł</t>
    </r>
    <r>
      <rPr>
        <i/>
        <sz val="10"/>
        <rFont val="Times New Roman"/>
        <family val="1"/>
      </rPr>
      <t xml:space="preserve">   ,Komorów-Granica remont ul. Sieradzkiej i Okrężnej rozszerzyć o ulicę Dworcową w Michałowicach  i zwiększyć o kwotę     </t>
    </r>
    <r>
      <rPr>
        <b/>
        <i/>
        <sz val="10"/>
        <rFont val="Times New Roman"/>
        <family val="1"/>
      </rPr>
      <t>70 000 z</t>
    </r>
    <r>
      <rPr>
        <i/>
        <sz val="10"/>
        <rFont val="Times New Roman"/>
        <family val="1"/>
      </rPr>
      <t xml:space="preserve">ł,    Opacz  Kolonia remont ul. Ryżowej  zwiększyć o kwotę </t>
    </r>
    <r>
      <rPr>
        <b/>
        <i/>
        <sz val="10"/>
        <rFont val="Times New Roman"/>
        <family val="1"/>
      </rPr>
      <t>300 000 zł</t>
    </r>
    <r>
      <rPr>
        <i/>
        <sz val="10"/>
        <rFont val="Times New Roman"/>
        <family val="1"/>
      </rPr>
      <t>,   remont ulic i dróg o nawierzchni tłuczniowej , żużlowej , destruktu bitumicznego   zwiększyć o kwotę</t>
    </r>
    <r>
      <rPr>
        <b/>
        <i/>
        <sz val="10"/>
        <rFont val="Times New Roman"/>
        <family val="1"/>
      </rPr>
      <t xml:space="preserve"> 70 000 zł</t>
    </r>
    <r>
      <rPr>
        <i/>
        <sz val="10"/>
        <rFont val="Times New Roman"/>
        <family val="1"/>
      </rPr>
      <t xml:space="preserve">,    remont tłuczniem kamiennym i gruzem betonowym oraz destruktem ul. Malczewskiego ,Popiełuszki Modrzejewskiej ,Szarej Jałowcowej ,Leśnej ,Studziennej ,Makowej, Bez nazwy zwiększyć o kwotę       </t>
    </r>
    <r>
      <rPr>
        <b/>
        <i/>
        <sz val="10"/>
        <rFont val="Times New Roman"/>
        <family val="1"/>
      </rPr>
      <t>180 000 zł</t>
    </r>
    <r>
      <rPr>
        <i/>
        <sz val="10"/>
        <rFont val="Times New Roman"/>
        <family val="1"/>
      </rPr>
      <t>,</t>
    </r>
  </si>
  <si>
    <r>
      <t>zakup usług remontowych (</t>
    </r>
    <r>
      <rPr>
        <i/>
        <sz val="10"/>
        <rFont val="Times New Roman"/>
        <family val="1"/>
      </rPr>
      <t xml:space="preserve"> remont dachu na budynku przy ul. M. Dąbrowskiej 42 w Komorowie z kwotą </t>
    </r>
    <r>
      <rPr>
        <b/>
        <i/>
        <sz val="10"/>
        <rFont val="Times New Roman"/>
        <family val="1"/>
      </rPr>
      <t>90 000z</t>
    </r>
    <r>
      <rPr>
        <i/>
        <sz val="10"/>
        <rFont val="Times New Roman"/>
        <family val="1"/>
      </rPr>
      <t xml:space="preserve">ł,   remont dachu i wykonanie ogrodzenia na budynku przy ul. Ryżowej 90 w Opaczy Kolonii z kwotą </t>
    </r>
    <r>
      <rPr>
        <b/>
        <i/>
        <sz val="10"/>
        <rFont val="Times New Roman"/>
        <family val="1"/>
      </rPr>
      <t>65 000 zł</t>
    </r>
    <r>
      <rPr>
        <i/>
        <sz val="10"/>
        <rFont val="Times New Roman"/>
        <family val="1"/>
      </rPr>
      <t xml:space="preserve">,    wykonanie oceny stanu technicznego  i inwentaryzacji budynków komunalnych   z kwotą </t>
    </r>
    <r>
      <rPr>
        <b/>
        <i/>
        <sz val="10"/>
        <rFont val="Times New Roman"/>
        <family val="1"/>
      </rPr>
      <t>30 000 zł</t>
    </r>
    <r>
      <rPr>
        <i/>
        <sz val="10"/>
        <rFont val="Times New Roman"/>
        <family val="1"/>
      </rPr>
      <t xml:space="preserve">.  
</t>
    </r>
  </si>
  <si>
    <r>
      <t xml:space="preserve">zakup usług pozostałych    </t>
    </r>
    <r>
      <rPr>
        <i/>
        <sz val="10"/>
        <rFont val="Times New Roman"/>
        <family val="1"/>
      </rPr>
      <t>(obsługa budynków komunalnych )</t>
    </r>
  </si>
  <si>
    <r>
      <t xml:space="preserve">wynagrodzenia osobowe pracowników  </t>
    </r>
    <r>
      <rPr>
        <i/>
        <sz val="10"/>
        <rFont val="Times New Roman"/>
        <family val="1"/>
      </rPr>
      <t xml:space="preserve">(w zwiazku ze zmianą rozporzadzenia Rady Ministrów w sprawie zasad wynagradzania pracowników samorządowych zachodzi konieczność  dostosowania wynagrodzeń pracowników , zatrudnienia pracowników w związku z nałożeniem na gminy obowiązku prowadzenia spraw zwiazanych z wypłacaniem zaliczek alimentacyjnych) </t>
    </r>
  </si>
  <si>
    <r>
      <t xml:space="preserve">zakup usług remontowych  </t>
    </r>
    <r>
      <rPr>
        <i/>
        <sz val="10"/>
        <rFont val="Times New Roman"/>
        <family val="1"/>
      </rPr>
      <t>( remont budynku urzędu)</t>
    </r>
  </si>
  <si>
    <r>
      <t xml:space="preserve">wynagrodzenie bezosobowe  </t>
    </r>
    <r>
      <rPr>
        <i/>
        <sz val="10"/>
        <rFont val="Times New Roman"/>
        <family val="1"/>
      </rPr>
      <t>(Zarząd Osiedla Komorów Granica)</t>
    </r>
  </si>
  <si>
    <r>
      <t xml:space="preserve">zakup materiałów i wyposażenia </t>
    </r>
    <r>
      <rPr>
        <i/>
        <sz val="10"/>
        <rFont val="Times New Roman"/>
        <family val="1"/>
      </rPr>
      <t>(Zarząd Osiedla Komorów Granica)</t>
    </r>
  </si>
  <si>
    <r>
      <t xml:space="preserve">zakup usług pozostałych   </t>
    </r>
    <r>
      <rPr>
        <i/>
        <sz val="10"/>
        <rFont val="Times New Roman"/>
        <family val="1"/>
      </rPr>
      <t>(Zarząd Osiedla Komorów Granica)</t>
    </r>
  </si>
  <si>
    <r>
      <t xml:space="preserve">zakup materiałów i wyposażenia </t>
    </r>
    <r>
      <rPr>
        <i/>
        <sz val="10"/>
        <rFont val="Times New Roman"/>
        <family val="1"/>
      </rPr>
      <t xml:space="preserve">( utworzenie Młodzieżowej Drużyny Pożarniczej) </t>
    </r>
  </si>
  <si>
    <r>
      <t xml:space="preserve">zakup usług zdrowotnych </t>
    </r>
    <r>
      <rPr>
        <i/>
        <sz val="10"/>
        <rFont val="Times New Roman"/>
        <family val="1"/>
      </rPr>
      <t xml:space="preserve"> ( utworzenie Młodzieżowej Drużyny Pożarniczej) </t>
    </r>
  </si>
  <si>
    <r>
      <t xml:space="preserve">zakup usług pozostałych </t>
    </r>
    <r>
      <rPr>
        <i/>
        <sz val="10"/>
        <rFont val="Times New Roman"/>
        <family val="1"/>
      </rPr>
      <t xml:space="preserve"> ( utworzenie Młodzieżowej Drużyny Pożarniczej) </t>
    </r>
  </si>
  <si>
    <r>
      <t xml:space="preserve">zakup usług pozostałych </t>
    </r>
    <r>
      <rPr>
        <i/>
        <sz val="10"/>
        <rFont val="Times New Roman"/>
        <family val="1"/>
      </rPr>
      <t>( obsługa ośrodka    zdrowia wykonanie pomiarów</t>
    </r>
    <r>
      <rPr>
        <sz val="10"/>
        <rFont val="Times New Roman"/>
        <family val="1"/>
      </rPr>
      <t xml:space="preserve"> )       </t>
    </r>
  </si>
  <si>
    <r>
      <t xml:space="preserve">zakup usług przez jednostki samorządu terytorialnego od innych jednostek samorządu terytorialnego  </t>
    </r>
    <r>
      <rPr>
        <i/>
        <sz val="10"/>
        <rFont val="Times New Roman"/>
        <family val="1"/>
      </rPr>
      <t xml:space="preserve"> (zmiana klasyfikacji budżetowej)</t>
    </r>
  </si>
  <si>
    <r>
      <t xml:space="preserve">zakup materiałów i wyposażenia  </t>
    </r>
    <r>
      <rPr>
        <i/>
        <sz val="10"/>
        <rFont val="Times New Roman"/>
        <family val="1"/>
      </rPr>
      <t>(Zarząd Osiedla Komorów Granica, Rady Sołeckie )</t>
    </r>
  </si>
  <si>
    <r>
      <t xml:space="preserve">zakup usług pozostałych   </t>
    </r>
    <r>
      <rPr>
        <i/>
        <sz val="10"/>
        <rFont val="Times New Roman"/>
        <family val="1"/>
      </rPr>
      <t xml:space="preserve"> (Zarząd Osiedla Komorów Granica, Rady Sołeckie )</t>
    </r>
  </si>
  <si>
    <r>
      <t>zakup usług remontowych  (</t>
    </r>
    <r>
      <rPr>
        <i/>
        <sz val="10"/>
        <rFont val="Times New Roman"/>
        <family val="1"/>
      </rPr>
      <t xml:space="preserve">remont i przeglądy urządzeń w ogródkach jordanowskich ) </t>
    </r>
  </si>
  <si>
    <r>
      <t>zakup usług pozostałych (</t>
    </r>
    <r>
      <rPr>
        <i/>
        <sz val="10"/>
        <rFont val="Times New Roman"/>
        <family val="1"/>
      </rPr>
      <t xml:space="preserve">wymiana i uzupełnienie znaków drogowych pionowych i poziomych zwiększyć o kwotę     </t>
    </r>
    <r>
      <rPr>
        <b/>
        <i/>
        <sz val="10"/>
        <rFont val="Times New Roman"/>
        <family val="1"/>
      </rPr>
      <t>20 000 zł</t>
    </r>
    <r>
      <rPr>
        <i/>
        <sz val="10"/>
        <rFont val="Times New Roman"/>
        <family val="1"/>
      </rPr>
      <t xml:space="preserve">,wykonanie tablic z nazwami ulic oraz ogłoszeniowych   zwiększyć o kwotę </t>
    </r>
    <r>
      <rPr>
        <b/>
        <i/>
        <sz val="10"/>
        <rFont val="Times New Roman"/>
        <family val="1"/>
      </rPr>
      <t>60 000 zł</t>
    </r>
    <r>
      <rPr>
        <i/>
        <sz val="10"/>
        <rFont val="Times New Roman"/>
        <family val="1"/>
      </rPr>
      <t xml:space="preserve">,  zadanie montaż wiat autobusowych z kwotą </t>
    </r>
    <r>
      <rPr>
        <b/>
        <i/>
        <sz val="10"/>
        <rFont val="Times New Roman"/>
        <family val="1"/>
      </rPr>
      <t>12 000 zł</t>
    </r>
    <r>
      <rPr>
        <i/>
        <sz val="10"/>
        <rFont val="Times New Roman"/>
        <family val="1"/>
      </rPr>
      <t>,</t>
    </r>
  </si>
  <si>
    <r>
      <t>zakup usług pozostałych   (</t>
    </r>
    <r>
      <rPr>
        <i/>
        <sz val="10"/>
        <rFont val="Times New Roman"/>
        <family val="1"/>
      </rPr>
      <t xml:space="preserve">zbiórka odpadów segregowanych na terenie gminy) </t>
    </r>
  </si>
  <si>
    <r>
      <t>zakup usług remontowych     (</t>
    </r>
    <r>
      <rPr>
        <i/>
        <sz val="10"/>
        <rFont val="Times New Roman"/>
        <family val="1"/>
      </rPr>
      <t>wymiana i uzupełnienie punktów świetlnych na terenie gminy  zmniejszyć o kwotę</t>
    </r>
    <r>
      <rPr>
        <b/>
        <i/>
        <sz val="10"/>
        <rFont val="Times New Roman"/>
        <family val="1"/>
      </rPr>
      <t xml:space="preserve"> 7 000 zł</t>
    </r>
    <r>
      <rPr>
        <i/>
        <sz val="10"/>
        <rFont val="Times New Roman"/>
        <family val="1"/>
      </rPr>
      <t>,  remont uszkodzonych słupów i linii oświetlenia ulicznego z kwotą</t>
    </r>
    <r>
      <rPr>
        <b/>
        <i/>
        <sz val="10"/>
        <rFont val="Times New Roman"/>
        <family val="1"/>
      </rPr>
      <t xml:space="preserve"> 7 000 zł</t>
    </r>
    <r>
      <rPr>
        <i/>
        <sz val="10"/>
        <rFont val="Times New Roman"/>
        <family val="1"/>
      </rPr>
      <t>.)</t>
    </r>
  </si>
  <si>
    <t xml:space="preserve">zakup usług remontowych  </t>
  </si>
  <si>
    <t>podróże służbowe zagraniczne</t>
  </si>
  <si>
    <t>W związku z realizacją zadań ujętych w złożonym wniosku o dofinansowanie realizacji projektu "aktywnie do rozwoju:" ze środków EFS, niezbedne jest zabezpieczenie środków finansowych do realizacji planowanych we wniosku zadań do czasu podpisania umowy i przekazannia środków finansowych.</t>
  </si>
  <si>
    <t>z dnia _________2008 r</t>
  </si>
  <si>
    <t>90004-Utrzymanie zieleni w miastach i gminach :Razem</t>
  </si>
  <si>
    <t>Plan po zmianach 77 387 212 zł</t>
  </si>
  <si>
    <t>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</si>
</sst>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6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wrapText="1"/>
    </xf>
    <xf numFmtId="0" fontId="6" fillId="0" borderId="4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8"/>
  <sheetViews>
    <sheetView tabSelected="1" zoomScaleSheetLayoutView="100" workbookViewId="0" topLeftCell="A1">
      <selection activeCell="E3" sqref="E3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6.753906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18" customWidth="1"/>
    <col min="10" max="16384" width="9.125" style="1" customWidth="1"/>
  </cols>
  <sheetData>
    <row r="2" ht="12.75">
      <c r="E2" s="11" t="s">
        <v>109</v>
      </c>
    </row>
    <row r="3" ht="12.75">
      <c r="E3" s="11" t="s">
        <v>68</v>
      </c>
    </row>
    <row r="4" ht="12.75">
      <c r="E4" s="11" t="s">
        <v>46</v>
      </c>
    </row>
    <row r="5" ht="12.75">
      <c r="E5" s="11" t="s">
        <v>106</v>
      </c>
    </row>
    <row r="6" spans="1:9" ht="20.25" customHeight="1">
      <c r="A6" s="53" t="s">
        <v>74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8" spans="1:9" ht="27" customHeight="1">
      <c r="A8" s="54"/>
      <c r="B8" s="54"/>
      <c r="C8" s="54"/>
      <c r="D8" s="54"/>
      <c r="E8" s="54"/>
      <c r="F8" s="54"/>
      <c r="G8" s="54"/>
      <c r="H8" s="54"/>
      <c r="I8" s="54"/>
    </row>
    <row r="9" spans="1:9" ht="13.5" customHeight="1" hidden="1">
      <c r="A9" s="54"/>
      <c r="B9" s="54"/>
      <c r="C9" s="54"/>
      <c r="D9" s="54"/>
      <c r="E9" s="54"/>
      <c r="F9" s="54"/>
      <c r="G9" s="54"/>
      <c r="H9" s="54"/>
      <c r="I9" s="54"/>
    </row>
    <row r="10" spans="1:9" ht="13.5" customHeight="1" hidden="1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3.5" customHeight="1" hidden="1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3.5" customHeight="1">
      <c r="A12" s="20"/>
      <c r="B12" s="20"/>
      <c r="C12" s="20"/>
      <c r="D12" s="20"/>
      <c r="E12" s="20"/>
      <c r="F12" s="19"/>
      <c r="G12" s="19"/>
      <c r="H12" s="20"/>
      <c r="I12" s="45" t="s">
        <v>75</v>
      </c>
    </row>
    <row r="13" spans="1:9" ht="22.5" customHeight="1">
      <c r="A13" s="70" t="s">
        <v>39</v>
      </c>
      <c r="B13" s="70" t="s">
        <v>41</v>
      </c>
      <c r="C13" s="70" t="s">
        <v>0</v>
      </c>
      <c r="D13" s="70" t="s">
        <v>40</v>
      </c>
      <c r="E13" s="68" t="s">
        <v>69</v>
      </c>
      <c r="F13" s="66" t="s">
        <v>54</v>
      </c>
      <c r="G13" s="67"/>
      <c r="H13" s="14" t="s">
        <v>55</v>
      </c>
      <c r="I13" s="58" t="s">
        <v>70</v>
      </c>
    </row>
    <row r="14" spans="1:9" ht="12" customHeight="1">
      <c r="A14" s="71"/>
      <c r="B14" s="71"/>
      <c r="C14" s="71"/>
      <c r="D14" s="71"/>
      <c r="E14" s="69"/>
      <c r="F14" s="10" t="s">
        <v>1</v>
      </c>
      <c r="G14" s="10" t="s">
        <v>2</v>
      </c>
      <c r="H14" s="16"/>
      <c r="I14" s="59"/>
    </row>
    <row r="15" spans="1:9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8</v>
      </c>
      <c r="G15" s="10">
        <v>9</v>
      </c>
      <c r="H15" s="10">
        <v>10</v>
      </c>
      <c r="I15" s="21">
        <v>6</v>
      </c>
    </row>
    <row r="16" spans="1:9" ht="36.75" customHeight="1">
      <c r="A16" s="22" t="s">
        <v>47</v>
      </c>
      <c r="B16" s="22" t="s">
        <v>48</v>
      </c>
      <c r="C16" s="23">
        <v>4300</v>
      </c>
      <c r="D16" s="24" t="s">
        <v>76</v>
      </c>
      <c r="E16" s="25">
        <v>10000</v>
      </c>
      <c r="F16" s="17">
        <v>0</v>
      </c>
      <c r="G16" s="26"/>
      <c r="H16" s="27">
        <f>SUM(E16+F16)</f>
        <v>10000</v>
      </c>
      <c r="I16" s="25">
        <v>0</v>
      </c>
    </row>
    <row r="17" spans="1:9" ht="25.5">
      <c r="A17" s="26"/>
      <c r="B17" s="26"/>
      <c r="C17" s="23">
        <v>6050</v>
      </c>
      <c r="D17" s="24" t="s">
        <v>77</v>
      </c>
      <c r="E17" s="17">
        <v>2125352</v>
      </c>
      <c r="F17" s="17">
        <v>0</v>
      </c>
      <c r="G17" s="17">
        <v>4036850</v>
      </c>
      <c r="H17" s="17">
        <f>SUM(E17+G17)</f>
        <v>6162202</v>
      </c>
      <c r="I17" s="17">
        <v>1158163</v>
      </c>
    </row>
    <row r="18" spans="1:9" ht="13.5" customHeight="1">
      <c r="A18" s="2"/>
      <c r="B18" s="2"/>
      <c r="C18" s="72" t="s">
        <v>3</v>
      </c>
      <c r="D18" s="73"/>
      <c r="E18" s="8">
        <f>SUM(E16:E17)</f>
        <v>2135352</v>
      </c>
      <c r="F18" s="8">
        <f>SUM(F16:F17)</f>
        <v>0</v>
      </c>
      <c r="G18" s="8">
        <f>SUM(G16:G17)</f>
        <v>4036850</v>
      </c>
      <c r="H18" s="8">
        <f>SUM(H16:H17)</f>
        <v>6172202</v>
      </c>
      <c r="I18" s="8">
        <f>SUM(I16:I17)</f>
        <v>1158163</v>
      </c>
    </row>
    <row r="19" spans="1:9" ht="12.75">
      <c r="A19" s="63" t="s">
        <v>35</v>
      </c>
      <c r="B19" s="64"/>
      <c r="C19" s="64"/>
      <c r="D19" s="65"/>
      <c r="E19" s="3">
        <f>SUM(E18)</f>
        <v>2135352</v>
      </c>
      <c r="F19" s="3">
        <f>SUM(F18)</f>
        <v>0</v>
      </c>
      <c r="G19" s="3">
        <f>SUM(G18)</f>
        <v>4036850</v>
      </c>
      <c r="H19" s="3">
        <f>SUM(H18)</f>
        <v>6172202</v>
      </c>
      <c r="I19" s="3">
        <f>SUM(I18)</f>
        <v>1158163</v>
      </c>
    </row>
    <row r="20" spans="1:9" ht="26.25" customHeight="1">
      <c r="A20" s="23">
        <v>600</v>
      </c>
      <c r="B20" s="23">
        <v>60004</v>
      </c>
      <c r="C20" s="23">
        <v>4300</v>
      </c>
      <c r="D20" s="24" t="s">
        <v>82</v>
      </c>
      <c r="E20" s="17">
        <v>15000</v>
      </c>
      <c r="F20" s="17">
        <v>0</v>
      </c>
      <c r="G20" s="26"/>
      <c r="H20" s="17">
        <f>SUM(E20+F20)</f>
        <v>15000</v>
      </c>
      <c r="I20" s="17"/>
    </row>
    <row r="21" spans="1:9" ht="13.5">
      <c r="A21" s="2"/>
      <c r="B21" s="2"/>
      <c r="C21" s="56" t="s">
        <v>32</v>
      </c>
      <c r="D21" s="57"/>
      <c r="E21" s="5">
        <f>SUM(E20)</f>
        <v>15000</v>
      </c>
      <c r="F21" s="5">
        <f>SUM(F20)</f>
        <v>0</v>
      </c>
      <c r="G21" s="5">
        <f>SUM(G20)</f>
        <v>0</v>
      </c>
      <c r="H21" s="5">
        <f>SUM(H20)</f>
        <v>15000</v>
      </c>
      <c r="I21" s="5">
        <f>SUM(I20)</f>
        <v>0</v>
      </c>
    </row>
    <row r="22" spans="1:9" ht="26.25" customHeight="1">
      <c r="A22" s="26"/>
      <c r="B22" s="23">
        <v>60016</v>
      </c>
      <c r="C22" s="23">
        <v>4210</v>
      </c>
      <c r="D22" s="24" t="s">
        <v>83</v>
      </c>
      <c r="E22" s="17">
        <v>1500</v>
      </c>
      <c r="F22" s="3">
        <v>0</v>
      </c>
      <c r="G22" s="2"/>
      <c r="H22" s="3">
        <f>SUM(E22+F22)</f>
        <v>1500</v>
      </c>
      <c r="I22" s="17"/>
    </row>
    <row r="23" spans="1:9" ht="197.25" customHeight="1">
      <c r="A23" s="2"/>
      <c r="B23" s="2"/>
      <c r="C23" s="23">
        <v>4270</v>
      </c>
      <c r="D23" s="24" t="s">
        <v>84</v>
      </c>
      <c r="E23" s="25">
        <v>915000</v>
      </c>
      <c r="F23" s="3">
        <v>129000</v>
      </c>
      <c r="G23" s="2"/>
      <c r="H23" s="3">
        <f>SUM(E23+F23)</f>
        <v>1044000</v>
      </c>
      <c r="I23" s="17"/>
    </row>
    <row r="24" spans="1:9" ht="68.25" customHeight="1">
      <c r="A24" s="2"/>
      <c r="B24" s="2"/>
      <c r="C24" s="23">
        <v>4300</v>
      </c>
      <c r="D24" s="24" t="s">
        <v>100</v>
      </c>
      <c r="E24" s="25">
        <v>92000</v>
      </c>
      <c r="F24" s="3">
        <v>15000</v>
      </c>
      <c r="G24" s="2"/>
      <c r="H24" s="3">
        <f>SUM(E24+F24)</f>
        <v>107000</v>
      </c>
      <c r="I24" s="17"/>
    </row>
    <row r="25" spans="1:9" ht="25.5">
      <c r="A25" s="2"/>
      <c r="B25" s="2"/>
      <c r="C25" s="23">
        <v>6050</v>
      </c>
      <c r="D25" s="24" t="s">
        <v>78</v>
      </c>
      <c r="E25" s="17">
        <v>4400000</v>
      </c>
      <c r="F25" s="2">
        <v>0</v>
      </c>
      <c r="G25" s="3">
        <v>-667000</v>
      </c>
      <c r="H25" s="3">
        <f>SUM(E25+G25)</f>
        <v>3733000</v>
      </c>
      <c r="I25" s="17">
        <v>3250000</v>
      </c>
    </row>
    <row r="26" spans="1:9" ht="13.5">
      <c r="A26" s="2"/>
      <c r="B26" s="2"/>
      <c r="C26" s="56" t="s">
        <v>33</v>
      </c>
      <c r="D26" s="57"/>
      <c r="E26" s="5">
        <f>SUM(E22:E25)</f>
        <v>5408500</v>
      </c>
      <c r="F26" s="5">
        <f>SUM(F22:F25)</f>
        <v>144000</v>
      </c>
      <c r="G26" s="5">
        <f>SUM(G22:G25)</f>
        <v>-667000</v>
      </c>
      <c r="H26" s="5">
        <f>SUM(H22:H25)</f>
        <v>4885500</v>
      </c>
      <c r="I26" s="5">
        <f>SUM(I22:I25)</f>
        <v>3250000</v>
      </c>
    </row>
    <row r="27" spans="1:9" ht="25.5">
      <c r="A27" s="2"/>
      <c r="B27" s="23">
        <v>60095</v>
      </c>
      <c r="C27" s="23">
        <v>6050</v>
      </c>
      <c r="D27" s="24" t="s">
        <v>78</v>
      </c>
      <c r="E27" s="17">
        <v>200000</v>
      </c>
      <c r="F27" s="26">
        <v>0</v>
      </c>
      <c r="G27" s="17">
        <v>2212400</v>
      </c>
      <c r="H27" s="17">
        <f>SUM(E27+G27)</f>
        <v>2412400</v>
      </c>
      <c r="I27" s="17">
        <v>70000</v>
      </c>
    </row>
    <row r="28" spans="1:9" ht="13.5">
      <c r="A28" s="2"/>
      <c r="B28" s="2"/>
      <c r="C28" s="56" t="s">
        <v>34</v>
      </c>
      <c r="D28" s="57"/>
      <c r="E28" s="5">
        <f>SUM(E27)</f>
        <v>200000</v>
      </c>
      <c r="F28" s="5">
        <f>SUM(F27)</f>
        <v>0</v>
      </c>
      <c r="G28" s="5">
        <f>SUM(G27)</f>
        <v>2212400</v>
      </c>
      <c r="H28" s="5">
        <f>SUM(H27)</f>
        <v>2412400</v>
      </c>
      <c r="I28" s="5">
        <f>SUM(I27)</f>
        <v>70000</v>
      </c>
    </row>
    <row r="29" spans="1:9" ht="12.75">
      <c r="A29" s="63" t="s">
        <v>4</v>
      </c>
      <c r="B29" s="64"/>
      <c r="C29" s="64"/>
      <c r="D29" s="65"/>
      <c r="E29" s="3">
        <f>SUM(E28,E26,E21)</f>
        <v>5623500</v>
      </c>
      <c r="F29" s="3">
        <f>SUM(F28,F26,F21)</f>
        <v>144000</v>
      </c>
      <c r="G29" s="3">
        <f>SUM(G28,G26,G21)</f>
        <v>1545400</v>
      </c>
      <c r="H29" s="3">
        <f>SUM(H28,H26,H21)</f>
        <v>7312900</v>
      </c>
      <c r="I29" s="3">
        <f>SUM(I28,I26,I21)</f>
        <v>3320000</v>
      </c>
    </row>
    <row r="30" spans="1:9" ht="78.75" customHeight="1">
      <c r="A30" s="23">
        <v>700</v>
      </c>
      <c r="B30" s="23">
        <v>70004</v>
      </c>
      <c r="C30" s="23">
        <v>4270</v>
      </c>
      <c r="D30" s="24" t="s">
        <v>85</v>
      </c>
      <c r="E30" s="25">
        <v>185000</v>
      </c>
      <c r="F30" s="17">
        <v>0</v>
      </c>
      <c r="G30" s="26"/>
      <c r="H30" s="17">
        <f>SUM(E30+F30)</f>
        <v>185000</v>
      </c>
      <c r="I30" s="17"/>
    </row>
    <row r="31" spans="1:9" ht="25.5">
      <c r="A31" s="26"/>
      <c r="B31" s="26"/>
      <c r="C31" s="23">
        <v>4300</v>
      </c>
      <c r="D31" s="24" t="s">
        <v>86</v>
      </c>
      <c r="E31" s="17">
        <v>5000</v>
      </c>
      <c r="F31" s="17">
        <v>0</v>
      </c>
      <c r="G31" s="26"/>
      <c r="H31" s="17">
        <f>SUM(E31+F31)</f>
        <v>5000</v>
      </c>
      <c r="I31" s="17"/>
    </row>
    <row r="32" spans="1:9" ht="15" customHeight="1">
      <c r="A32" s="2"/>
      <c r="B32" s="2"/>
      <c r="C32" s="80" t="s">
        <v>44</v>
      </c>
      <c r="D32" s="51"/>
      <c r="E32" s="7">
        <f>SUM(E30:E31)</f>
        <v>190000</v>
      </c>
      <c r="F32" s="7">
        <f>SUM(F30:F31)</f>
        <v>0</v>
      </c>
      <c r="G32" s="7">
        <f>SUM(G30:G31)</f>
        <v>0</v>
      </c>
      <c r="H32" s="7">
        <f>SUM(H30:H31)</f>
        <v>190000</v>
      </c>
      <c r="I32" s="7">
        <f>SUM(I30:I31)</f>
        <v>0</v>
      </c>
    </row>
    <row r="33" spans="1:9" ht="25.5">
      <c r="A33" s="26"/>
      <c r="B33" s="23">
        <v>70005</v>
      </c>
      <c r="C33" s="26">
        <v>6060</v>
      </c>
      <c r="D33" s="24" t="s">
        <v>79</v>
      </c>
      <c r="E33" s="17">
        <v>300000</v>
      </c>
      <c r="F33" s="26">
        <v>0</v>
      </c>
      <c r="G33" s="17"/>
      <c r="H33" s="17">
        <f>SUM(E33+F33)</f>
        <v>300000</v>
      </c>
      <c r="I33" s="17"/>
    </row>
    <row r="34" spans="1:9" ht="15.75" customHeight="1">
      <c r="A34" s="2"/>
      <c r="B34" s="2"/>
      <c r="C34" s="72" t="s">
        <v>66</v>
      </c>
      <c r="D34" s="73"/>
      <c r="E34" s="5">
        <f>SUM(E33)</f>
        <v>300000</v>
      </c>
      <c r="F34" s="5">
        <f>SUM(F33)</f>
        <v>0</v>
      </c>
      <c r="G34" s="5">
        <f>SUM(G33)</f>
        <v>0</v>
      </c>
      <c r="H34" s="5">
        <f>SUM(H33)</f>
        <v>300000</v>
      </c>
      <c r="I34" s="5">
        <f>SUM(I33)</f>
        <v>0</v>
      </c>
    </row>
    <row r="35" spans="1:9" ht="12.75">
      <c r="A35" s="63" t="s">
        <v>6</v>
      </c>
      <c r="B35" s="64"/>
      <c r="C35" s="64"/>
      <c r="D35" s="65"/>
      <c r="E35" s="3">
        <f>SUM(E34,E32)</f>
        <v>490000</v>
      </c>
      <c r="F35" s="3">
        <f>SUM(F34,F32)</f>
        <v>0</v>
      </c>
      <c r="G35" s="3">
        <f>SUM(G34,G32)</f>
        <v>0</v>
      </c>
      <c r="H35" s="3">
        <f>SUM(H34,H32)</f>
        <v>490000</v>
      </c>
      <c r="I35" s="3">
        <f>SUM(I34,I32)</f>
        <v>0</v>
      </c>
    </row>
    <row r="36" spans="1:9" ht="89.25">
      <c r="A36" s="26"/>
      <c r="B36" s="23">
        <v>75023</v>
      </c>
      <c r="C36" s="26">
        <v>4010</v>
      </c>
      <c r="D36" s="24" t="s">
        <v>87</v>
      </c>
      <c r="E36" s="25">
        <v>150000</v>
      </c>
      <c r="F36" s="17">
        <v>0</v>
      </c>
      <c r="G36" s="26"/>
      <c r="H36" s="17">
        <f>SUM(E36+F36)</f>
        <v>150000</v>
      </c>
      <c r="I36" s="17"/>
    </row>
    <row r="37" spans="1:9" ht="12.75">
      <c r="A37" s="26"/>
      <c r="B37" s="26"/>
      <c r="C37" s="26">
        <v>4110</v>
      </c>
      <c r="D37" s="26" t="s">
        <v>9</v>
      </c>
      <c r="E37" s="17">
        <v>28500</v>
      </c>
      <c r="F37" s="17">
        <v>0</v>
      </c>
      <c r="G37" s="26"/>
      <c r="H37" s="17">
        <f>SUM(E37+F37)</f>
        <v>28500</v>
      </c>
      <c r="I37" s="17"/>
    </row>
    <row r="38" spans="1:9" ht="12.75">
      <c r="A38" s="26"/>
      <c r="B38" s="26"/>
      <c r="C38" s="26">
        <v>4120</v>
      </c>
      <c r="D38" s="26" t="s">
        <v>10</v>
      </c>
      <c r="E38" s="17">
        <v>3700</v>
      </c>
      <c r="F38" s="17">
        <v>0</v>
      </c>
      <c r="G38" s="26"/>
      <c r="H38" s="17">
        <f>SUM(E38+F38)</f>
        <v>3700</v>
      </c>
      <c r="I38" s="17"/>
    </row>
    <row r="39" spans="1:9" ht="12.75">
      <c r="A39" s="26"/>
      <c r="B39" s="26"/>
      <c r="C39" s="26">
        <v>4270</v>
      </c>
      <c r="D39" s="26" t="s">
        <v>88</v>
      </c>
      <c r="E39" s="17">
        <v>40000</v>
      </c>
      <c r="F39" s="17">
        <v>0</v>
      </c>
      <c r="G39" s="26"/>
      <c r="H39" s="17">
        <f>SUM(E39+F39)</f>
        <v>40000</v>
      </c>
      <c r="I39" s="17"/>
    </row>
    <row r="40" spans="1:9" ht="13.5">
      <c r="A40" s="2"/>
      <c r="B40" s="2"/>
      <c r="C40" s="56" t="s">
        <v>36</v>
      </c>
      <c r="D40" s="57"/>
      <c r="E40" s="5">
        <f>SUM(E36:E39)</f>
        <v>222200</v>
      </c>
      <c r="F40" s="5">
        <f>SUM(F36:F39)</f>
        <v>0</v>
      </c>
      <c r="G40" s="5">
        <f>SUM(G36:G39)</f>
        <v>0</v>
      </c>
      <c r="H40" s="5">
        <f>SUM(H36:H39)</f>
        <v>222200</v>
      </c>
      <c r="I40" s="5">
        <f>SUM(I36:I39)</f>
        <v>0</v>
      </c>
    </row>
    <row r="41" spans="1:9" ht="24" customHeight="1">
      <c r="A41" s="23"/>
      <c r="B41" s="23">
        <v>75095</v>
      </c>
      <c r="C41" s="26">
        <v>4170</v>
      </c>
      <c r="D41" s="24" t="s">
        <v>89</v>
      </c>
      <c r="E41" s="32">
        <f>1200+300</f>
        <v>1500</v>
      </c>
      <c r="F41" s="32"/>
      <c r="G41" s="23"/>
      <c r="H41" s="32"/>
      <c r="I41" s="17"/>
    </row>
    <row r="42" spans="1:9" ht="25.5">
      <c r="A42" s="26"/>
      <c r="B42" s="26"/>
      <c r="C42" s="26">
        <v>4210</v>
      </c>
      <c r="D42" s="24" t="s">
        <v>90</v>
      </c>
      <c r="E42" s="17">
        <f>5000+1717</f>
        <v>6717</v>
      </c>
      <c r="F42" s="17">
        <v>0</v>
      </c>
      <c r="G42" s="26"/>
      <c r="H42" s="32">
        <f>SUM(E42+F42)</f>
        <v>6717</v>
      </c>
      <c r="I42" s="17"/>
    </row>
    <row r="43" spans="1:9" ht="25.5" customHeight="1">
      <c r="A43" s="26"/>
      <c r="B43" s="26"/>
      <c r="C43" s="26">
        <v>4300</v>
      </c>
      <c r="D43" s="24" t="s">
        <v>91</v>
      </c>
      <c r="E43" s="17">
        <f>10183+492</f>
        <v>10675</v>
      </c>
      <c r="F43" s="17">
        <v>0</v>
      </c>
      <c r="G43" s="26"/>
      <c r="H43" s="32">
        <f>SUM(E43+F43)</f>
        <v>10675</v>
      </c>
      <c r="I43" s="17"/>
    </row>
    <row r="44" spans="1:9" ht="13.5">
      <c r="A44" s="2"/>
      <c r="B44" s="2"/>
      <c r="C44" s="56" t="s">
        <v>13</v>
      </c>
      <c r="D44" s="57"/>
      <c r="E44" s="5">
        <f>SUM(E41:E43)</f>
        <v>18892</v>
      </c>
      <c r="F44" s="5">
        <f>SUM(F41:F43)</f>
        <v>0</v>
      </c>
      <c r="G44" s="5">
        <f>SUM(G41:G43)</f>
        <v>0</v>
      </c>
      <c r="H44" s="5">
        <f>SUM(H41:H43)</f>
        <v>17392</v>
      </c>
      <c r="I44" s="5">
        <f>SUM(I41:I43)</f>
        <v>0</v>
      </c>
    </row>
    <row r="45" spans="1:9" ht="12.75">
      <c r="A45" s="63" t="s">
        <v>14</v>
      </c>
      <c r="B45" s="64"/>
      <c r="C45" s="64"/>
      <c r="D45" s="65"/>
      <c r="E45" s="3">
        <f>SUM(E40+E44)</f>
        <v>241092</v>
      </c>
      <c r="F45" s="3" t="e">
        <f>SUM(F44,F40,#REF!,#REF!)</f>
        <v>#REF!</v>
      </c>
      <c r="G45" s="3" t="e">
        <f>SUM(G44,G40,#REF!,#REF!)</f>
        <v>#REF!</v>
      </c>
      <c r="H45" s="6" t="e">
        <f>SUM(H40+#REF!+#REF!+H44)</f>
        <v>#REF!</v>
      </c>
      <c r="I45" s="17"/>
    </row>
    <row r="46" spans="1:9" ht="25.5">
      <c r="A46" s="2">
        <v>754</v>
      </c>
      <c r="B46" s="26">
        <v>75412</v>
      </c>
      <c r="C46" s="26">
        <v>4210</v>
      </c>
      <c r="D46" s="24" t="s">
        <v>92</v>
      </c>
      <c r="E46" s="17">
        <v>6000</v>
      </c>
      <c r="F46" s="3">
        <v>0</v>
      </c>
      <c r="G46" s="2"/>
      <c r="H46" s="3">
        <f>SUM(E46+F46)</f>
        <v>6000</v>
      </c>
      <c r="I46" s="17"/>
    </row>
    <row r="47" spans="1:9" ht="25.5">
      <c r="A47" s="26"/>
      <c r="B47" s="26"/>
      <c r="C47" s="26">
        <v>4280</v>
      </c>
      <c r="D47" s="24" t="s">
        <v>93</v>
      </c>
      <c r="E47" s="17">
        <v>1000</v>
      </c>
      <c r="F47" s="3"/>
      <c r="G47" s="2"/>
      <c r="H47" s="3"/>
      <c r="I47" s="17"/>
    </row>
    <row r="48" spans="1:9" ht="25.5">
      <c r="A48" s="26"/>
      <c r="B48" s="26"/>
      <c r="C48" s="26">
        <v>4300</v>
      </c>
      <c r="D48" s="24" t="s">
        <v>94</v>
      </c>
      <c r="E48" s="17">
        <v>3000</v>
      </c>
      <c r="F48" s="3">
        <v>0</v>
      </c>
      <c r="G48" s="2"/>
      <c r="H48" s="3">
        <f>SUM(E48+F48)</f>
        <v>3000</v>
      </c>
      <c r="I48" s="17"/>
    </row>
    <row r="49" spans="1:9" ht="25.5">
      <c r="A49" s="26"/>
      <c r="B49" s="26"/>
      <c r="C49" s="52">
        <v>6060</v>
      </c>
      <c r="D49" s="24" t="s">
        <v>81</v>
      </c>
      <c r="E49" s="17">
        <v>200000</v>
      </c>
      <c r="F49" s="3"/>
      <c r="G49" s="3">
        <v>-170000</v>
      </c>
      <c r="H49" s="3">
        <f>SUM(E49+G49)</f>
        <v>30000</v>
      </c>
      <c r="I49" s="17"/>
    </row>
    <row r="50" spans="1:9" ht="13.5">
      <c r="A50" s="2"/>
      <c r="B50" s="2"/>
      <c r="C50" s="56" t="s">
        <v>37</v>
      </c>
      <c r="D50" s="57"/>
      <c r="E50" s="5">
        <f>SUM(E46:E49)</f>
        <v>210000</v>
      </c>
      <c r="F50" s="5">
        <f>SUM(F46:F49)</f>
        <v>0</v>
      </c>
      <c r="G50" s="5">
        <f>SUM(G46:G49)</f>
        <v>-170000</v>
      </c>
      <c r="H50" s="5">
        <f>SUM(H46:H49)</f>
        <v>39000</v>
      </c>
      <c r="I50" s="5">
        <f>SUM(I46:I49)</f>
        <v>0</v>
      </c>
    </row>
    <row r="51" spans="1:9" ht="12.75">
      <c r="A51" s="63" t="s">
        <v>38</v>
      </c>
      <c r="B51" s="64"/>
      <c r="C51" s="64"/>
      <c r="D51" s="65"/>
      <c r="E51" s="3">
        <f>SUM(E50)</f>
        <v>210000</v>
      </c>
      <c r="F51" s="3">
        <f>SUM(F50)</f>
        <v>0</v>
      </c>
      <c r="G51" s="3">
        <f>SUM(G50)</f>
        <v>-170000</v>
      </c>
      <c r="H51" s="3">
        <f>SUM(H50)</f>
        <v>39000</v>
      </c>
      <c r="I51" s="3">
        <f>SUM(I50)</f>
        <v>0</v>
      </c>
    </row>
    <row r="52" spans="1:9" ht="12.75">
      <c r="A52" s="26">
        <v>801</v>
      </c>
      <c r="B52" s="26">
        <v>80101</v>
      </c>
      <c r="C52" s="26">
        <v>3020</v>
      </c>
      <c r="D52" s="26" t="s">
        <v>50</v>
      </c>
      <c r="E52" s="17">
        <v>47200</v>
      </c>
      <c r="F52" s="17">
        <v>0</v>
      </c>
      <c r="G52" s="26"/>
      <c r="H52" s="17" t="e">
        <f>SUM(#REF!+F52)</f>
        <v>#REF!</v>
      </c>
      <c r="I52" s="17"/>
    </row>
    <row r="53" spans="1:9" ht="12.75">
      <c r="A53" s="26"/>
      <c r="B53" s="26"/>
      <c r="C53" s="26">
        <v>4010</v>
      </c>
      <c r="D53" s="26" t="s">
        <v>7</v>
      </c>
      <c r="E53" s="17">
        <v>222200</v>
      </c>
      <c r="F53" s="17">
        <v>0</v>
      </c>
      <c r="G53" s="26"/>
      <c r="H53" s="17">
        <f>SUM(E52+F53)</f>
        <v>47200</v>
      </c>
      <c r="I53" s="17"/>
    </row>
    <row r="54" spans="1:9" ht="12.75">
      <c r="A54" s="26"/>
      <c r="B54" s="26"/>
      <c r="C54" s="26">
        <v>4040</v>
      </c>
      <c r="D54" s="26" t="s">
        <v>8</v>
      </c>
      <c r="E54" s="17"/>
      <c r="F54" s="17">
        <v>0</v>
      </c>
      <c r="G54" s="26"/>
      <c r="H54" s="17">
        <f>SUM(E53+F54)</f>
        <v>222200</v>
      </c>
      <c r="I54" s="17">
        <v>39780</v>
      </c>
    </row>
    <row r="55" spans="1:9" ht="12.75">
      <c r="A55" s="26"/>
      <c r="B55" s="26"/>
      <c r="C55" s="26">
        <v>4110</v>
      </c>
      <c r="D55" s="26" t="s">
        <v>9</v>
      </c>
      <c r="E55" s="17">
        <v>40500</v>
      </c>
      <c r="F55" s="17">
        <v>0</v>
      </c>
      <c r="G55" s="26"/>
      <c r="H55" s="17">
        <f>SUM(E54+F55)</f>
        <v>0</v>
      </c>
      <c r="I55" s="17"/>
    </row>
    <row r="56" spans="1:9" ht="12.75">
      <c r="A56" s="26"/>
      <c r="B56" s="26"/>
      <c r="C56" s="26">
        <v>4120</v>
      </c>
      <c r="D56" s="26" t="s">
        <v>10</v>
      </c>
      <c r="E56" s="17">
        <v>6700</v>
      </c>
      <c r="F56" s="17">
        <v>0</v>
      </c>
      <c r="G56" s="26"/>
      <c r="H56" s="17">
        <f>SUM(E55+F56)</f>
        <v>40500</v>
      </c>
      <c r="I56" s="17"/>
    </row>
    <row r="57" spans="1:9" ht="12.75">
      <c r="A57" s="26"/>
      <c r="B57" s="26"/>
      <c r="C57" s="26">
        <v>4210</v>
      </c>
      <c r="D57" s="26" t="s">
        <v>5</v>
      </c>
      <c r="E57" s="17"/>
      <c r="F57" s="17">
        <v>0</v>
      </c>
      <c r="G57" s="26"/>
      <c r="H57" s="17" t="e">
        <f>SUM(#REF!+F57)</f>
        <v>#REF!</v>
      </c>
      <c r="I57" s="17">
        <v>7500</v>
      </c>
    </row>
    <row r="58" spans="1:9" ht="25.5">
      <c r="A58" s="26"/>
      <c r="B58" s="26"/>
      <c r="C58" s="28">
        <v>6060</v>
      </c>
      <c r="D58" s="24" t="s">
        <v>81</v>
      </c>
      <c r="E58" s="17">
        <v>7500</v>
      </c>
      <c r="F58" s="17"/>
      <c r="G58" s="26"/>
      <c r="H58" s="17"/>
      <c r="I58" s="17"/>
    </row>
    <row r="59" spans="1:9" ht="13.5">
      <c r="A59" s="2"/>
      <c r="B59" s="2"/>
      <c r="C59" s="56" t="s">
        <v>16</v>
      </c>
      <c r="D59" s="57"/>
      <c r="E59" s="5">
        <f>SUM(E52:E58)</f>
        <v>324100</v>
      </c>
      <c r="F59" s="5">
        <f>SUM(F52:F58)</f>
        <v>0</v>
      </c>
      <c r="G59" s="5">
        <f>SUM(G52:G58)</f>
        <v>0</v>
      </c>
      <c r="H59" s="5" t="e">
        <f>SUM(H52:H58)</f>
        <v>#REF!</v>
      </c>
      <c r="I59" s="5">
        <f>SUM(I52:I58)</f>
        <v>47280</v>
      </c>
    </row>
    <row r="60" spans="1:9" ht="14.25" customHeight="1">
      <c r="A60" s="26"/>
      <c r="B60" s="23">
        <v>80103</v>
      </c>
      <c r="C60" s="26">
        <v>3020</v>
      </c>
      <c r="D60" s="24" t="s">
        <v>51</v>
      </c>
      <c r="E60" s="17">
        <v>4000</v>
      </c>
      <c r="F60" s="17">
        <v>0</v>
      </c>
      <c r="G60" s="26"/>
      <c r="H60" s="32">
        <f>SUM(E60+F60)</f>
        <v>4000</v>
      </c>
      <c r="I60" s="17"/>
    </row>
    <row r="61" spans="1:9" ht="12.75">
      <c r="A61" s="26"/>
      <c r="B61" s="26"/>
      <c r="C61" s="26">
        <v>4010</v>
      </c>
      <c r="D61" s="26" t="s">
        <v>7</v>
      </c>
      <c r="E61" s="17">
        <v>16200</v>
      </c>
      <c r="F61" s="17">
        <v>0</v>
      </c>
      <c r="G61" s="26"/>
      <c r="H61" s="32">
        <f>SUM(E61+F61)</f>
        <v>16200</v>
      </c>
      <c r="I61" s="17"/>
    </row>
    <row r="62" spans="1:9" ht="12.75">
      <c r="A62" s="26"/>
      <c r="B62" s="26"/>
      <c r="C62" s="26">
        <v>4040</v>
      </c>
      <c r="D62" s="26" t="s">
        <v>8</v>
      </c>
      <c r="E62" s="17"/>
      <c r="F62" s="17">
        <v>0</v>
      </c>
      <c r="G62" s="26"/>
      <c r="H62" s="32">
        <f>SUM(E62+F62)</f>
        <v>0</v>
      </c>
      <c r="I62" s="17">
        <v>600</v>
      </c>
    </row>
    <row r="63" spans="1:9" ht="12.75">
      <c r="A63" s="26"/>
      <c r="B63" s="26"/>
      <c r="C63" s="26">
        <v>4110</v>
      </c>
      <c r="D63" s="26" t="s">
        <v>9</v>
      </c>
      <c r="E63" s="17">
        <v>3300</v>
      </c>
      <c r="F63" s="17">
        <v>0</v>
      </c>
      <c r="G63" s="26"/>
      <c r="H63" s="32">
        <f>SUM(E63+F63)</f>
        <v>3300</v>
      </c>
      <c r="I63" s="17"/>
    </row>
    <row r="64" spans="1:9" ht="12.75">
      <c r="A64" s="26"/>
      <c r="B64" s="26"/>
      <c r="C64" s="26">
        <v>4120</v>
      </c>
      <c r="D64" s="26" t="s">
        <v>10</v>
      </c>
      <c r="E64" s="17">
        <v>600</v>
      </c>
      <c r="F64" s="17">
        <v>0</v>
      </c>
      <c r="G64" s="26"/>
      <c r="H64" s="32">
        <f>SUM(E64+F64)</f>
        <v>600</v>
      </c>
      <c r="I64" s="17"/>
    </row>
    <row r="65" spans="1:9" ht="13.5" customHeight="1">
      <c r="A65" s="2"/>
      <c r="B65" s="2"/>
      <c r="C65" s="72" t="s">
        <v>58</v>
      </c>
      <c r="D65" s="73"/>
      <c r="E65" s="5">
        <f>SUM(E60:E64)</f>
        <v>24100</v>
      </c>
      <c r="F65" s="5">
        <f>SUM(F60:F64)</f>
        <v>0</v>
      </c>
      <c r="G65" s="5">
        <f>SUM(G60:G64)</f>
        <v>0</v>
      </c>
      <c r="H65" s="5">
        <f>SUM(H60:H64)</f>
        <v>24100</v>
      </c>
      <c r="I65" s="5">
        <f>SUM(I60:I64)</f>
        <v>600</v>
      </c>
    </row>
    <row r="66" spans="1:9" ht="27.75" customHeight="1">
      <c r="A66" s="23"/>
      <c r="B66" s="23">
        <v>80104</v>
      </c>
      <c r="C66" s="23">
        <v>2310</v>
      </c>
      <c r="D66" s="33" t="s">
        <v>62</v>
      </c>
      <c r="E66" s="34">
        <v>59950</v>
      </c>
      <c r="F66" s="32"/>
      <c r="G66" s="23"/>
      <c r="H66" s="32"/>
      <c r="I66" s="17">
        <v>0</v>
      </c>
    </row>
    <row r="67" spans="1:9" ht="27.75" customHeight="1">
      <c r="A67" s="23"/>
      <c r="B67" s="23"/>
      <c r="C67" s="23">
        <v>2540</v>
      </c>
      <c r="D67" s="33" t="s">
        <v>57</v>
      </c>
      <c r="E67" s="34">
        <v>2530</v>
      </c>
      <c r="F67" s="30"/>
      <c r="G67" s="31"/>
      <c r="H67" s="30"/>
      <c r="I67" s="34">
        <v>0</v>
      </c>
    </row>
    <row r="68" spans="1:9" ht="15.75" customHeight="1">
      <c r="A68" s="2"/>
      <c r="B68" s="2"/>
      <c r="C68" s="56" t="s">
        <v>59</v>
      </c>
      <c r="D68" s="57"/>
      <c r="E68" s="8">
        <f>SUM(E66:E67)</f>
        <v>62480</v>
      </c>
      <c r="F68" s="8">
        <f>SUM(F66:F67)</f>
        <v>0</v>
      </c>
      <c r="G68" s="8">
        <f>SUM(G66:G67)</f>
        <v>0</v>
      </c>
      <c r="H68" s="8">
        <f>SUM(H66:H67)</f>
        <v>0</v>
      </c>
      <c r="I68" s="8">
        <f>SUM(I66:I67)</f>
        <v>0</v>
      </c>
    </row>
    <row r="69" spans="1:9" ht="12.75" customHeight="1">
      <c r="A69" s="26"/>
      <c r="B69" s="23">
        <v>80104</v>
      </c>
      <c r="C69" s="26">
        <v>3020</v>
      </c>
      <c r="D69" s="26" t="s">
        <v>51</v>
      </c>
      <c r="E69" s="17">
        <v>7600</v>
      </c>
      <c r="F69" s="30"/>
      <c r="G69" s="31"/>
      <c r="H69" s="30"/>
      <c r="I69" s="17"/>
    </row>
    <row r="70" spans="1:9" ht="12.75" customHeight="1">
      <c r="A70" s="26"/>
      <c r="B70" s="26"/>
      <c r="C70" s="26">
        <v>4010</v>
      </c>
      <c r="D70" s="26" t="s">
        <v>7</v>
      </c>
      <c r="E70" s="17">
        <v>38800</v>
      </c>
      <c r="F70" s="30"/>
      <c r="G70" s="31"/>
      <c r="H70" s="30"/>
      <c r="I70" s="17"/>
    </row>
    <row r="71" spans="1:9" ht="12.75" customHeight="1">
      <c r="A71" s="26"/>
      <c r="B71" s="26"/>
      <c r="C71" s="26">
        <v>4040</v>
      </c>
      <c r="D71" s="26" t="s">
        <v>8</v>
      </c>
      <c r="E71" s="17"/>
      <c r="F71" s="30"/>
      <c r="G71" s="31"/>
      <c r="H71" s="30"/>
      <c r="I71" s="17">
        <v>11040</v>
      </c>
    </row>
    <row r="72" spans="1:9" ht="12.75" customHeight="1">
      <c r="A72" s="26"/>
      <c r="B72" s="26"/>
      <c r="C72" s="26">
        <v>4110</v>
      </c>
      <c r="D72" s="26" t="s">
        <v>9</v>
      </c>
      <c r="E72" s="17">
        <v>7250</v>
      </c>
      <c r="F72" s="30"/>
      <c r="G72" s="31"/>
      <c r="H72" s="30"/>
      <c r="I72" s="17"/>
    </row>
    <row r="73" spans="1:9" ht="12.75" customHeight="1">
      <c r="A73" s="26"/>
      <c r="B73" s="26"/>
      <c r="C73" s="26">
        <v>4120</v>
      </c>
      <c r="D73" s="26" t="s">
        <v>10</v>
      </c>
      <c r="E73" s="17">
        <v>1250</v>
      </c>
      <c r="F73" s="30"/>
      <c r="G73" s="31"/>
      <c r="H73" s="30"/>
      <c r="I73" s="17"/>
    </row>
    <row r="74" spans="1:9" ht="27" customHeight="1">
      <c r="A74" s="26"/>
      <c r="B74" s="26"/>
      <c r="C74" s="23">
        <v>6050</v>
      </c>
      <c r="D74" s="24" t="s">
        <v>78</v>
      </c>
      <c r="E74" s="17">
        <v>27000</v>
      </c>
      <c r="F74" s="30"/>
      <c r="G74" s="31"/>
      <c r="H74" s="30"/>
      <c r="I74" s="17"/>
    </row>
    <row r="75" spans="1:9" ht="12.75" customHeight="1">
      <c r="A75" s="2"/>
      <c r="B75" s="2"/>
      <c r="C75" s="56" t="s">
        <v>60</v>
      </c>
      <c r="D75" s="57"/>
      <c r="E75" s="5">
        <f>SUM(E69:E74)</f>
        <v>81900</v>
      </c>
      <c r="F75" s="5">
        <f>SUM(F69:F74)</f>
        <v>0</v>
      </c>
      <c r="G75" s="5">
        <f>SUM(G69:G74)</f>
        <v>0</v>
      </c>
      <c r="H75" s="5">
        <f>SUM(H69:H74)</f>
        <v>0</v>
      </c>
      <c r="I75" s="5">
        <f>SUM(I69:I74)</f>
        <v>11040</v>
      </c>
    </row>
    <row r="76" spans="1:9" ht="12" customHeight="1">
      <c r="A76" s="26"/>
      <c r="B76" s="26">
        <v>80110</v>
      </c>
      <c r="C76" s="26">
        <v>3020</v>
      </c>
      <c r="D76" s="26" t="s">
        <v>52</v>
      </c>
      <c r="E76" s="17">
        <v>19400</v>
      </c>
      <c r="F76" s="17">
        <v>0</v>
      </c>
      <c r="G76" s="26"/>
      <c r="H76" s="17">
        <f>SUM(E76+F76)</f>
        <v>19400</v>
      </c>
      <c r="I76" s="17"/>
    </row>
    <row r="77" spans="1:9" ht="12.75">
      <c r="A77" s="26"/>
      <c r="B77" s="26"/>
      <c r="C77" s="26">
        <v>4010</v>
      </c>
      <c r="D77" s="26" t="s">
        <v>7</v>
      </c>
      <c r="E77" s="17">
        <v>130100</v>
      </c>
      <c r="F77" s="17">
        <v>0</v>
      </c>
      <c r="G77" s="26"/>
      <c r="H77" s="17">
        <f>SUM(E77+F77)</f>
        <v>130100</v>
      </c>
      <c r="I77" s="17"/>
    </row>
    <row r="78" spans="1:9" ht="12.75">
      <c r="A78" s="26"/>
      <c r="B78" s="26"/>
      <c r="C78" s="26">
        <v>4040</v>
      </c>
      <c r="D78" s="26" t="s">
        <v>8</v>
      </c>
      <c r="E78" s="17"/>
      <c r="F78" s="17">
        <v>0</v>
      </c>
      <c r="G78" s="26">
        <v>0</v>
      </c>
      <c r="H78" s="17">
        <f>SUM(E78+F78)</f>
        <v>0</v>
      </c>
      <c r="I78" s="17">
        <v>26830</v>
      </c>
    </row>
    <row r="79" spans="1:9" ht="12.75">
      <c r="A79" s="26"/>
      <c r="B79" s="26"/>
      <c r="C79" s="26">
        <v>4110</v>
      </c>
      <c r="D79" s="26" t="s">
        <v>9</v>
      </c>
      <c r="E79" s="17">
        <v>23300</v>
      </c>
      <c r="F79" s="17">
        <v>0</v>
      </c>
      <c r="G79" s="26"/>
      <c r="H79" s="17">
        <f>SUM(E79+F79)</f>
        <v>23300</v>
      </c>
      <c r="I79" s="17"/>
    </row>
    <row r="80" spans="1:9" ht="12.75">
      <c r="A80" s="26"/>
      <c r="B80" s="26"/>
      <c r="C80" s="26">
        <v>4120</v>
      </c>
      <c r="D80" s="26" t="s">
        <v>10</v>
      </c>
      <c r="E80" s="17">
        <v>3850</v>
      </c>
      <c r="F80" s="17">
        <v>0</v>
      </c>
      <c r="G80" s="26"/>
      <c r="H80" s="17">
        <f>SUM(E80+F80)</f>
        <v>3850</v>
      </c>
      <c r="I80" s="17"/>
    </row>
    <row r="81" spans="1:9" ht="13.5">
      <c r="A81" s="2"/>
      <c r="B81" s="2"/>
      <c r="C81" s="56" t="s">
        <v>17</v>
      </c>
      <c r="D81" s="57"/>
      <c r="E81" s="5">
        <f>SUM(E76:E80)</f>
        <v>176650</v>
      </c>
      <c r="F81" s="5">
        <f>SUM(F76:F80)</f>
        <v>0</v>
      </c>
      <c r="G81" s="5">
        <f>SUM(G76:G80)</f>
        <v>0</v>
      </c>
      <c r="H81" s="5">
        <f>SUM(H76:H80)</f>
        <v>176650</v>
      </c>
      <c r="I81" s="5">
        <f>SUM(I76:I80)</f>
        <v>26830</v>
      </c>
    </row>
    <row r="82" spans="1:9" ht="12.75">
      <c r="A82" s="26"/>
      <c r="B82" s="26">
        <v>80114</v>
      </c>
      <c r="C82" s="26">
        <v>4440</v>
      </c>
      <c r="D82" s="26" t="s">
        <v>15</v>
      </c>
      <c r="E82" s="17">
        <v>1619</v>
      </c>
      <c r="F82" s="17">
        <v>0</v>
      </c>
      <c r="G82" s="31"/>
      <c r="H82" s="17">
        <f>SUM(E82+F82)</f>
        <v>1619</v>
      </c>
      <c r="I82" s="17"/>
    </row>
    <row r="83" spans="1:9" ht="12.75">
      <c r="A83" s="26"/>
      <c r="B83" s="26"/>
      <c r="C83" s="26">
        <v>4040</v>
      </c>
      <c r="D83" s="26" t="s">
        <v>8</v>
      </c>
      <c r="E83" s="17"/>
      <c r="F83" s="17"/>
      <c r="G83" s="31"/>
      <c r="H83" s="17"/>
      <c r="I83" s="17">
        <v>4830</v>
      </c>
    </row>
    <row r="84" spans="1:9" ht="12.75">
      <c r="A84" s="26"/>
      <c r="B84" s="26"/>
      <c r="C84" s="26">
        <v>4010</v>
      </c>
      <c r="D84" s="26" t="s">
        <v>7</v>
      </c>
      <c r="E84" s="17">
        <v>10830</v>
      </c>
      <c r="F84" s="17"/>
      <c r="G84" s="31"/>
      <c r="H84" s="17"/>
      <c r="I84" s="17"/>
    </row>
    <row r="85" spans="1:9" ht="12.75">
      <c r="A85" s="26"/>
      <c r="B85" s="26"/>
      <c r="C85" s="23">
        <v>4170</v>
      </c>
      <c r="D85" s="26" t="s">
        <v>49</v>
      </c>
      <c r="E85" s="17">
        <v>4000</v>
      </c>
      <c r="F85" s="17"/>
      <c r="G85" s="31"/>
      <c r="H85" s="17"/>
      <c r="I85" s="17"/>
    </row>
    <row r="86" spans="1:9" ht="12.75">
      <c r="A86" s="26"/>
      <c r="B86" s="26"/>
      <c r="C86" s="26">
        <v>4110</v>
      </c>
      <c r="D86" s="26" t="s">
        <v>9</v>
      </c>
      <c r="E86" s="17">
        <v>2050</v>
      </c>
      <c r="F86" s="17"/>
      <c r="G86" s="31"/>
      <c r="H86" s="17"/>
      <c r="I86" s="17"/>
    </row>
    <row r="87" spans="1:9" ht="12.75">
      <c r="A87" s="26"/>
      <c r="B87" s="26"/>
      <c r="C87" s="26">
        <v>4120</v>
      </c>
      <c r="D87" s="26" t="s">
        <v>10</v>
      </c>
      <c r="E87" s="17">
        <v>270</v>
      </c>
      <c r="F87" s="17"/>
      <c r="G87" s="31"/>
      <c r="H87" s="17"/>
      <c r="I87" s="17"/>
    </row>
    <row r="88" spans="1:9" ht="12.75">
      <c r="A88" s="26"/>
      <c r="B88" s="26"/>
      <c r="C88" s="40">
        <v>4210</v>
      </c>
      <c r="D88" s="26" t="s">
        <v>5</v>
      </c>
      <c r="E88" s="17">
        <v>4000</v>
      </c>
      <c r="F88" s="17"/>
      <c r="G88" s="31"/>
      <c r="H88" s="17"/>
      <c r="I88" s="17"/>
    </row>
    <row r="89" spans="1:9" ht="12.75">
      <c r="A89" s="26"/>
      <c r="B89" s="26"/>
      <c r="C89" s="26">
        <v>4270</v>
      </c>
      <c r="D89" s="26" t="s">
        <v>103</v>
      </c>
      <c r="E89" s="17">
        <v>2000</v>
      </c>
      <c r="F89" s="17"/>
      <c r="G89" s="31"/>
      <c r="H89" s="17"/>
      <c r="I89" s="17"/>
    </row>
    <row r="90" spans="1:9" ht="25.5">
      <c r="A90" s="26"/>
      <c r="B90" s="26"/>
      <c r="C90" s="23">
        <v>6060</v>
      </c>
      <c r="D90" s="24" t="s">
        <v>81</v>
      </c>
      <c r="E90" s="17"/>
      <c r="F90" s="17"/>
      <c r="G90" s="31"/>
      <c r="H90" s="17"/>
      <c r="I90" s="17">
        <v>10000</v>
      </c>
    </row>
    <row r="91" spans="1:9" ht="16.5" customHeight="1">
      <c r="A91" s="2"/>
      <c r="B91" s="2"/>
      <c r="C91" s="72" t="s">
        <v>45</v>
      </c>
      <c r="D91" s="67"/>
      <c r="E91" s="5">
        <f>SUM(E82:E90)</f>
        <v>24769</v>
      </c>
      <c r="F91" s="5">
        <f>SUM(F82:F90)</f>
        <v>0</v>
      </c>
      <c r="G91" s="5">
        <f>SUM(G82:G90)</f>
        <v>0</v>
      </c>
      <c r="H91" s="5">
        <f>SUM(H82:H90)</f>
        <v>1619</v>
      </c>
      <c r="I91" s="5">
        <f>SUM(I82:I90)</f>
        <v>14830</v>
      </c>
    </row>
    <row r="92" spans="1:9" ht="12.75">
      <c r="A92" s="26"/>
      <c r="B92" s="26">
        <v>80120</v>
      </c>
      <c r="C92" s="26">
        <v>3020</v>
      </c>
      <c r="D92" s="26" t="s">
        <v>52</v>
      </c>
      <c r="E92" s="17">
        <v>3500</v>
      </c>
      <c r="F92" s="17">
        <v>0</v>
      </c>
      <c r="G92" s="26"/>
      <c r="H92" s="17">
        <f>SUM(E92+F92)</f>
        <v>3500</v>
      </c>
      <c r="I92" s="17"/>
    </row>
    <row r="93" spans="1:9" ht="12.75">
      <c r="A93" s="26"/>
      <c r="B93" s="26"/>
      <c r="C93" s="26">
        <v>4010</v>
      </c>
      <c r="D93" s="26" t="s">
        <v>7</v>
      </c>
      <c r="E93" s="17">
        <v>65000</v>
      </c>
      <c r="F93" s="17">
        <v>0</v>
      </c>
      <c r="G93" s="26"/>
      <c r="H93" s="17">
        <f>SUM(E93+F93)</f>
        <v>65000</v>
      </c>
      <c r="I93" s="17"/>
    </row>
    <row r="94" spans="1:9" ht="12.75">
      <c r="A94" s="26"/>
      <c r="B94" s="26"/>
      <c r="C94" s="26">
        <v>4040</v>
      </c>
      <c r="D94" s="26" t="s">
        <v>8</v>
      </c>
      <c r="E94" s="17"/>
      <c r="F94" s="17">
        <v>0</v>
      </c>
      <c r="G94" s="26"/>
      <c r="H94" s="17">
        <f>SUM(E94+F94)</f>
        <v>0</v>
      </c>
      <c r="I94" s="17">
        <v>8990</v>
      </c>
    </row>
    <row r="95" spans="1:9" ht="12.75">
      <c r="A95" s="26"/>
      <c r="B95" s="26"/>
      <c r="C95" s="26">
        <v>4110</v>
      </c>
      <c r="D95" s="26" t="s">
        <v>9</v>
      </c>
      <c r="E95" s="17">
        <v>10650</v>
      </c>
      <c r="F95" s="17">
        <v>0</v>
      </c>
      <c r="G95" s="26"/>
      <c r="H95" s="17">
        <f>SUM(E95+F95)</f>
        <v>10650</v>
      </c>
      <c r="I95" s="17"/>
    </row>
    <row r="96" spans="1:9" ht="12.75">
      <c r="A96" s="26"/>
      <c r="B96" s="26"/>
      <c r="C96" s="26">
        <v>4120</v>
      </c>
      <c r="D96" s="26" t="s">
        <v>10</v>
      </c>
      <c r="E96" s="17">
        <v>1700</v>
      </c>
      <c r="F96" s="17">
        <v>0</v>
      </c>
      <c r="G96" s="26"/>
      <c r="H96" s="17">
        <f>SUM(E96+F96)</f>
        <v>1700</v>
      </c>
      <c r="I96" s="17"/>
    </row>
    <row r="97" spans="1:9" ht="12.75">
      <c r="A97" s="26"/>
      <c r="B97" s="26"/>
      <c r="C97" s="42">
        <v>4410</v>
      </c>
      <c r="D97" s="40" t="s">
        <v>11</v>
      </c>
      <c r="E97" s="17">
        <v>420</v>
      </c>
      <c r="F97" s="17"/>
      <c r="G97" s="26"/>
      <c r="H97" s="17"/>
      <c r="I97" s="17"/>
    </row>
    <row r="98" spans="1:9" ht="12.75">
      <c r="A98" s="26"/>
      <c r="B98" s="26"/>
      <c r="C98" s="42">
        <v>4420</v>
      </c>
      <c r="D98" s="40" t="s">
        <v>104</v>
      </c>
      <c r="E98" s="17"/>
      <c r="F98" s="17"/>
      <c r="G98" s="26"/>
      <c r="H98" s="17"/>
      <c r="I98" s="17">
        <v>420</v>
      </c>
    </row>
    <row r="99" spans="1:9" ht="13.5">
      <c r="A99" s="2"/>
      <c r="B99" s="2"/>
      <c r="C99" s="56" t="s">
        <v>18</v>
      </c>
      <c r="D99" s="57"/>
      <c r="E99" s="5">
        <f>SUM(E92:E98)</f>
        <v>81270</v>
      </c>
      <c r="F99" s="5">
        <f>SUM(F92:F98)</f>
        <v>0</v>
      </c>
      <c r="G99" s="5">
        <f>SUM(G92:G98)</f>
        <v>0</v>
      </c>
      <c r="H99" s="5">
        <f>SUM(H92:H98)</f>
        <v>80850</v>
      </c>
      <c r="I99" s="5">
        <f>SUM(I92:I98)</f>
        <v>9410</v>
      </c>
    </row>
    <row r="100" spans="1:9" ht="12.75">
      <c r="A100" s="63" t="s">
        <v>23</v>
      </c>
      <c r="B100" s="64"/>
      <c r="C100" s="64"/>
      <c r="D100" s="65"/>
      <c r="E100" s="3">
        <f>SUM(E99,E91,E81,E75,E68,E65,E59)</f>
        <v>775269</v>
      </c>
      <c r="F100" s="3">
        <f>SUM(F59+F65+F68+F75+F81+F91+F99)</f>
        <v>0</v>
      </c>
      <c r="G100" s="3">
        <f>SUM(G59+G65+G68+G75+G81+G91+G99)</f>
        <v>0</v>
      </c>
      <c r="H100" s="3" t="e">
        <f>SUM(H59+H65+H68+H75+H81+H91+H99)</f>
        <v>#REF!</v>
      </c>
      <c r="I100" s="3">
        <f>SUM(I59+I65+I68+I75+I81+I91+I99)</f>
        <v>109990</v>
      </c>
    </row>
    <row r="101" spans="1:9" ht="79.5" customHeight="1">
      <c r="A101" s="60" t="s">
        <v>71</v>
      </c>
      <c r="B101" s="61"/>
      <c r="C101" s="61"/>
      <c r="D101" s="61"/>
      <c r="E101" s="61"/>
      <c r="F101" s="61"/>
      <c r="G101" s="61"/>
      <c r="H101" s="61"/>
      <c r="I101" s="62"/>
    </row>
    <row r="102" spans="1:9" ht="26.25" customHeight="1">
      <c r="A102" s="23">
        <v>851</v>
      </c>
      <c r="B102" s="23">
        <v>85121</v>
      </c>
      <c r="C102" s="23">
        <v>4300</v>
      </c>
      <c r="D102" s="24" t="s">
        <v>95</v>
      </c>
      <c r="E102" s="17">
        <v>4000</v>
      </c>
      <c r="F102" s="30"/>
      <c r="G102" s="30"/>
      <c r="H102" s="30"/>
      <c r="I102" s="17"/>
    </row>
    <row r="103" spans="1:9" ht="13.5">
      <c r="A103" s="12"/>
      <c r="B103" s="12"/>
      <c r="C103" s="56" t="s">
        <v>67</v>
      </c>
      <c r="D103" s="57"/>
      <c r="E103" s="5">
        <f>SUM(E102)</f>
        <v>4000</v>
      </c>
      <c r="F103" s="5">
        <f>SUM(F102)</f>
        <v>0</v>
      </c>
      <c r="G103" s="5">
        <f>SUM(G102)</f>
        <v>0</v>
      </c>
      <c r="H103" s="5">
        <f>SUM(H102)</f>
        <v>0</v>
      </c>
      <c r="I103" s="5">
        <f>SUM(I102)</f>
        <v>0</v>
      </c>
    </row>
    <row r="104" spans="1:9" ht="12.75">
      <c r="A104" s="63" t="s">
        <v>24</v>
      </c>
      <c r="B104" s="64"/>
      <c r="C104" s="64"/>
      <c r="D104" s="65"/>
      <c r="E104" s="3">
        <f>SUM(E103)</f>
        <v>4000</v>
      </c>
      <c r="F104" s="3" t="e">
        <f>SUM(#REF!+#REF!+#REF!)</f>
        <v>#REF!</v>
      </c>
      <c r="G104" s="3" t="e">
        <f>SUM(#REF!+#REF!+#REF!)</f>
        <v>#REF!</v>
      </c>
      <c r="H104" s="3" t="e">
        <f>SUM(E104+F104+G104)</f>
        <v>#REF!</v>
      </c>
      <c r="I104" s="17"/>
    </row>
    <row r="105" spans="1:11" ht="40.5" customHeight="1">
      <c r="A105" s="35">
        <v>852</v>
      </c>
      <c r="B105" s="35">
        <v>85202</v>
      </c>
      <c r="C105" s="35">
        <v>4330</v>
      </c>
      <c r="D105" s="24" t="s">
        <v>96</v>
      </c>
      <c r="E105" s="36">
        <v>55800</v>
      </c>
      <c r="F105" s="37"/>
      <c r="G105" s="37"/>
      <c r="H105" s="37"/>
      <c r="I105" s="37"/>
      <c r="J105" s="38"/>
      <c r="K105" s="38"/>
    </row>
    <row r="106" spans="1:9" ht="13.5">
      <c r="A106" s="13"/>
      <c r="B106" s="15"/>
      <c r="C106" s="56" t="s">
        <v>73</v>
      </c>
      <c r="D106" s="57"/>
      <c r="E106" s="5">
        <f>SUM(E105)</f>
        <v>55800</v>
      </c>
      <c r="F106" s="3"/>
      <c r="G106" s="3"/>
      <c r="H106" s="3"/>
      <c r="I106" s="17"/>
    </row>
    <row r="107" spans="1:9" ht="12.75">
      <c r="A107" s="26"/>
      <c r="B107" s="26">
        <v>85214</v>
      </c>
      <c r="C107" s="24">
        <v>3110</v>
      </c>
      <c r="D107" s="26" t="s">
        <v>25</v>
      </c>
      <c r="E107" s="17"/>
      <c r="F107" s="17">
        <v>0</v>
      </c>
      <c r="G107" s="26"/>
      <c r="H107" s="17">
        <f>SUM(E107+F107)</f>
        <v>0</v>
      </c>
      <c r="I107" s="17">
        <v>25281</v>
      </c>
    </row>
    <row r="108" spans="1:9" ht="38.25">
      <c r="A108" s="26"/>
      <c r="B108" s="26"/>
      <c r="C108" s="33">
        <v>4330</v>
      </c>
      <c r="D108" s="29" t="s">
        <v>96</v>
      </c>
      <c r="E108" s="17"/>
      <c r="F108" s="17">
        <v>0</v>
      </c>
      <c r="G108" s="26"/>
      <c r="H108" s="17">
        <v>53000</v>
      </c>
      <c r="I108" s="17">
        <v>55800</v>
      </c>
    </row>
    <row r="109" spans="1:9" ht="27" customHeight="1">
      <c r="A109" s="2"/>
      <c r="B109" s="2"/>
      <c r="C109" s="72" t="s">
        <v>61</v>
      </c>
      <c r="D109" s="73"/>
      <c r="E109" s="8"/>
      <c r="F109" s="8">
        <f>SUM(F107:F108)</f>
        <v>0</v>
      </c>
      <c r="G109" s="9"/>
      <c r="H109" s="8">
        <f>SUM(H107:H108)</f>
        <v>53000</v>
      </c>
      <c r="I109" s="3">
        <f>SUM(I107:I108)</f>
        <v>81081</v>
      </c>
    </row>
    <row r="110" spans="1:9" ht="12.75">
      <c r="A110" s="26"/>
      <c r="B110" s="23">
        <v>85219</v>
      </c>
      <c r="C110" s="26">
        <v>4210</v>
      </c>
      <c r="D110" s="26" t="s">
        <v>5</v>
      </c>
      <c r="E110" s="17"/>
      <c r="F110" s="17">
        <v>0</v>
      </c>
      <c r="G110" s="26"/>
      <c r="H110" s="17">
        <f>SUM(E110+F110)</f>
        <v>0</v>
      </c>
      <c r="I110" s="17">
        <v>1677</v>
      </c>
    </row>
    <row r="111" spans="1:9" ht="12.75">
      <c r="A111" s="26"/>
      <c r="B111" s="23"/>
      <c r="C111" s="26">
        <v>4010</v>
      </c>
      <c r="D111" s="26" t="s">
        <v>7</v>
      </c>
      <c r="E111" s="17">
        <v>5600</v>
      </c>
      <c r="F111" s="17"/>
      <c r="G111" s="26"/>
      <c r="H111" s="17"/>
      <c r="I111" s="17"/>
    </row>
    <row r="112" spans="1:9" ht="12.75">
      <c r="A112" s="26"/>
      <c r="B112" s="23"/>
      <c r="C112" s="26">
        <v>4110</v>
      </c>
      <c r="D112" s="26" t="s">
        <v>9</v>
      </c>
      <c r="E112" s="17">
        <v>1020</v>
      </c>
      <c r="F112" s="17"/>
      <c r="G112" s="26"/>
      <c r="H112" s="17"/>
      <c r="I112" s="17"/>
    </row>
    <row r="113" spans="1:9" ht="12.75">
      <c r="A113" s="26"/>
      <c r="B113" s="23"/>
      <c r="C113" s="26">
        <v>4120</v>
      </c>
      <c r="D113" s="26" t="s">
        <v>10</v>
      </c>
      <c r="E113" s="17">
        <v>140</v>
      </c>
      <c r="F113" s="17"/>
      <c r="G113" s="26"/>
      <c r="H113" s="17"/>
      <c r="I113" s="17"/>
    </row>
    <row r="114" spans="1:9" ht="12.75">
      <c r="A114" s="26"/>
      <c r="B114" s="26"/>
      <c r="C114" s="26">
        <v>4350</v>
      </c>
      <c r="D114" s="26" t="s">
        <v>56</v>
      </c>
      <c r="E114" s="17">
        <v>2366</v>
      </c>
      <c r="F114" s="17">
        <v>0</v>
      </c>
      <c r="G114" s="26"/>
      <c r="H114" s="17">
        <f>SUM(E114+F114)</f>
        <v>2366</v>
      </c>
      <c r="I114" s="17"/>
    </row>
    <row r="115" spans="1:9" ht="12.75">
      <c r="A115" s="26"/>
      <c r="B115" s="26"/>
      <c r="C115" s="26">
        <v>4430</v>
      </c>
      <c r="D115" s="26" t="s">
        <v>12</v>
      </c>
      <c r="E115" s="17"/>
      <c r="F115" s="17">
        <v>0</v>
      </c>
      <c r="G115" s="26"/>
      <c r="H115" s="17">
        <f>SUM(E115+F115)</f>
        <v>0</v>
      </c>
      <c r="I115" s="17">
        <v>689</v>
      </c>
    </row>
    <row r="116" spans="1:9" ht="16.5" customHeight="1">
      <c r="A116" s="2"/>
      <c r="B116" s="2"/>
      <c r="C116" s="56" t="s">
        <v>42</v>
      </c>
      <c r="D116" s="57"/>
      <c r="E116" s="5">
        <f>SUM(E110:E115)</f>
        <v>9126</v>
      </c>
      <c r="F116" s="5">
        <f>SUM(F110:F115)</f>
        <v>0</v>
      </c>
      <c r="G116" s="5">
        <f>SUM(G110:G115)</f>
        <v>0</v>
      </c>
      <c r="H116" s="5">
        <f>SUM(H110:H115)</f>
        <v>2366</v>
      </c>
      <c r="I116" s="5">
        <f>SUM(I110:I115)</f>
        <v>2366</v>
      </c>
    </row>
    <row r="117" spans="1:9" ht="12.75" customHeight="1">
      <c r="A117" s="26"/>
      <c r="B117" s="26">
        <v>85295</v>
      </c>
      <c r="C117" s="39">
        <v>3110</v>
      </c>
      <c r="D117" s="26" t="s">
        <v>25</v>
      </c>
      <c r="E117" s="17">
        <v>15500</v>
      </c>
      <c r="F117" s="30"/>
      <c r="G117" s="31"/>
      <c r="H117" s="30"/>
      <c r="I117" s="17"/>
    </row>
    <row r="118" spans="1:9" ht="12.75" customHeight="1">
      <c r="A118" s="26"/>
      <c r="B118" s="26"/>
      <c r="C118" s="40">
        <v>4170</v>
      </c>
      <c r="D118" s="26" t="s">
        <v>49</v>
      </c>
      <c r="E118" s="17">
        <v>6200</v>
      </c>
      <c r="F118" s="30"/>
      <c r="G118" s="31"/>
      <c r="H118" s="30"/>
      <c r="I118" s="17"/>
    </row>
    <row r="119" spans="1:9" ht="12.75" customHeight="1">
      <c r="A119" s="26"/>
      <c r="B119" s="26"/>
      <c r="C119" s="40">
        <v>4210</v>
      </c>
      <c r="D119" s="26" t="s">
        <v>5</v>
      </c>
      <c r="E119" s="17">
        <v>550</v>
      </c>
      <c r="F119" s="30"/>
      <c r="G119" s="31"/>
      <c r="H119" s="30"/>
      <c r="I119" s="17"/>
    </row>
    <row r="120" spans="1:9" ht="12.75" customHeight="1">
      <c r="A120" s="26"/>
      <c r="B120" s="26"/>
      <c r="C120" s="41">
        <v>4220</v>
      </c>
      <c r="D120" s="40" t="s">
        <v>72</v>
      </c>
      <c r="E120" s="17">
        <v>330</v>
      </c>
      <c r="F120" s="30"/>
      <c r="G120" s="31"/>
      <c r="H120" s="30"/>
      <c r="I120" s="17"/>
    </row>
    <row r="121" spans="1:9" ht="12.75" customHeight="1">
      <c r="A121" s="26"/>
      <c r="B121" s="26"/>
      <c r="C121" s="40">
        <v>4300</v>
      </c>
      <c r="D121" s="26" t="s">
        <v>26</v>
      </c>
      <c r="E121" s="17">
        <v>17463</v>
      </c>
      <c r="F121" s="30"/>
      <c r="G121" s="31"/>
      <c r="H121" s="30"/>
      <c r="I121" s="17"/>
    </row>
    <row r="122" spans="1:9" ht="12.75" customHeight="1">
      <c r="A122" s="26"/>
      <c r="B122" s="26"/>
      <c r="C122" s="40">
        <v>4410</v>
      </c>
      <c r="D122" s="26" t="s">
        <v>11</v>
      </c>
      <c r="E122" s="17">
        <v>288</v>
      </c>
      <c r="F122" s="30"/>
      <c r="G122" s="31"/>
      <c r="H122" s="30"/>
      <c r="I122" s="17"/>
    </row>
    <row r="123" spans="1:9" ht="12.75" customHeight="1">
      <c r="A123" s="26"/>
      <c r="B123" s="26"/>
      <c r="C123" s="40">
        <v>4430</v>
      </c>
      <c r="D123" s="26" t="s">
        <v>12</v>
      </c>
      <c r="E123" s="17">
        <v>450</v>
      </c>
      <c r="F123" s="30"/>
      <c r="G123" s="31"/>
      <c r="H123" s="30"/>
      <c r="I123" s="17"/>
    </row>
    <row r="124" spans="1:9" ht="12.75" customHeight="1">
      <c r="A124" s="2"/>
      <c r="B124" s="2"/>
      <c r="C124" s="74" t="s">
        <v>63</v>
      </c>
      <c r="D124" s="57"/>
      <c r="E124" s="5">
        <f>SUM(E117:E123)</f>
        <v>40781</v>
      </c>
      <c r="F124" s="5"/>
      <c r="G124" s="4"/>
      <c r="H124" s="5"/>
      <c r="I124" s="17"/>
    </row>
    <row r="125" spans="1:9" ht="12.75">
      <c r="A125" s="63" t="s">
        <v>43</v>
      </c>
      <c r="B125" s="64"/>
      <c r="C125" s="64"/>
      <c r="D125" s="65"/>
      <c r="E125" s="3">
        <f>SUM(E116+E124+E106)</f>
        <v>105707</v>
      </c>
      <c r="F125" s="3">
        <f>SUM(F116+F124)</f>
        <v>0</v>
      </c>
      <c r="G125" s="3">
        <f>SUM(G116+G124)</f>
        <v>0</v>
      </c>
      <c r="H125" s="3">
        <f>SUM(H116+H124)</f>
        <v>2366</v>
      </c>
      <c r="I125" s="3">
        <f>SUM(I116+I109)</f>
        <v>83447</v>
      </c>
    </row>
    <row r="126" spans="1:9" ht="43.5" customHeight="1">
      <c r="A126" s="77" t="s">
        <v>105</v>
      </c>
      <c r="B126" s="78"/>
      <c r="C126" s="78"/>
      <c r="D126" s="78"/>
      <c r="E126" s="78"/>
      <c r="F126" s="78"/>
      <c r="G126" s="78"/>
      <c r="H126" s="78"/>
      <c r="I126" s="79"/>
    </row>
    <row r="127" spans="1:9" ht="12.75">
      <c r="A127" s="26">
        <v>854</v>
      </c>
      <c r="B127" s="26">
        <v>85401</v>
      </c>
      <c r="C127" s="26">
        <v>3020</v>
      </c>
      <c r="D127" s="26" t="s">
        <v>53</v>
      </c>
      <c r="E127" s="17">
        <v>2000</v>
      </c>
      <c r="F127" s="17">
        <v>0</v>
      </c>
      <c r="G127" s="26"/>
      <c r="H127" s="17">
        <f>SUM(E127+F127)</f>
        <v>2000</v>
      </c>
      <c r="I127" s="17"/>
    </row>
    <row r="128" spans="1:9" ht="12.75">
      <c r="A128" s="26"/>
      <c r="B128" s="26"/>
      <c r="C128" s="26">
        <v>4010</v>
      </c>
      <c r="D128" s="26" t="s">
        <v>7</v>
      </c>
      <c r="E128" s="17">
        <v>15800</v>
      </c>
      <c r="F128" s="17">
        <v>0</v>
      </c>
      <c r="G128" s="26"/>
      <c r="H128" s="17">
        <f>SUM(E128+F128)</f>
        <v>15800</v>
      </c>
      <c r="I128" s="17"/>
    </row>
    <row r="129" spans="1:9" ht="12.75">
      <c r="A129" s="26"/>
      <c r="B129" s="26"/>
      <c r="C129" s="26">
        <v>4040</v>
      </c>
      <c r="D129" s="26" t="s">
        <v>8</v>
      </c>
      <c r="E129" s="17"/>
      <c r="F129" s="17">
        <v>0</v>
      </c>
      <c r="G129" s="26"/>
      <c r="H129" s="17">
        <f>SUM(E129+F129)</f>
        <v>0</v>
      </c>
      <c r="I129" s="17">
        <v>17100</v>
      </c>
    </row>
    <row r="130" spans="1:9" ht="12.75">
      <c r="A130" s="26"/>
      <c r="B130" s="26"/>
      <c r="C130" s="26">
        <v>4110</v>
      </c>
      <c r="D130" s="26" t="s">
        <v>9</v>
      </c>
      <c r="E130" s="17">
        <v>2300</v>
      </c>
      <c r="F130" s="17">
        <v>0</v>
      </c>
      <c r="G130" s="26"/>
      <c r="H130" s="17">
        <f>SUM(E130+F130)</f>
        <v>2300</v>
      </c>
      <c r="I130" s="17"/>
    </row>
    <row r="131" spans="1:9" ht="12.75">
      <c r="A131" s="26"/>
      <c r="B131" s="26"/>
      <c r="C131" s="26">
        <v>4120</v>
      </c>
      <c r="D131" s="26" t="s">
        <v>10</v>
      </c>
      <c r="E131" s="17">
        <v>550</v>
      </c>
      <c r="F131" s="17">
        <v>0</v>
      </c>
      <c r="G131" s="26"/>
      <c r="H131" s="17">
        <f>SUM(E131+F131)</f>
        <v>550</v>
      </c>
      <c r="I131" s="17"/>
    </row>
    <row r="132" spans="1:9" ht="13.5">
      <c r="A132" s="2"/>
      <c r="B132" s="2"/>
      <c r="C132" s="56" t="s">
        <v>19</v>
      </c>
      <c r="D132" s="57"/>
      <c r="E132" s="5">
        <f>SUM(E127:E131)</f>
        <v>20650</v>
      </c>
      <c r="F132" s="5">
        <f>SUM(F127:F131)</f>
        <v>0</v>
      </c>
      <c r="G132" s="5">
        <f>SUM(G127:G131)</f>
        <v>0</v>
      </c>
      <c r="H132" s="5">
        <f>SUM(H127:H131)</f>
        <v>20650</v>
      </c>
      <c r="I132" s="5">
        <f>SUM(I127:I131)</f>
        <v>17100</v>
      </c>
    </row>
    <row r="133" spans="1:9" ht="12.75">
      <c r="A133" s="26"/>
      <c r="B133" s="26">
        <v>85412</v>
      </c>
      <c r="C133" s="26">
        <v>4300</v>
      </c>
      <c r="D133" s="26" t="s">
        <v>26</v>
      </c>
      <c r="E133" s="17">
        <v>3500</v>
      </c>
      <c r="F133" s="30"/>
      <c r="G133" s="26"/>
      <c r="H133" s="17"/>
      <c r="I133" s="17"/>
    </row>
    <row r="134" spans="1:9" ht="28.5" customHeight="1">
      <c r="A134" s="2"/>
      <c r="B134" s="2"/>
      <c r="C134" s="75" t="s">
        <v>65</v>
      </c>
      <c r="D134" s="76"/>
      <c r="E134" s="8">
        <f>SUM(E133:E133)</f>
        <v>3500</v>
      </c>
      <c r="F134" s="8">
        <f>SUM(F127:F133)</f>
        <v>0</v>
      </c>
      <c r="G134" s="8">
        <f>SUM(G127:G133)</f>
        <v>0</v>
      </c>
      <c r="H134" s="8">
        <f>SUM(H127:H133)</f>
        <v>41300</v>
      </c>
      <c r="I134" s="8">
        <v>0</v>
      </c>
    </row>
    <row r="135" spans="1:9" ht="12.75">
      <c r="A135" s="63" t="s">
        <v>27</v>
      </c>
      <c r="B135" s="64"/>
      <c r="C135" s="64"/>
      <c r="D135" s="65"/>
      <c r="E135" s="3">
        <f>SUM(E134,E132)</f>
        <v>24150</v>
      </c>
      <c r="F135" s="3">
        <f>SUM(F134,F132)</f>
        <v>0</v>
      </c>
      <c r="G135" s="3">
        <f>SUM(G134,G132)</f>
        <v>0</v>
      </c>
      <c r="H135" s="3">
        <f>SUM(H134,H132)</f>
        <v>61950</v>
      </c>
      <c r="I135" s="3">
        <f>SUM(I134,I132)</f>
        <v>17100</v>
      </c>
    </row>
    <row r="136" spans="1:9" ht="78.75" customHeight="1">
      <c r="A136" s="60" t="s">
        <v>71</v>
      </c>
      <c r="B136" s="61"/>
      <c r="C136" s="61"/>
      <c r="D136" s="61"/>
      <c r="E136" s="61"/>
      <c r="F136" s="61"/>
      <c r="G136" s="61"/>
      <c r="H136" s="61"/>
      <c r="I136" s="62"/>
    </row>
    <row r="137" spans="1:9" ht="27" customHeight="1">
      <c r="A137" s="26"/>
      <c r="B137" s="23">
        <v>90003</v>
      </c>
      <c r="C137" s="23">
        <v>4300</v>
      </c>
      <c r="D137" s="24" t="s">
        <v>101</v>
      </c>
      <c r="E137" s="25">
        <v>58000</v>
      </c>
      <c r="F137" s="17">
        <v>0</v>
      </c>
      <c r="G137" s="26"/>
      <c r="H137" s="17">
        <f>SUM(E137+F135)</f>
        <v>58000</v>
      </c>
      <c r="I137" s="17"/>
    </row>
    <row r="138" spans="1:9" ht="15.75" customHeight="1">
      <c r="A138" s="2"/>
      <c r="B138" s="2"/>
      <c r="C138" s="56" t="s">
        <v>20</v>
      </c>
      <c r="D138" s="57"/>
      <c r="E138" s="5">
        <f>SUM(E137)</f>
        <v>58000</v>
      </c>
      <c r="F138" s="5">
        <f>SUM(F137)</f>
        <v>0</v>
      </c>
      <c r="G138" s="5">
        <f>SUM(G137)</f>
        <v>0</v>
      </c>
      <c r="H138" s="5">
        <f>SUM(H137)</f>
        <v>58000</v>
      </c>
      <c r="I138" s="5">
        <f>SUM(I137)</f>
        <v>0</v>
      </c>
    </row>
    <row r="139" spans="1:9" ht="27" customHeight="1">
      <c r="A139" s="2"/>
      <c r="B139" s="23">
        <v>90004</v>
      </c>
      <c r="C139" s="28">
        <v>6050</v>
      </c>
      <c r="D139" s="24" t="s">
        <v>80</v>
      </c>
      <c r="E139" s="17">
        <v>100000</v>
      </c>
      <c r="F139" s="5"/>
      <c r="G139" s="5"/>
      <c r="H139" s="5"/>
      <c r="I139" s="5"/>
    </row>
    <row r="140" spans="1:9" ht="15.75" customHeight="1">
      <c r="A140" s="2"/>
      <c r="B140" s="2"/>
      <c r="C140" s="56" t="s">
        <v>107</v>
      </c>
      <c r="D140" s="57"/>
      <c r="E140" s="5">
        <f>SUM(E139)</f>
        <v>100000</v>
      </c>
      <c r="F140" s="5">
        <f>SUM(F139)</f>
        <v>0</v>
      </c>
      <c r="G140" s="5">
        <f>SUM(G139)</f>
        <v>0</v>
      </c>
      <c r="H140" s="5">
        <f>SUM(H139)</f>
        <v>0</v>
      </c>
      <c r="I140" s="5">
        <f>SUM(I139)</f>
        <v>0</v>
      </c>
    </row>
    <row r="141" spans="1:9" ht="15.75" customHeight="1">
      <c r="A141" s="2"/>
      <c r="B141" s="2"/>
      <c r="C141" s="46"/>
      <c r="D141" s="47"/>
      <c r="E141" s="5"/>
      <c r="F141" s="5"/>
      <c r="G141" s="5"/>
      <c r="H141" s="5"/>
      <c r="I141" s="5"/>
    </row>
    <row r="142" spans="1:9" ht="57" customHeight="1">
      <c r="A142" s="26"/>
      <c r="B142" s="23">
        <v>90015</v>
      </c>
      <c r="C142" s="23">
        <v>4270</v>
      </c>
      <c r="D142" s="24" t="s">
        <v>102</v>
      </c>
      <c r="E142" s="25">
        <v>14000</v>
      </c>
      <c r="F142" s="17">
        <v>20000</v>
      </c>
      <c r="G142" s="26"/>
      <c r="H142" s="17">
        <f>SUM(E142+F142)</f>
        <v>34000</v>
      </c>
      <c r="I142" s="17"/>
    </row>
    <row r="143" spans="1:9" ht="25.5">
      <c r="A143" s="26"/>
      <c r="B143" s="26"/>
      <c r="C143" s="23">
        <v>6050</v>
      </c>
      <c r="D143" s="24" t="s">
        <v>80</v>
      </c>
      <c r="E143" s="17">
        <v>230000</v>
      </c>
      <c r="F143" s="26">
        <v>0</v>
      </c>
      <c r="G143" s="17">
        <v>20000</v>
      </c>
      <c r="H143" s="17">
        <f>SUM(E143+G143)</f>
        <v>250000</v>
      </c>
      <c r="I143" s="17"/>
    </row>
    <row r="144" spans="1:9" ht="13.5">
      <c r="A144" s="2"/>
      <c r="B144" s="2"/>
      <c r="C144" s="56" t="s">
        <v>21</v>
      </c>
      <c r="D144" s="57"/>
      <c r="E144" s="5">
        <f>SUM(E142:E143)</f>
        <v>244000</v>
      </c>
      <c r="F144" s="5">
        <f>SUM(F142:F143)</f>
        <v>20000</v>
      </c>
      <c r="G144" s="5">
        <f>SUM(G142:G143)</f>
        <v>20000</v>
      </c>
      <c r="H144" s="5">
        <f>SUM(H142:H143)</f>
        <v>284000</v>
      </c>
      <c r="I144" s="5">
        <f>SUM(I142:I143)</f>
        <v>0</v>
      </c>
    </row>
    <row r="145" spans="1:9" ht="12.75">
      <c r="A145" s="63" t="s">
        <v>28</v>
      </c>
      <c r="B145" s="64"/>
      <c r="C145" s="64"/>
      <c r="D145" s="65"/>
      <c r="E145" s="3">
        <f>SUM(E138+E140+E144)</f>
        <v>402000</v>
      </c>
      <c r="F145" s="3">
        <f>SUM(F138+F140+F144)</f>
        <v>20000</v>
      </c>
      <c r="G145" s="3">
        <f>SUM(G138+G140+G144)</f>
        <v>20000</v>
      </c>
      <c r="H145" s="3">
        <f>SUM(H138+H140+H144)</f>
        <v>342000</v>
      </c>
      <c r="I145" s="3">
        <f>SUM(I138+I140+I144)</f>
        <v>0</v>
      </c>
    </row>
    <row r="146" spans="1:9" ht="25.5">
      <c r="A146" s="23">
        <v>921</v>
      </c>
      <c r="B146" s="23">
        <v>92109</v>
      </c>
      <c r="C146" s="26">
        <v>4210</v>
      </c>
      <c r="D146" s="24" t="s">
        <v>97</v>
      </c>
      <c r="E146" s="17">
        <f>8283+2542-1000+7215</f>
        <v>17040</v>
      </c>
      <c r="F146" s="17">
        <v>-4000</v>
      </c>
      <c r="G146" s="26"/>
      <c r="H146" s="17">
        <f>SUM(E146+F146)</f>
        <v>13040</v>
      </c>
      <c r="I146" s="17"/>
    </row>
    <row r="147" spans="1:9" ht="25.5">
      <c r="A147" s="26"/>
      <c r="B147" s="26"/>
      <c r="C147" s="26">
        <v>4300</v>
      </c>
      <c r="D147" s="24" t="s">
        <v>98</v>
      </c>
      <c r="E147" s="17">
        <f>3000+13280</f>
        <v>16280</v>
      </c>
      <c r="F147" s="17">
        <v>-153000</v>
      </c>
      <c r="G147" s="26"/>
      <c r="H147" s="17">
        <f>SUM(E147+F147)</f>
        <v>-136720</v>
      </c>
      <c r="I147" s="17"/>
    </row>
    <row r="148" spans="1:9" ht="25.5">
      <c r="A148" s="26"/>
      <c r="B148" s="26"/>
      <c r="C148" s="23">
        <v>6050</v>
      </c>
      <c r="D148" s="24" t="s">
        <v>80</v>
      </c>
      <c r="E148" s="17">
        <v>2000000</v>
      </c>
      <c r="F148" s="26"/>
      <c r="G148" s="26"/>
      <c r="H148" s="17"/>
      <c r="I148" s="17">
        <v>1750000</v>
      </c>
    </row>
    <row r="149" spans="1:9" ht="18" customHeight="1">
      <c r="A149" s="2"/>
      <c r="B149" s="2"/>
      <c r="C149" s="72" t="s">
        <v>64</v>
      </c>
      <c r="D149" s="73"/>
      <c r="E149" s="8">
        <f>SUM(E146:E148)</f>
        <v>2033320</v>
      </c>
      <c r="F149" s="8">
        <f>SUM(F146:F148)</f>
        <v>-157000</v>
      </c>
      <c r="G149" s="8">
        <f>SUM(G146:G148)</f>
        <v>0</v>
      </c>
      <c r="H149" s="8">
        <f>SUM(H146:H148)</f>
        <v>-123680</v>
      </c>
      <c r="I149" s="8">
        <f>SUM(I146:I148)</f>
        <v>1750000</v>
      </c>
    </row>
    <row r="150" spans="1:9" ht="12.75">
      <c r="A150" s="63" t="s">
        <v>29</v>
      </c>
      <c r="B150" s="64"/>
      <c r="C150" s="64"/>
      <c r="D150" s="65"/>
      <c r="E150" s="3">
        <f>SUM(E149)</f>
        <v>2033320</v>
      </c>
      <c r="F150" s="3">
        <f>SUM(F149)</f>
        <v>-157000</v>
      </c>
      <c r="G150" s="3">
        <f>SUM(G149)</f>
        <v>0</v>
      </c>
      <c r="H150" s="3">
        <f>SUM(H149)</f>
        <v>-123680</v>
      </c>
      <c r="I150" s="3">
        <f>SUM(I149)</f>
        <v>1750000</v>
      </c>
    </row>
    <row r="151" spans="1:9" ht="24.75" customHeight="1">
      <c r="A151" s="23">
        <v>926</v>
      </c>
      <c r="B151" s="23">
        <v>92605</v>
      </c>
      <c r="C151" s="23">
        <v>4270</v>
      </c>
      <c r="D151" s="24" t="s">
        <v>99</v>
      </c>
      <c r="E151" s="25">
        <v>16000</v>
      </c>
      <c r="F151" s="17">
        <v>0</v>
      </c>
      <c r="G151" s="26"/>
      <c r="H151" s="17">
        <f>SUM(E151+F151)</f>
        <v>16000</v>
      </c>
      <c r="I151" s="17"/>
    </row>
    <row r="152" spans="1:13" ht="25.5">
      <c r="A152" s="26"/>
      <c r="B152" s="26"/>
      <c r="C152" s="23">
        <v>6050</v>
      </c>
      <c r="D152" s="24" t="s">
        <v>80</v>
      </c>
      <c r="E152" s="17">
        <v>200000</v>
      </c>
      <c r="F152" s="17"/>
      <c r="G152" s="17">
        <v>200000</v>
      </c>
      <c r="H152" s="17">
        <f>SUM(E152+G152)</f>
        <v>400000</v>
      </c>
      <c r="I152" s="17"/>
      <c r="L152" s="49"/>
      <c r="M152" s="50"/>
    </row>
    <row r="153" spans="1:9" ht="12.75" customHeight="1">
      <c r="A153" s="2"/>
      <c r="B153" s="2"/>
      <c r="C153" s="72" t="s">
        <v>22</v>
      </c>
      <c r="D153" s="73"/>
      <c r="E153" s="8">
        <f>SUM(E151:E152)</f>
        <v>216000</v>
      </c>
      <c r="F153" s="8">
        <f>SUM(F151:F152)</f>
        <v>0</v>
      </c>
      <c r="G153" s="8">
        <f>SUM(G151:G152)</f>
        <v>200000</v>
      </c>
      <c r="H153" s="8">
        <f>SUM(H151:H152)</f>
        <v>416000</v>
      </c>
      <c r="I153" s="8">
        <f>SUM(I151:I152)</f>
        <v>0</v>
      </c>
    </row>
    <row r="154" spans="1:9" ht="12.75">
      <c r="A154" s="63" t="s">
        <v>30</v>
      </c>
      <c r="B154" s="64"/>
      <c r="C154" s="64"/>
      <c r="D154" s="65"/>
      <c r="E154" s="3">
        <f>SUM(E153)</f>
        <v>216000</v>
      </c>
      <c r="F154" s="3" t="e">
        <f>SUM(F153+#REF!)</f>
        <v>#REF!</v>
      </c>
      <c r="G154" s="3" t="e">
        <f>SUM(G153+#REF!)</f>
        <v>#REF!</v>
      </c>
      <c r="H154" s="3" t="e">
        <f>SUM(H153+#REF!)</f>
        <v>#REF!</v>
      </c>
      <c r="I154" s="3">
        <f>SUM(I153)</f>
        <v>0</v>
      </c>
    </row>
    <row r="155" spans="1:9" ht="12.75">
      <c r="A155" s="63" t="s">
        <v>31</v>
      </c>
      <c r="B155" s="64"/>
      <c r="C155" s="64"/>
      <c r="D155" s="65"/>
      <c r="E155" s="3">
        <f>SUM(E19+E29+E35+E45+E51+E100+E104+E125+E135+E145+E150+E154)</f>
        <v>12260390</v>
      </c>
      <c r="F155" s="3" t="e">
        <f>SUM(F19+F29+F35+F45+F51+F100+F104+F125+F135+F145+F150+F154)</f>
        <v>#REF!</v>
      </c>
      <c r="G155" s="3" t="e">
        <f>SUM(G19+G29+G35+G45+G51+G100+G104+G125+G135+G145+G150+G154)</f>
        <v>#REF!</v>
      </c>
      <c r="H155" s="3" t="e">
        <f>SUM(H19+H29+H35+H45+H51+H100+H104+H125+H135+H145+H150+H154)</f>
        <v>#REF!</v>
      </c>
      <c r="I155" s="3">
        <f>SUM(I19+I29+I35+I45+I51+I100+I104+I125+I135+I145+I150+I154)</f>
        <v>6438700</v>
      </c>
    </row>
    <row r="156" spans="1:9" ht="12.75">
      <c r="A156" s="44"/>
      <c r="B156" s="44"/>
      <c r="C156" s="44"/>
      <c r="D156" s="44"/>
      <c r="E156" s="43"/>
      <c r="F156" s="43"/>
      <c r="G156" s="43"/>
      <c r="H156" s="43"/>
      <c r="I156" s="43"/>
    </row>
    <row r="158" ht="12.75">
      <c r="A158" s="48" t="s">
        <v>108</v>
      </c>
    </row>
  </sheetData>
  <mergeCells count="52">
    <mergeCell ref="C44:D44"/>
    <mergeCell ref="C81:D81"/>
    <mergeCell ref="C50:D50"/>
    <mergeCell ref="A51:D51"/>
    <mergeCell ref="A45:D45"/>
    <mergeCell ref="C68:D68"/>
    <mergeCell ref="C65:D65"/>
    <mergeCell ref="C40:D40"/>
    <mergeCell ref="C28:D28"/>
    <mergeCell ref="A29:D29"/>
    <mergeCell ref="C34:D34"/>
    <mergeCell ref="A35:D35"/>
    <mergeCell ref="C18:D18"/>
    <mergeCell ref="C32:D32"/>
    <mergeCell ref="C26:D26"/>
    <mergeCell ref="C21:D21"/>
    <mergeCell ref="A19:D19"/>
    <mergeCell ref="C91:D91"/>
    <mergeCell ref="C75:D75"/>
    <mergeCell ref="A154:D154"/>
    <mergeCell ref="C149:D149"/>
    <mergeCell ref="A145:D145"/>
    <mergeCell ref="C144:D144"/>
    <mergeCell ref="C138:D138"/>
    <mergeCell ref="A135:D135"/>
    <mergeCell ref="C109:D109"/>
    <mergeCell ref="C116:D116"/>
    <mergeCell ref="A155:D155"/>
    <mergeCell ref="A150:D150"/>
    <mergeCell ref="C153:D153"/>
    <mergeCell ref="C124:D124"/>
    <mergeCell ref="C134:D134"/>
    <mergeCell ref="A125:D125"/>
    <mergeCell ref="C132:D132"/>
    <mergeCell ref="A126:I126"/>
    <mergeCell ref="A136:I136"/>
    <mergeCell ref="C140:D140"/>
    <mergeCell ref="E13:E14"/>
    <mergeCell ref="D13:D14"/>
    <mergeCell ref="C13:C14"/>
    <mergeCell ref="A13:A14"/>
    <mergeCell ref="B13:B14"/>
    <mergeCell ref="A6:I11"/>
    <mergeCell ref="C106:D106"/>
    <mergeCell ref="I13:I14"/>
    <mergeCell ref="A101:I101"/>
    <mergeCell ref="C103:D103"/>
    <mergeCell ref="C99:D99"/>
    <mergeCell ref="A100:D100"/>
    <mergeCell ref="C59:D59"/>
    <mergeCell ref="A104:D104"/>
    <mergeCell ref="F13:G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2008-06-06T12:53:43Z</cp:lastPrinted>
  <dcterms:created xsi:type="dcterms:W3CDTF">2001-08-02T07:18:30Z</dcterms:created>
  <dcterms:modified xsi:type="dcterms:W3CDTF">2008-06-06T12:54:14Z</dcterms:modified>
  <cp:category/>
  <cp:version/>
  <cp:contentType/>
  <cp:contentStatus/>
</cp:coreProperties>
</file>