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04'!$A$1:$R$96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<sst xmlns="http://schemas.openxmlformats.org/spreadsheetml/2006/main" count="154" uniqueCount="113">
  <si>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</si>
  <si>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</si>
  <si>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</si>
  <si>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</si>
  <si>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</si>
  <si>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</si>
  <si>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</si>
  <si>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</si>
  <si>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0830</t>
  </si>
  <si>
    <t>0490</t>
  </si>
  <si>
    <t>0760</t>
  </si>
  <si>
    <t>0310</t>
  </si>
  <si>
    <t>0320</t>
  </si>
  <si>
    <t>0500</t>
  </si>
  <si>
    <t>0910</t>
  </si>
  <si>
    <t>0010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</si>
  <si>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</si>
  <si>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</si>
  <si>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</si>
  <si>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</si>
  <si>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</si>
  <si>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0690</t>
  </si>
  <si>
    <t>Dział 854 Edukacyjna opieka wychowawcza</t>
  </si>
  <si>
    <t>wpływy z tytułu przekształcenia prawa użytkowania wieczystego przysługującego osobom fizycznym w prawo własności</t>
  </si>
  <si>
    <t xml:space="preserve">dotacje celowe otrzymane z budżetu państwa na realizację  własnych zadań bieżących gmin - z zakresu pomocy społecznej- dożywianie </t>
  </si>
  <si>
    <t>wpływy z usług  (czynsze mieszkaniowe)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</si>
  <si>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</si>
  <si>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</si>
  <si>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</si>
  <si>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</si>
  <si>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</si>
  <si>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</si>
  <si>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</si>
  <si>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</si>
  <si>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</si>
  <si>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</si>
  <si>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</si>
  <si>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</si>
  <si>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</si>
  <si>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</si>
  <si>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</si>
  <si>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</si>
  <si>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</si>
  <si>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</si>
  <si>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</si>
  <si>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</si>
  <si>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</si>
  <si>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</si>
  <si>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</si>
  <si>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</si>
  <si>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</si>
  <si>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</si>
  <si>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>środki pochodzące z Norweskiego Mechanizmu Finansowego, Mechanizmu Finansowanego EOG oraz Szwajcarsko - Polskiego Programu Współpracy</t>
  </si>
  <si>
    <t>Dział 926 Kultura fizyczna i sport</t>
  </si>
  <si>
    <t xml:space="preserve">podatek od nieruchomości od osób prawnych </t>
  </si>
  <si>
    <t xml:space="preserve">podatek rolny od osób  prawnych </t>
  </si>
  <si>
    <t xml:space="preserve">podatek od nieruchomości od osób fizycznych </t>
  </si>
  <si>
    <t xml:space="preserve">podatek rolny od osób fizycznych </t>
  </si>
  <si>
    <t xml:space="preserve">podatek od czynności cywilnoprawnych od osób fizycznych </t>
  </si>
  <si>
    <t>Dział  750 Administracja publiczna</t>
  </si>
  <si>
    <t xml:space="preserve">wpływy z innych lokalnych opłat pobieranych przez jst na podstawie odrębnych ustaw </t>
  </si>
  <si>
    <t xml:space="preserve">środki pochodzące z Norweskiego Mechanizmu Finansowego, Mechanizmu Finansowanego EOG oraz Szwajcarsko - Polskiego Programu Współpracy </t>
  </si>
  <si>
    <t xml:space="preserve"> dochody majątkowe </t>
  </si>
  <si>
    <t xml:space="preserve">Dział 900 Gospodarka komunalna  i ochrona środowiska </t>
  </si>
  <si>
    <t>do Uchwały Nr    /    /2011</t>
  </si>
  <si>
    <t xml:space="preserve">z dnia             2011 r.  </t>
  </si>
  <si>
    <t>Dokonać zmian w planie dochodów gminy na rok 2011 stanowiącym tabelę nr 1 do Uchwały Budżetowej na rok 2011 Gminy Michałowice Nr IV/20/2011 z dnia 31 stycznia 2011 r. w sposób następujący:</t>
  </si>
  <si>
    <t>wpływy z różnych opłat  (wpłaty za duplikaty legitymacji i świadectw szkolnych)</t>
  </si>
  <si>
    <t>pozostałe odsetki-odsetki od środków na rach.bankowych</t>
  </si>
  <si>
    <t>odsetki za nieterminowe wpłaty z tytułu czynsze mieszkaniowe</t>
  </si>
  <si>
    <t>wpływy z różnych dochodów (wpływy z tyt. wynagrodzenia dla płatnika z tyt. wykonywania zadań określonych przepisami prawa)</t>
  </si>
  <si>
    <t>dochody z najmu i dzierżawy składników majątkowych skarbu państwa, jst lub innych jednostek zaliczonych do sektora finansów publicznych oraz innych umów o podobnym charakterze - wynajem pomieszczeń szkolnych</t>
  </si>
  <si>
    <t>wpływy z usług  (opłata stała za przedszkole)</t>
  </si>
  <si>
    <t>dotacje celowe otrzymane z gminy na zadania bieżące realiz na podstawie porozumień między jst  (refundacja kosztów przez inne gminy za pobyt dzieci w przedszk.  na terenie naszej gminy)</t>
  </si>
  <si>
    <t>dotacje celowe otrzymane z gminy na zadania bieżące realiz na podstawie porozumień między jst  ( refundacja kosztów przez inne gminy za pobyt dzieci w przedszk. na terenie naszej gminy)</t>
  </si>
  <si>
    <t>wpływy ze zwrotów dotacji oraz płatności, w tym wykorzystanych niezgodnie z przeznaczeniem lub wykorzystanych z naruszeniem procedur, o których mowa w art. 184 ustawy, pobranych nienależnie lub w nadmiernej wysokości - zwrot dotacji pobranej w roku poprzednim</t>
  </si>
  <si>
    <t>wpływy z różnych opłat  (duplikaty legitymacji i świadectw)</t>
  </si>
  <si>
    <t>dotacje celowe otrzymane z gminy na zadania bieżące realiz na podstawie porozumień między jst  (refundacja kosztów przez inne gminy za pobyt dzieci w punktach przedszk.  na terenie naszej gminy)</t>
  </si>
  <si>
    <t>Dział 758 Różne rozliczenia</t>
  </si>
  <si>
    <r>
      <t xml:space="preserve">dotacje celowe przekazane z budżetu państwa na realizacje własnych zadań bieżących gmin (związków gmin) </t>
    </r>
    <r>
      <rPr>
        <i/>
        <sz val="9"/>
        <rFont val="Times New Roman"/>
        <family val="1"/>
      </rPr>
      <t>(zwrot części wydatków wykonanych w ramach funduszu sołeckiego 2010)</t>
    </r>
  </si>
  <si>
    <t>wpływy z opłaty za zarząd, użytkowanie i użytkowanie wieczyste nieruchomości</t>
  </si>
  <si>
    <r>
      <t xml:space="preserve">wpływy z różnych opłat </t>
    </r>
    <r>
      <rPr>
        <i/>
        <sz val="9"/>
        <rFont val="Times New Roman"/>
        <family val="1"/>
      </rPr>
      <t>(refundacja środków z Urzędu Pracy)</t>
    </r>
  </si>
  <si>
    <r>
      <t xml:space="preserve">wpływy z różnych dochodów </t>
    </r>
    <r>
      <rPr>
        <i/>
        <sz val="9"/>
        <rFont val="Times New Roman"/>
        <family val="1"/>
      </rPr>
      <t>(wpływy z tyt. wynagrodzenia dla płatnika z tyt. wykonywania zadań określonych przepisami prawa, przekroczenie limitu rozmów telefonicznych)</t>
    </r>
  </si>
  <si>
    <t>Dział 754 Bezpieczeństwo publiczne i ochrona przeciwpożarowa</t>
  </si>
  <si>
    <r>
      <t xml:space="preserve">wpływy ze zwrotów dotacji oraz płatności, w tym wykorzystanych niezgodnie z przeznaczeniem lub wykorzystanych z naruszeniem procedur, o których mowa w art. 184 ustawy, pobranych nienależnie lub w nadmiernej wysokości - </t>
    </r>
    <r>
      <rPr>
        <i/>
        <sz val="9"/>
        <rFont val="Times New Roman"/>
        <family val="1"/>
      </rPr>
      <t>zwrot części niewykorzystanej dotacji udzielonej dla OSP</t>
    </r>
  </si>
  <si>
    <r>
      <t xml:space="preserve">odsetki od dotacji oraz płatności: wykorzystanych niezgodnie z przeznaczeniem lub wykorzystanych z naruszeniem procedur, o których mowa w art. 184 ustawy, pobranych nienależnie lub w nadmiernej wysokości - </t>
    </r>
    <r>
      <rPr>
        <i/>
        <sz val="9"/>
        <rFont val="Times New Roman"/>
        <family val="1"/>
      </rPr>
      <t>odsetki naliczone od niewykorzystanej części  dotacji  zwróconej po terminie przez OSP</t>
    </r>
  </si>
  <si>
    <t>rekompensaty utraconych dochodów w podatkach i opłatach lokalnych (dotacja z funduszy celowych PFRON)</t>
  </si>
  <si>
    <r>
      <t xml:space="preserve">wpływy ze zwrotów dotacji oraz płatności, w tym wykorzystanych niezgodnie z przeznaczeniem lub wykorzystanych z naruszeniem procedur, o których mowa w art. 184 ustawy, pobranych nienależnie lub w nadmiernej wysokości - </t>
    </r>
    <r>
      <rPr>
        <i/>
        <sz val="9"/>
        <rFont val="Times New Roman"/>
        <family val="1"/>
      </rPr>
      <t>zwrot części niewykorzystanej dotacji udzielonej dla UKS Komorów</t>
    </r>
  </si>
  <si>
    <r>
      <t xml:space="preserve">odsetki od dotacji oraz płatności: wykorzystanych niezgodnie z przeznaczeniem lub wykorzystanych z naruszeniem procedur, o których mowa w art. 184 ustawy, pobranych nienależnie lub w nadmiernej wysokości - </t>
    </r>
    <r>
      <rPr>
        <i/>
        <sz val="9"/>
        <rFont val="Times New Roman"/>
        <family val="1"/>
      </rPr>
      <t>odsetki naliczone od niewykorzystanej części  dotacji  zwróconej po terminie przez UKS Komorów</t>
    </r>
  </si>
  <si>
    <t>wpływy z usług (odpłatność za udział w imprezach kulturalnych)</t>
  </si>
  <si>
    <t>Dział 921 Kultura i ochrona dziedzictwa narodowego</t>
  </si>
  <si>
    <r>
      <t xml:space="preserve">wpływy z usług </t>
    </r>
    <r>
      <rPr>
        <i/>
        <sz val="9"/>
        <rFont val="Times New Roman"/>
        <family val="1"/>
      </rPr>
      <t>(odpłatność za udział w imprezach kulturalnych)</t>
    </r>
  </si>
  <si>
    <r>
      <t xml:space="preserve">wpływy z innych lokalnych opłat pobieranych przez jst na podstawie odrębnych ustaw </t>
    </r>
    <r>
      <rPr>
        <i/>
        <sz val="9"/>
        <rFont val="Times New Roman"/>
        <family val="1"/>
      </rPr>
      <t xml:space="preserve"> (opłaty za zajęcie pasa drogowego)</t>
    </r>
  </si>
  <si>
    <r>
      <t xml:space="preserve">wpływy z innych lokalnych opłat pobieranych przez jst na podstawie odrębnych ustaw </t>
    </r>
    <r>
      <rPr>
        <i/>
        <sz val="9"/>
        <rFont val="Times New Roman"/>
        <family val="1"/>
      </rPr>
      <t xml:space="preserve">(z tytułu  opłaty adiacenckiej związanej  z podziałem nieruchomości i wzrostu wartości nieruch spowodowanej budową urz. infrastr.techn. - sieć wodoc. i kanal.)  </t>
    </r>
  </si>
  <si>
    <r>
      <t xml:space="preserve">wpływy z innych lokalnych opłat pobieranych przez jst na podstawie odrębnych ustaw </t>
    </r>
    <r>
      <rPr>
        <i/>
        <sz val="9"/>
        <rFont val="Times New Roman"/>
        <family val="1"/>
      </rPr>
      <t>(wzrost wartości nieruchomości )</t>
    </r>
  </si>
  <si>
    <r>
      <t xml:space="preserve">pozostałe odsetki </t>
    </r>
    <r>
      <rPr>
        <i/>
        <sz val="9"/>
        <rFont val="Times New Roman"/>
        <family val="1"/>
      </rPr>
      <t xml:space="preserve"> (od nieterminowych wpłat z tytułu wzrostu wartości nieruchomości)</t>
    </r>
  </si>
  <si>
    <r>
      <t xml:space="preserve">pozostałe odsetki </t>
    </r>
    <r>
      <rPr>
        <i/>
        <sz val="9"/>
        <rFont val="Times New Roman"/>
        <family val="1"/>
      </rPr>
      <t>(od nieterminowych wpłat z tytułu zajęcia pasa drogowego)</t>
    </r>
  </si>
  <si>
    <t>pozostałe odsetki - odsetki od środków na rachunkach bankowych</t>
  </si>
  <si>
    <r>
      <t xml:space="preserve">dochody jednostek samorządu terytorialnego związane z realizacją zadań z zakresu administracji rządowej oraz innych zadań zleconych ustawami </t>
    </r>
    <r>
      <rPr>
        <i/>
        <sz val="9"/>
        <rFont val="Times New Roman"/>
        <family val="1"/>
      </rPr>
      <t>(należności od dłużników alimentacyjnych)</t>
    </r>
  </si>
  <si>
    <t xml:space="preserve">podatek leśny od osób  prawnych </t>
  </si>
  <si>
    <t xml:space="preserve">podatek leśny od osób fizycznych </t>
  </si>
  <si>
    <r>
      <t xml:space="preserve">wpływy z różnych dochodów </t>
    </r>
    <r>
      <rPr>
        <i/>
        <sz val="9"/>
        <rFont val="Times New Roman"/>
        <family val="1"/>
      </rPr>
      <t>(refundacja kosztów przez PGE Rejon Energetyczny Pruszków za przycięcie gałęzi)</t>
    </r>
  </si>
  <si>
    <r>
      <t xml:space="preserve">środki na dofinansowanie własnych zadań bieżących gmin (związków gmin), powiatów (związków powiatów), samorządów województw pozyskane z innych źródeł  </t>
    </r>
    <r>
      <rPr>
        <i/>
        <sz val="9"/>
        <rFont val="Times New Roman"/>
        <family val="1"/>
      </rPr>
      <t xml:space="preserve">(wpłaty na Pomnik Lotników w Michałowicach)    </t>
    </r>
  </si>
  <si>
    <r>
      <t xml:space="preserve">pozostałe odsetki </t>
    </r>
    <r>
      <rPr>
        <i/>
        <sz val="9"/>
        <rFont val="Times New Roman"/>
        <family val="1"/>
      </rPr>
      <t>(z tytułu nieterminowych wpłat za zrzut ścieków)</t>
    </r>
  </si>
  <si>
    <r>
      <t xml:space="preserve">grzywny, mandaty i inne kary pieniężne od osób prawnych i innych jednostek organizacyjnych </t>
    </r>
    <r>
      <rPr>
        <i/>
        <sz val="9"/>
        <rFont val="Times New Roman"/>
        <family val="1"/>
      </rPr>
      <t>(naliczenie kary z tytułu nieterminowego wykonania oznakowania poziomego na terenie gminy przez firmę PZM Wimet)</t>
    </r>
  </si>
  <si>
    <r>
      <t xml:space="preserve">dochody jednostek samorządu terytorialnego związane z realizacją zadań z zakresu administracji rządowej oraz innych zadań zleconych ustawami </t>
    </r>
    <r>
      <rPr>
        <i/>
        <sz val="9"/>
        <rFont val="Times New Roman"/>
        <family val="1"/>
      </rPr>
      <t>(2% należnych dochodów gminie od kwoty wypłaconej za zwrot podatku akcyzowego wliczonego w cenie paliwa)</t>
    </r>
  </si>
  <si>
    <r>
      <t xml:space="preserve">pozostałe odsetki </t>
    </r>
    <r>
      <rPr>
        <i/>
        <sz val="9"/>
        <rFont val="Times New Roman"/>
        <family val="1"/>
      </rPr>
      <t>(z tytułu nieterminowych wpłat za użytkowanie wieczyste, dzierżawy)</t>
    </r>
  </si>
  <si>
    <r>
      <t xml:space="preserve">wpływy z różnych opłat </t>
    </r>
    <r>
      <rPr>
        <i/>
        <sz val="9"/>
        <rFont val="Times New Roman"/>
        <family val="1"/>
      </rPr>
      <t xml:space="preserve">(kary umowne)  </t>
    </r>
  </si>
  <si>
    <r>
      <t xml:space="preserve">wpływy z różnych opłat </t>
    </r>
    <r>
      <rPr>
        <i/>
        <sz val="9"/>
        <rFont val="Times New Roman"/>
        <family val="1"/>
      </rPr>
      <t>koszty postępowania egzekucyjnego osoby prawne</t>
    </r>
  </si>
  <si>
    <r>
      <t xml:space="preserve">wpływy z różnych opłat </t>
    </r>
    <r>
      <rPr>
        <i/>
        <sz val="9"/>
        <rFont val="Times New Roman"/>
        <family val="1"/>
      </rPr>
      <t>koszty postępowania egzekucyjnego osoby fizyczne</t>
    </r>
  </si>
  <si>
    <r>
      <t xml:space="preserve">wpływy z różnych opłat </t>
    </r>
    <r>
      <rPr>
        <i/>
        <sz val="9"/>
        <rFont val="Times New Roman"/>
        <family val="1"/>
      </rPr>
      <t>(zwrot nadpłaty za oświetlenie uliczne przez PGE Rejon Energetyczny Pruszków)</t>
    </r>
  </si>
  <si>
    <r>
      <t xml:space="preserve">grzywny, mandaty i inne kary pieniężne od osób prawnych i innych jednostek organizacyjnych </t>
    </r>
    <r>
      <rPr>
        <i/>
        <sz val="9"/>
        <rFont val="Times New Roman"/>
        <family val="1"/>
      </rPr>
      <t>(naliczenie kary za odstąpienie przez Firmę wykonania umowy - konserwacja oświetlenia ulicznego)</t>
    </r>
  </si>
  <si>
    <r>
      <t xml:space="preserve">wpływy z różnych opłat </t>
    </r>
    <r>
      <rPr>
        <i/>
        <sz val="9"/>
        <rFont val="Times New Roman"/>
        <family val="1"/>
      </rPr>
      <t>(naliczenie kary za odstąpienie od wykonania umowy z przyczyn leżących po stronie wykonawcy - firma Walbud)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</si>
</sst>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workbookViewId="0" topLeftCell="A90">
      <selection activeCell="L98" sqref="L98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3" customWidth="1"/>
    <col min="20" max="16384" width="9.125" style="1" customWidth="1"/>
  </cols>
  <sheetData>
    <row r="1" spans="5:14" ht="12">
      <c r="E1" s="2"/>
      <c r="F1" s="2"/>
      <c r="L1" s="2" t="s">
        <v>43</v>
      </c>
      <c r="M1" s="2"/>
      <c r="N1" s="2"/>
    </row>
    <row r="2" spans="5:14" ht="12">
      <c r="E2" s="2"/>
      <c r="F2" s="2"/>
      <c r="L2" s="2" t="s">
        <v>64</v>
      </c>
      <c r="M2" s="2"/>
      <c r="N2" s="2"/>
    </row>
    <row r="3" spans="5:14" ht="12">
      <c r="E3" s="2"/>
      <c r="F3" s="2"/>
      <c r="L3" s="2" t="s">
        <v>44</v>
      </c>
      <c r="M3" s="2"/>
      <c r="N3" s="2"/>
    </row>
    <row r="4" spans="5:14" ht="12">
      <c r="E4" s="2"/>
      <c r="F4" s="2"/>
      <c r="L4" s="2" t="s">
        <v>65</v>
      </c>
      <c r="M4" s="2"/>
      <c r="N4" s="2"/>
    </row>
    <row r="5" spans="1:14" ht="33" customHeight="1">
      <c r="A5" s="125" t="s">
        <v>66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8" ht="11.25" customHeight="1">
      <c r="A6" s="3"/>
      <c r="B6" s="3"/>
      <c r="C6" s="3"/>
      <c r="D6" s="4"/>
      <c r="E6" s="4"/>
      <c r="G6" s="1" t="s">
        <v>29</v>
      </c>
      <c r="M6" s="54" t="s">
        <v>50</v>
      </c>
      <c r="O6" s="5"/>
      <c r="P6" s="5"/>
      <c r="Q6" s="5"/>
      <c r="R6" s="6"/>
    </row>
    <row r="7" spans="1:18" ht="12.75" customHeight="1">
      <c r="A7" s="122" t="s">
        <v>42</v>
      </c>
      <c r="B7" s="122" t="s">
        <v>3</v>
      </c>
      <c r="C7" s="57"/>
      <c r="D7" s="58"/>
      <c r="E7" s="122" t="s">
        <v>40</v>
      </c>
      <c r="F7" s="59"/>
      <c r="G7" s="59"/>
      <c r="H7" s="59"/>
      <c r="I7" s="119" t="s">
        <v>45</v>
      </c>
      <c r="J7" s="115" t="s">
        <v>46</v>
      </c>
      <c r="K7" s="116"/>
      <c r="L7" s="119" t="s">
        <v>48</v>
      </c>
      <c r="M7" s="115" t="s">
        <v>46</v>
      </c>
      <c r="N7" s="116"/>
      <c r="O7" s="5"/>
      <c r="P7" s="5"/>
      <c r="Q7" s="5"/>
      <c r="R7" s="6"/>
    </row>
    <row r="8" spans="1:18" ht="14.25" customHeight="1">
      <c r="A8" s="123"/>
      <c r="B8" s="123"/>
      <c r="C8" s="60"/>
      <c r="D8" s="61"/>
      <c r="E8" s="123"/>
      <c r="F8" s="30"/>
      <c r="G8" s="30"/>
      <c r="H8" s="30"/>
      <c r="I8" s="120"/>
      <c r="J8" s="117"/>
      <c r="K8" s="118"/>
      <c r="L8" s="120"/>
      <c r="M8" s="117"/>
      <c r="N8" s="118"/>
      <c r="O8" s="5"/>
      <c r="P8" s="5"/>
      <c r="Q8" s="5"/>
      <c r="R8" s="6"/>
    </row>
    <row r="9" spans="1:18" ht="27" customHeight="1">
      <c r="A9" s="124"/>
      <c r="B9" s="124"/>
      <c r="C9" s="55"/>
      <c r="D9" s="56"/>
      <c r="E9" s="124"/>
      <c r="F9" s="53"/>
      <c r="G9" s="51" t="s">
        <v>1</v>
      </c>
      <c r="H9" s="56" t="s">
        <v>2</v>
      </c>
      <c r="I9" s="121"/>
      <c r="J9" s="51" t="s">
        <v>47</v>
      </c>
      <c r="K9" s="51" t="s">
        <v>62</v>
      </c>
      <c r="L9" s="121"/>
      <c r="M9" s="51" t="s">
        <v>49</v>
      </c>
      <c r="N9" s="51" t="s">
        <v>62</v>
      </c>
      <c r="O9" s="51"/>
      <c r="P9" s="52"/>
      <c r="Q9" s="52"/>
      <c r="R9" s="50"/>
    </row>
    <row r="10" spans="1:18" ht="15.75" customHeight="1">
      <c r="A10" s="93">
        <v>1</v>
      </c>
      <c r="B10" s="93">
        <v>2</v>
      </c>
      <c r="C10" s="93">
        <v>3</v>
      </c>
      <c r="D10" s="94">
        <v>4</v>
      </c>
      <c r="E10" s="94">
        <v>3</v>
      </c>
      <c r="F10" s="93">
        <v>6</v>
      </c>
      <c r="G10" s="93">
        <v>7</v>
      </c>
      <c r="H10" s="93">
        <v>8</v>
      </c>
      <c r="I10" s="93">
        <v>4</v>
      </c>
      <c r="J10" s="93">
        <v>5</v>
      </c>
      <c r="K10" s="93">
        <v>6</v>
      </c>
      <c r="L10" s="93">
        <v>7</v>
      </c>
      <c r="M10" s="93">
        <v>8</v>
      </c>
      <c r="N10" s="93">
        <v>9</v>
      </c>
      <c r="O10" s="7">
        <v>12</v>
      </c>
      <c r="P10" s="37">
        <v>13</v>
      </c>
      <c r="Q10" s="37">
        <v>14</v>
      </c>
      <c r="R10" s="7">
        <v>15</v>
      </c>
    </row>
    <row r="11" spans="1:18" ht="48" customHeight="1" hidden="1">
      <c r="A11" s="8">
        <v>3</v>
      </c>
      <c r="B11" s="9" t="s">
        <v>6</v>
      </c>
      <c r="C11" s="10" t="s">
        <v>7</v>
      </c>
      <c r="D11" s="8">
        <v>6290</v>
      </c>
      <c r="E11" s="11" t="s">
        <v>37</v>
      </c>
      <c r="F11" s="31">
        <f aca="true" t="shared" si="0" ref="F11:F16">SUM(G11+H11)</f>
        <v>23930</v>
      </c>
      <c r="G11" s="32">
        <v>0</v>
      </c>
      <c r="H11" s="32">
        <v>23930</v>
      </c>
      <c r="I11" s="64">
        <f aca="true" t="shared" si="1" ref="I11:I16">SUM(J11+K11)</f>
        <v>0</v>
      </c>
      <c r="J11" s="65"/>
      <c r="K11" s="65"/>
      <c r="L11" s="64">
        <f aca="true" t="shared" si="2" ref="L11:L18">SUM(M11+N11)</f>
        <v>0</v>
      </c>
      <c r="M11" s="64"/>
      <c r="N11" s="65"/>
      <c r="O11" s="33">
        <v>24422.23</v>
      </c>
      <c r="P11" s="33"/>
      <c r="Q11" s="33">
        <v>24422.23</v>
      </c>
      <c r="R11" s="34">
        <f aca="true" t="shared" si="3" ref="R11:R57">SUM(L11/F11)*100</f>
        <v>0</v>
      </c>
    </row>
    <row r="12" spans="1:25" s="30" customFormat="1" ht="48" customHeight="1" hidden="1">
      <c r="A12" s="8">
        <v>4</v>
      </c>
      <c r="B12" s="9" t="s">
        <v>6</v>
      </c>
      <c r="C12" s="10" t="s">
        <v>7</v>
      </c>
      <c r="D12" s="8">
        <v>6290</v>
      </c>
      <c r="E12" s="11" t="s">
        <v>30</v>
      </c>
      <c r="F12" s="31">
        <f t="shared" si="0"/>
        <v>231770</v>
      </c>
      <c r="G12" s="32">
        <v>0</v>
      </c>
      <c r="H12" s="32">
        <v>231770</v>
      </c>
      <c r="I12" s="64">
        <f t="shared" si="1"/>
        <v>0</v>
      </c>
      <c r="J12" s="65"/>
      <c r="K12" s="65"/>
      <c r="L12" s="64">
        <f t="shared" si="2"/>
        <v>0</v>
      </c>
      <c r="M12" s="64"/>
      <c r="N12" s="65"/>
      <c r="O12" s="33">
        <v>271865.87</v>
      </c>
      <c r="P12" s="33"/>
      <c r="Q12" s="33">
        <v>271865.87</v>
      </c>
      <c r="R12" s="34">
        <f t="shared" si="3"/>
        <v>0</v>
      </c>
      <c r="S12" s="23"/>
      <c r="T12" s="23"/>
      <c r="U12" s="23"/>
      <c r="V12" s="23"/>
      <c r="W12" s="23"/>
      <c r="X12" s="23"/>
      <c r="Y12" s="23"/>
    </row>
    <row r="13" spans="1:18" ht="46.5" customHeight="1" hidden="1">
      <c r="A13" s="18">
        <v>5</v>
      </c>
      <c r="B13" s="29" t="s">
        <v>6</v>
      </c>
      <c r="C13" s="20" t="s">
        <v>7</v>
      </c>
      <c r="D13" s="18">
        <v>6290</v>
      </c>
      <c r="E13" s="21" t="s">
        <v>31</v>
      </c>
      <c r="F13" s="35">
        <f t="shared" si="0"/>
        <v>77900</v>
      </c>
      <c r="G13" s="32">
        <v>0</v>
      </c>
      <c r="H13" s="36">
        <v>77900</v>
      </c>
      <c r="I13" s="64">
        <f t="shared" si="1"/>
        <v>0</v>
      </c>
      <c r="J13" s="66"/>
      <c r="K13" s="66"/>
      <c r="L13" s="64">
        <f t="shared" si="2"/>
        <v>0</v>
      </c>
      <c r="M13" s="67"/>
      <c r="N13" s="65"/>
      <c r="O13" s="38">
        <v>103540.06</v>
      </c>
      <c r="P13" s="38"/>
      <c r="Q13" s="38">
        <v>103540.06</v>
      </c>
      <c r="R13" s="34">
        <f t="shared" si="3"/>
        <v>0</v>
      </c>
    </row>
    <row r="14" spans="1:18" ht="50.25" customHeight="1" hidden="1">
      <c r="A14" s="8">
        <v>6</v>
      </c>
      <c r="B14" s="9" t="s">
        <v>6</v>
      </c>
      <c r="C14" s="10" t="s">
        <v>7</v>
      </c>
      <c r="D14" s="8">
        <v>6290</v>
      </c>
      <c r="E14" s="11" t="s">
        <v>32</v>
      </c>
      <c r="F14" s="31">
        <f t="shared" si="0"/>
        <v>16400</v>
      </c>
      <c r="G14" s="32">
        <v>0</v>
      </c>
      <c r="H14" s="32">
        <v>16400</v>
      </c>
      <c r="I14" s="64">
        <f t="shared" si="1"/>
        <v>0</v>
      </c>
      <c r="J14" s="65"/>
      <c r="K14" s="65"/>
      <c r="L14" s="64">
        <f t="shared" si="2"/>
        <v>0</v>
      </c>
      <c r="M14" s="64"/>
      <c r="N14" s="65"/>
      <c r="O14" s="33">
        <v>19870.03</v>
      </c>
      <c r="P14" s="33"/>
      <c r="Q14" s="33">
        <v>19870.03</v>
      </c>
      <c r="R14" s="34">
        <f t="shared" si="3"/>
        <v>0</v>
      </c>
    </row>
    <row r="15" spans="1:18" ht="72.75" customHeight="1" hidden="1">
      <c r="A15" s="8">
        <v>7</v>
      </c>
      <c r="B15" s="9" t="s">
        <v>6</v>
      </c>
      <c r="C15" s="10" t="s">
        <v>26</v>
      </c>
      <c r="D15" s="8">
        <v>2010</v>
      </c>
      <c r="E15" s="11" t="s">
        <v>27</v>
      </c>
      <c r="F15" s="31">
        <f t="shared" si="0"/>
        <v>3398</v>
      </c>
      <c r="G15" s="32">
        <v>3398</v>
      </c>
      <c r="H15" s="7"/>
      <c r="I15" s="64">
        <f t="shared" si="1"/>
        <v>0</v>
      </c>
      <c r="J15" s="65"/>
      <c r="K15" s="65"/>
      <c r="L15" s="64">
        <f t="shared" si="2"/>
        <v>0</v>
      </c>
      <c r="M15" s="64"/>
      <c r="N15" s="65"/>
      <c r="O15" s="33">
        <v>3397.83</v>
      </c>
      <c r="P15" s="33">
        <v>3397.83</v>
      </c>
      <c r="Q15" s="33"/>
      <c r="R15" s="34">
        <f t="shared" si="3"/>
        <v>0</v>
      </c>
    </row>
    <row r="16" spans="1:18" ht="87" customHeight="1" hidden="1">
      <c r="A16" s="15">
        <v>8</v>
      </c>
      <c r="B16" s="9" t="s">
        <v>6</v>
      </c>
      <c r="C16" s="10" t="s">
        <v>26</v>
      </c>
      <c r="D16" s="8">
        <v>2360</v>
      </c>
      <c r="E16" s="11" t="s">
        <v>38</v>
      </c>
      <c r="F16" s="31">
        <f t="shared" si="0"/>
        <v>0</v>
      </c>
      <c r="G16" s="32">
        <v>0</v>
      </c>
      <c r="H16" s="7">
        <v>0</v>
      </c>
      <c r="I16" s="64">
        <f t="shared" si="1"/>
        <v>0</v>
      </c>
      <c r="J16" s="65"/>
      <c r="K16" s="65"/>
      <c r="L16" s="64">
        <f t="shared" si="2"/>
        <v>0</v>
      </c>
      <c r="M16" s="64"/>
      <c r="N16" s="65"/>
      <c r="O16" s="33">
        <v>66.62</v>
      </c>
      <c r="P16" s="33">
        <v>66.62</v>
      </c>
      <c r="Q16" s="33"/>
      <c r="R16" s="34" t="e">
        <f t="shared" si="3"/>
        <v>#DIV/0!</v>
      </c>
    </row>
    <row r="17" spans="1:18" ht="36">
      <c r="A17" s="8">
        <v>1</v>
      </c>
      <c r="B17" s="9" t="s">
        <v>6</v>
      </c>
      <c r="C17" s="62"/>
      <c r="D17" s="63"/>
      <c r="E17" s="14" t="s">
        <v>103</v>
      </c>
      <c r="F17" s="31"/>
      <c r="G17" s="32"/>
      <c r="H17" s="7"/>
      <c r="I17" s="64">
        <v>0</v>
      </c>
      <c r="J17" s="65">
        <v>0</v>
      </c>
      <c r="K17" s="65">
        <v>0</v>
      </c>
      <c r="L17" s="64">
        <f t="shared" si="2"/>
        <v>3500</v>
      </c>
      <c r="M17" s="65">
        <v>3500</v>
      </c>
      <c r="N17" s="65">
        <v>0</v>
      </c>
      <c r="O17" s="33"/>
      <c r="P17" s="33"/>
      <c r="Q17" s="33"/>
      <c r="R17" s="34"/>
    </row>
    <row r="18" spans="1:18" ht="108">
      <c r="A18" s="8">
        <v>2</v>
      </c>
      <c r="B18" s="9" t="s">
        <v>6</v>
      </c>
      <c r="C18" s="62"/>
      <c r="D18" s="63"/>
      <c r="E18" s="13" t="s">
        <v>105</v>
      </c>
      <c r="F18" s="31"/>
      <c r="G18" s="32"/>
      <c r="H18" s="7"/>
      <c r="I18" s="64">
        <v>0</v>
      </c>
      <c r="J18" s="65">
        <v>0</v>
      </c>
      <c r="K18" s="65">
        <v>0</v>
      </c>
      <c r="L18" s="64">
        <f t="shared" si="2"/>
        <v>420</v>
      </c>
      <c r="M18" s="65">
        <v>420</v>
      </c>
      <c r="N18" s="65">
        <v>0</v>
      </c>
      <c r="O18" s="33"/>
      <c r="P18" s="33"/>
      <c r="Q18" s="33"/>
      <c r="R18" s="34"/>
    </row>
    <row r="19" spans="1:19" s="27" customFormat="1" ht="17.25" customHeight="1">
      <c r="A19" s="100" t="s">
        <v>4</v>
      </c>
      <c r="B19" s="101"/>
      <c r="C19" s="101"/>
      <c r="D19" s="102"/>
      <c r="E19" s="103"/>
      <c r="F19" s="39">
        <f>SUM(H19+G19)</f>
        <v>353398</v>
      </c>
      <c r="G19" s="39">
        <f>SUM(G11:G15)</f>
        <v>3398</v>
      </c>
      <c r="H19" s="39">
        <f>SUM(H11:H14)</f>
        <v>350000</v>
      </c>
      <c r="I19" s="64">
        <f>SUM(I11:I18)</f>
        <v>0</v>
      </c>
      <c r="J19" s="77">
        <f>SUM(J11:J18)</f>
        <v>0</v>
      </c>
      <c r="K19" s="64">
        <f>SUM(K11:K18)</f>
        <v>0</v>
      </c>
      <c r="L19" s="64">
        <f>SUM(M19+N19)</f>
        <v>3920</v>
      </c>
      <c r="M19" s="77">
        <f>SUM(M11:M18)</f>
        <v>3920</v>
      </c>
      <c r="N19" s="77">
        <f>SUM(N11:N18)</f>
        <v>0</v>
      </c>
      <c r="O19" s="40">
        <f>SUM(P19+Q19)</f>
        <v>423162.63999999996</v>
      </c>
      <c r="P19" s="40">
        <f>SUM(P11:P16)</f>
        <v>3464.45</v>
      </c>
      <c r="Q19" s="40">
        <f>SUM(Q11:Q16)</f>
        <v>419698.18999999994</v>
      </c>
      <c r="R19" s="34">
        <f t="shared" si="3"/>
        <v>1.109230952071036</v>
      </c>
      <c r="S19" s="46"/>
    </row>
    <row r="20" spans="1:19" s="27" customFormat="1" ht="47.25" customHeight="1">
      <c r="A20" s="8">
        <v>1</v>
      </c>
      <c r="B20" s="12">
        <v>600</v>
      </c>
      <c r="C20" s="48"/>
      <c r="D20" s="49"/>
      <c r="E20" s="16" t="s">
        <v>112</v>
      </c>
      <c r="F20" s="39"/>
      <c r="G20" s="39"/>
      <c r="H20" s="39"/>
      <c r="I20" s="77">
        <f>SUM(J20+K20)</f>
        <v>0</v>
      </c>
      <c r="J20" s="65">
        <v>0</v>
      </c>
      <c r="K20" s="65">
        <v>0</v>
      </c>
      <c r="L20" s="64">
        <f>SUM(M20+N20)</f>
        <v>23099</v>
      </c>
      <c r="M20" s="65">
        <v>23099</v>
      </c>
      <c r="N20" s="65">
        <v>0</v>
      </c>
      <c r="O20" s="40"/>
      <c r="P20" s="40"/>
      <c r="Q20" s="40"/>
      <c r="R20" s="34"/>
      <c r="S20" s="46"/>
    </row>
    <row r="21" spans="1:19" s="27" customFormat="1" ht="84">
      <c r="A21" s="8">
        <v>2</v>
      </c>
      <c r="B21" s="12">
        <v>600</v>
      </c>
      <c r="C21" s="48"/>
      <c r="D21" s="49"/>
      <c r="E21" s="68" t="s">
        <v>104</v>
      </c>
      <c r="F21" s="39"/>
      <c r="G21" s="39"/>
      <c r="H21" s="39"/>
      <c r="I21" s="77">
        <f>SUM(J21+K21)</f>
        <v>0</v>
      </c>
      <c r="J21" s="65">
        <v>0</v>
      </c>
      <c r="K21" s="65">
        <v>0</v>
      </c>
      <c r="L21" s="64">
        <f>SUM(M21+N21)</f>
        <v>2500</v>
      </c>
      <c r="M21" s="65">
        <v>2500</v>
      </c>
      <c r="N21" s="65">
        <v>0</v>
      </c>
      <c r="O21" s="40"/>
      <c r="P21" s="40"/>
      <c r="Q21" s="40"/>
      <c r="R21" s="34"/>
      <c r="S21" s="46"/>
    </row>
    <row r="22" spans="1:19" s="27" customFormat="1" ht="15.75" customHeight="1">
      <c r="A22" s="100" t="s">
        <v>41</v>
      </c>
      <c r="B22" s="101"/>
      <c r="C22" s="101"/>
      <c r="D22" s="102"/>
      <c r="E22" s="103"/>
      <c r="F22" s="39"/>
      <c r="G22" s="39"/>
      <c r="H22" s="39"/>
      <c r="I22" s="77">
        <f>SUM(J22+K22)</f>
        <v>0</v>
      </c>
      <c r="J22" s="77">
        <f>SUM(J20:J21)</f>
        <v>0</v>
      </c>
      <c r="K22" s="77">
        <f>SUM(K20:K21)</f>
        <v>0</v>
      </c>
      <c r="L22" s="64">
        <f>SUM(M22+N22)</f>
        <v>25599</v>
      </c>
      <c r="M22" s="78">
        <f>SUM(M20:M21)</f>
        <v>25599</v>
      </c>
      <c r="N22" s="65">
        <f>SUM(N20:N21)</f>
        <v>0</v>
      </c>
      <c r="O22" s="39" t="e">
        <f>SUM(#REF!)</f>
        <v>#REF!</v>
      </c>
      <c r="P22" s="39" t="e">
        <f>SUM(#REF!)</f>
        <v>#REF!</v>
      </c>
      <c r="Q22" s="39" t="e">
        <f>SUM(#REF!)</f>
        <v>#REF!</v>
      </c>
      <c r="R22" s="39" t="e">
        <f>SUM(#REF!)</f>
        <v>#REF!</v>
      </c>
      <c r="S22" s="46"/>
    </row>
    <row r="23" spans="1:18" ht="36">
      <c r="A23" s="8">
        <v>1</v>
      </c>
      <c r="B23" s="12">
        <v>700</v>
      </c>
      <c r="C23" s="8">
        <v>70004</v>
      </c>
      <c r="D23" s="10" t="s">
        <v>14</v>
      </c>
      <c r="E23" s="14" t="s">
        <v>106</v>
      </c>
      <c r="F23" s="31">
        <f>SUM(G23+H23)</f>
        <v>0</v>
      </c>
      <c r="G23" s="7">
        <v>0</v>
      </c>
      <c r="H23" s="7">
        <v>0</v>
      </c>
      <c r="I23" s="64">
        <f aca="true" t="shared" si="4" ref="I23:I28">SUM(J23+K23)</f>
        <v>0</v>
      </c>
      <c r="J23" s="65">
        <v>0</v>
      </c>
      <c r="K23" s="65">
        <v>0</v>
      </c>
      <c r="L23" s="64">
        <f aca="true" t="shared" si="5" ref="L23:L28">SUM(M23+N23)</f>
        <v>9000</v>
      </c>
      <c r="M23" s="65">
        <v>9000</v>
      </c>
      <c r="N23" s="65">
        <v>0</v>
      </c>
      <c r="O23" s="33">
        <v>257.25</v>
      </c>
      <c r="P23" s="33">
        <v>257.25</v>
      </c>
      <c r="Q23" s="33"/>
      <c r="R23" s="34" t="e">
        <f t="shared" si="3"/>
        <v>#DIV/0!</v>
      </c>
    </row>
    <row r="24" spans="1:18" ht="36">
      <c r="A24" s="8">
        <v>2</v>
      </c>
      <c r="B24" s="12">
        <v>700</v>
      </c>
      <c r="C24" s="8"/>
      <c r="D24" s="10"/>
      <c r="E24" s="14" t="s">
        <v>80</v>
      </c>
      <c r="F24" s="31"/>
      <c r="G24" s="7"/>
      <c r="H24" s="7"/>
      <c r="I24" s="64">
        <f t="shared" si="4"/>
        <v>0</v>
      </c>
      <c r="J24" s="65">
        <v>0</v>
      </c>
      <c r="K24" s="65">
        <v>0</v>
      </c>
      <c r="L24" s="64">
        <f t="shared" si="5"/>
        <v>30000</v>
      </c>
      <c r="M24" s="65">
        <v>30000</v>
      </c>
      <c r="N24" s="65">
        <v>0</v>
      </c>
      <c r="O24" s="33"/>
      <c r="P24" s="33"/>
      <c r="Q24" s="33"/>
      <c r="R24" s="34"/>
    </row>
    <row r="25" spans="1:18" ht="48">
      <c r="A25" s="8">
        <v>3</v>
      </c>
      <c r="B25" s="12">
        <v>700</v>
      </c>
      <c r="C25" s="8">
        <v>70005</v>
      </c>
      <c r="D25" s="10" t="s">
        <v>10</v>
      </c>
      <c r="E25" s="13" t="s">
        <v>23</v>
      </c>
      <c r="F25" s="31">
        <f>SUM(G25+H25)</f>
        <v>374180</v>
      </c>
      <c r="G25" s="32"/>
      <c r="H25" s="32">
        <v>374180</v>
      </c>
      <c r="I25" s="64">
        <f t="shared" si="4"/>
        <v>0</v>
      </c>
      <c r="J25" s="65">
        <v>0</v>
      </c>
      <c r="K25" s="65">
        <v>0</v>
      </c>
      <c r="L25" s="64">
        <f t="shared" si="5"/>
        <v>130000</v>
      </c>
      <c r="M25" s="65">
        <v>130000</v>
      </c>
      <c r="N25" s="65">
        <v>0</v>
      </c>
      <c r="O25" s="33">
        <v>373207.61</v>
      </c>
      <c r="P25" s="33"/>
      <c r="Q25" s="33">
        <v>373207.61</v>
      </c>
      <c r="R25" s="34">
        <f t="shared" si="3"/>
        <v>34.74263723341707</v>
      </c>
    </row>
    <row r="26" spans="1:18" ht="34.5" customHeight="1" hidden="1">
      <c r="A26" s="8">
        <v>7</v>
      </c>
      <c r="B26" s="12">
        <v>700</v>
      </c>
      <c r="C26" s="8">
        <v>70005</v>
      </c>
      <c r="D26" s="10" t="s">
        <v>33</v>
      </c>
      <c r="E26" s="26" t="s">
        <v>36</v>
      </c>
      <c r="F26" s="31">
        <f>SUM(G26+H26)</f>
        <v>26900</v>
      </c>
      <c r="G26" s="32">
        <v>0</v>
      </c>
      <c r="H26" s="32">
        <v>26900</v>
      </c>
      <c r="I26" s="64">
        <f t="shared" si="4"/>
        <v>0</v>
      </c>
      <c r="J26" s="65">
        <v>0</v>
      </c>
      <c r="K26" s="65">
        <v>0</v>
      </c>
      <c r="L26" s="64">
        <f t="shared" si="5"/>
        <v>0</v>
      </c>
      <c r="M26" s="65"/>
      <c r="N26" s="65">
        <v>0</v>
      </c>
      <c r="O26" s="33">
        <v>22019</v>
      </c>
      <c r="P26" s="33"/>
      <c r="Q26" s="33">
        <v>22019</v>
      </c>
      <c r="R26" s="34">
        <f t="shared" si="3"/>
        <v>0</v>
      </c>
    </row>
    <row r="27" spans="1:18" ht="24">
      <c r="A27" s="8">
        <v>4</v>
      </c>
      <c r="B27" s="12">
        <v>700</v>
      </c>
      <c r="C27" s="8">
        <v>70005</v>
      </c>
      <c r="D27" s="10" t="s">
        <v>14</v>
      </c>
      <c r="E27" s="26" t="s">
        <v>107</v>
      </c>
      <c r="F27" s="31">
        <f>SUM(G27+H27)</f>
        <v>2745</v>
      </c>
      <c r="G27" s="32">
        <v>2745</v>
      </c>
      <c r="H27" s="32">
        <v>0</v>
      </c>
      <c r="I27" s="64">
        <f t="shared" si="4"/>
        <v>0</v>
      </c>
      <c r="J27" s="65">
        <v>0</v>
      </c>
      <c r="K27" s="65">
        <v>0</v>
      </c>
      <c r="L27" s="64">
        <f t="shared" si="5"/>
        <v>228</v>
      </c>
      <c r="M27" s="65">
        <v>228</v>
      </c>
      <c r="N27" s="65">
        <v>0</v>
      </c>
      <c r="O27" s="33">
        <v>4136.71</v>
      </c>
      <c r="P27" s="33">
        <v>4136.71</v>
      </c>
      <c r="Q27" s="33"/>
      <c r="R27" s="34">
        <f t="shared" si="3"/>
        <v>8.306010928961749</v>
      </c>
    </row>
    <row r="28" spans="1:19" s="28" customFormat="1" ht="17.25" customHeight="1">
      <c r="A28" s="100" t="s">
        <v>5</v>
      </c>
      <c r="B28" s="101"/>
      <c r="C28" s="101"/>
      <c r="D28" s="102"/>
      <c r="E28" s="103"/>
      <c r="F28" s="39">
        <f>SUM(F23:F27)</f>
        <v>403825</v>
      </c>
      <c r="G28" s="41">
        <f>SUM(G23:G27)</f>
        <v>2745</v>
      </c>
      <c r="H28" s="41">
        <f>SUM(H25:H27)</f>
        <v>401080</v>
      </c>
      <c r="I28" s="64">
        <f t="shared" si="4"/>
        <v>0</v>
      </c>
      <c r="J28" s="78">
        <f>SUM(J23:J27)</f>
        <v>0</v>
      </c>
      <c r="K28" s="78">
        <f>SUM(K23:K27)</f>
        <v>0</v>
      </c>
      <c r="L28" s="64">
        <f t="shared" si="5"/>
        <v>169228</v>
      </c>
      <c r="M28" s="78">
        <f aca="true" t="shared" si="6" ref="M28:R28">SUM(M23:M27)</f>
        <v>169228</v>
      </c>
      <c r="N28" s="78">
        <f t="shared" si="6"/>
        <v>0</v>
      </c>
      <c r="O28" s="41">
        <f t="shared" si="6"/>
        <v>399620.57</v>
      </c>
      <c r="P28" s="41">
        <f t="shared" si="6"/>
        <v>4393.96</v>
      </c>
      <c r="Q28" s="41">
        <f t="shared" si="6"/>
        <v>395226.61</v>
      </c>
      <c r="R28" s="41" t="e">
        <f t="shared" si="6"/>
        <v>#DIV/0!</v>
      </c>
      <c r="S28" s="47"/>
    </row>
    <row r="29" spans="1:18" ht="53.25" customHeight="1" hidden="1">
      <c r="A29" s="8">
        <v>1</v>
      </c>
      <c r="B29" s="12">
        <v>750</v>
      </c>
      <c r="C29" s="8">
        <v>75011</v>
      </c>
      <c r="D29" s="8">
        <v>2360</v>
      </c>
      <c r="E29" s="11" t="s">
        <v>0</v>
      </c>
      <c r="F29" s="31">
        <f>SUM(G29+H29)</f>
        <v>2438</v>
      </c>
      <c r="G29" s="32">
        <v>2438</v>
      </c>
      <c r="H29" s="7">
        <v>0</v>
      </c>
      <c r="I29" s="79"/>
      <c r="J29" s="80"/>
      <c r="K29" s="80"/>
      <c r="L29" s="79" t="e">
        <f>SUM(N29+#REF!)</f>
        <v>#REF!</v>
      </c>
      <c r="M29" s="79"/>
      <c r="N29" s="80"/>
      <c r="O29" s="33">
        <v>731</v>
      </c>
      <c r="P29" s="33">
        <v>731</v>
      </c>
      <c r="Q29" s="33"/>
      <c r="R29" s="34" t="e">
        <f t="shared" si="3"/>
        <v>#REF!</v>
      </c>
    </row>
    <row r="30" spans="1:18" ht="26.25" customHeight="1" hidden="1">
      <c r="A30" s="8">
        <v>2</v>
      </c>
      <c r="B30" s="12">
        <v>756</v>
      </c>
      <c r="C30" s="8">
        <v>75601</v>
      </c>
      <c r="D30" s="10" t="s">
        <v>14</v>
      </c>
      <c r="E30" s="13" t="s">
        <v>39</v>
      </c>
      <c r="F30" s="31">
        <f>SUM(G30+H30)</f>
        <v>0</v>
      </c>
      <c r="G30" s="32">
        <v>0</v>
      </c>
      <c r="H30" s="32">
        <v>0</v>
      </c>
      <c r="I30" s="64">
        <f aca="true" t="shared" si="7" ref="I30:I53">SUM(J30+K30)</f>
        <v>0</v>
      </c>
      <c r="J30" s="65"/>
      <c r="K30" s="65"/>
      <c r="L30" s="64">
        <f aca="true" t="shared" si="8" ref="L30:L53">SUM(M30+N30)</f>
        <v>0</v>
      </c>
      <c r="M30" s="64"/>
      <c r="N30" s="65"/>
      <c r="O30" s="33">
        <v>5951.54</v>
      </c>
      <c r="P30" s="33">
        <v>5951.54</v>
      </c>
      <c r="Q30" s="33"/>
      <c r="R30" s="34" t="e">
        <f t="shared" si="3"/>
        <v>#DIV/0!</v>
      </c>
    </row>
    <row r="31" spans="1:18" ht="27.75" customHeight="1">
      <c r="A31" s="8">
        <v>1</v>
      </c>
      <c r="B31" s="12">
        <v>750</v>
      </c>
      <c r="C31" s="84"/>
      <c r="D31" s="85"/>
      <c r="E31" s="86" t="s">
        <v>81</v>
      </c>
      <c r="F31" s="31"/>
      <c r="G31" s="32"/>
      <c r="H31" s="32"/>
      <c r="I31" s="64">
        <v>0</v>
      </c>
      <c r="J31" s="65">
        <v>0</v>
      </c>
      <c r="K31" s="65">
        <v>0</v>
      </c>
      <c r="L31" s="64">
        <f>SUM(M31)</f>
        <v>6700</v>
      </c>
      <c r="M31" s="65">
        <v>6700</v>
      </c>
      <c r="N31" s="65">
        <v>0</v>
      </c>
      <c r="O31" s="33"/>
      <c r="P31" s="33"/>
      <c r="Q31" s="33"/>
      <c r="R31" s="34"/>
    </row>
    <row r="32" spans="1:18" ht="72">
      <c r="A32" s="8">
        <v>2</v>
      </c>
      <c r="B32" s="12">
        <v>750</v>
      </c>
      <c r="C32" s="48"/>
      <c r="D32" s="49"/>
      <c r="E32" s="87" t="s">
        <v>82</v>
      </c>
      <c r="F32" s="31"/>
      <c r="G32" s="32"/>
      <c r="H32" s="32"/>
      <c r="I32" s="64">
        <v>0</v>
      </c>
      <c r="J32" s="65">
        <v>0</v>
      </c>
      <c r="K32" s="65">
        <v>0</v>
      </c>
      <c r="L32" s="64">
        <f>SUM(M32)</f>
        <v>4000</v>
      </c>
      <c r="M32" s="65">
        <v>4000</v>
      </c>
      <c r="N32" s="65">
        <v>0</v>
      </c>
      <c r="O32" s="33"/>
      <c r="P32" s="33"/>
      <c r="Q32" s="33"/>
      <c r="R32" s="34"/>
    </row>
    <row r="33" spans="1:18" ht="16.5" customHeight="1">
      <c r="A33" s="108" t="s">
        <v>59</v>
      </c>
      <c r="B33" s="109"/>
      <c r="C33" s="109"/>
      <c r="D33" s="110"/>
      <c r="E33" s="111"/>
      <c r="F33" s="31"/>
      <c r="G33" s="32"/>
      <c r="H33" s="32"/>
      <c r="I33" s="64">
        <v>0</v>
      </c>
      <c r="J33" s="65">
        <v>0</v>
      </c>
      <c r="K33" s="65">
        <v>0</v>
      </c>
      <c r="L33" s="64">
        <f>SUM(L31:L32)</f>
        <v>10700</v>
      </c>
      <c r="M33" s="77">
        <f>SUM(M31+M32)</f>
        <v>10700</v>
      </c>
      <c r="N33" s="65">
        <v>0</v>
      </c>
      <c r="O33" s="33"/>
      <c r="P33" s="33"/>
      <c r="Q33" s="33"/>
      <c r="R33" s="34"/>
    </row>
    <row r="34" spans="1:18" ht="108">
      <c r="A34" s="8">
        <v>1</v>
      </c>
      <c r="B34" s="12">
        <v>754</v>
      </c>
      <c r="C34" s="72"/>
      <c r="D34" s="73"/>
      <c r="E34" s="92" t="s">
        <v>84</v>
      </c>
      <c r="F34" s="31"/>
      <c r="G34" s="32"/>
      <c r="H34" s="32"/>
      <c r="I34" s="64">
        <f>SUM(J34+K34)</f>
        <v>0</v>
      </c>
      <c r="J34" s="65">
        <v>0</v>
      </c>
      <c r="K34" s="65">
        <v>0</v>
      </c>
      <c r="L34" s="64">
        <f>SUM(M34+N34)</f>
        <v>10430</v>
      </c>
      <c r="M34" s="65">
        <v>10430</v>
      </c>
      <c r="N34" s="65">
        <v>0</v>
      </c>
      <c r="O34" s="33"/>
      <c r="P34" s="33"/>
      <c r="Q34" s="33"/>
      <c r="R34" s="34"/>
    </row>
    <row r="35" spans="1:18" ht="108.75" customHeight="1">
      <c r="A35" s="8">
        <v>2</v>
      </c>
      <c r="B35" s="12">
        <v>754</v>
      </c>
      <c r="C35" s="72"/>
      <c r="D35" s="73"/>
      <c r="E35" s="92" t="s">
        <v>85</v>
      </c>
      <c r="F35" s="31"/>
      <c r="G35" s="32"/>
      <c r="H35" s="32"/>
      <c r="I35" s="64">
        <f>SUM(J35+K35)</f>
        <v>0</v>
      </c>
      <c r="J35" s="65">
        <v>0</v>
      </c>
      <c r="K35" s="65">
        <v>0</v>
      </c>
      <c r="L35" s="64">
        <f>SUM(M35+N35)</f>
        <v>439</v>
      </c>
      <c r="M35" s="65">
        <v>439</v>
      </c>
      <c r="N35" s="65">
        <v>0</v>
      </c>
      <c r="O35" s="33"/>
      <c r="P35" s="33"/>
      <c r="Q35" s="33"/>
      <c r="R35" s="34"/>
    </row>
    <row r="36" spans="1:18" ht="24.75" customHeight="1">
      <c r="A36" s="108" t="s">
        <v>83</v>
      </c>
      <c r="B36" s="112"/>
      <c r="C36" s="112"/>
      <c r="D36" s="112"/>
      <c r="E36" s="113"/>
      <c r="F36" s="31"/>
      <c r="G36" s="32"/>
      <c r="H36" s="32"/>
      <c r="I36" s="64">
        <f>SUM(J36+K36)</f>
        <v>0</v>
      </c>
      <c r="J36" s="65">
        <v>0</v>
      </c>
      <c r="K36" s="65">
        <v>0</v>
      </c>
      <c r="L36" s="64">
        <f>SUM(L34:L35)</f>
        <v>10869</v>
      </c>
      <c r="M36" s="77">
        <f>SUM(M34:M35)</f>
        <v>10869</v>
      </c>
      <c r="N36" s="77">
        <f>SUM(N34:N35)</f>
        <v>0</v>
      </c>
      <c r="O36" s="33"/>
      <c r="P36" s="33"/>
      <c r="Q36" s="33"/>
      <c r="R36" s="34"/>
    </row>
    <row r="37" spans="1:18" ht="48">
      <c r="A37" s="8">
        <v>1</v>
      </c>
      <c r="B37" s="12">
        <v>756</v>
      </c>
      <c r="C37" s="8"/>
      <c r="D37" s="10"/>
      <c r="E37" s="13" t="s">
        <v>86</v>
      </c>
      <c r="F37" s="31"/>
      <c r="G37" s="32"/>
      <c r="H37" s="32"/>
      <c r="I37" s="64">
        <f>SUM(J37+K37)</f>
        <v>0</v>
      </c>
      <c r="J37" s="65">
        <v>0</v>
      </c>
      <c r="K37" s="65">
        <v>0</v>
      </c>
      <c r="L37" s="64">
        <f t="shared" si="8"/>
        <v>20703</v>
      </c>
      <c r="M37" s="65">
        <v>20703</v>
      </c>
      <c r="N37" s="65">
        <v>0</v>
      </c>
      <c r="O37" s="33"/>
      <c r="P37" s="33"/>
      <c r="Q37" s="33"/>
      <c r="R37" s="34"/>
    </row>
    <row r="38" spans="1:18" ht="36">
      <c r="A38" s="8">
        <v>2</v>
      </c>
      <c r="B38" s="12">
        <v>756</v>
      </c>
      <c r="C38" s="8"/>
      <c r="D38" s="10"/>
      <c r="E38" s="13" t="s">
        <v>108</v>
      </c>
      <c r="F38" s="31"/>
      <c r="G38" s="32"/>
      <c r="H38" s="32"/>
      <c r="I38" s="64">
        <f t="shared" si="7"/>
        <v>0</v>
      </c>
      <c r="J38" s="65">
        <v>0</v>
      </c>
      <c r="K38" s="65">
        <v>0</v>
      </c>
      <c r="L38" s="64">
        <f t="shared" si="8"/>
        <v>100</v>
      </c>
      <c r="M38" s="65">
        <v>100</v>
      </c>
      <c r="N38" s="65">
        <v>0</v>
      </c>
      <c r="O38" s="33"/>
      <c r="P38" s="33"/>
      <c r="Q38" s="33"/>
      <c r="R38" s="34"/>
    </row>
    <row r="39" spans="1:18" ht="36">
      <c r="A39" s="8">
        <v>3</v>
      </c>
      <c r="B39" s="12">
        <v>756</v>
      </c>
      <c r="C39" s="8"/>
      <c r="D39" s="10"/>
      <c r="E39" s="13" t="s">
        <v>109</v>
      </c>
      <c r="F39" s="31"/>
      <c r="G39" s="32"/>
      <c r="H39" s="32"/>
      <c r="I39" s="64">
        <f t="shared" si="7"/>
        <v>0</v>
      </c>
      <c r="J39" s="65">
        <v>0</v>
      </c>
      <c r="K39" s="65">
        <v>0</v>
      </c>
      <c r="L39" s="64">
        <f t="shared" si="8"/>
        <v>11500</v>
      </c>
      <c r="M39" s="65">
        <v>11500</v>
      </c>
      <c r="N39" s="65">
        <v>0</v>
      </c>
      <c r="O39" s="33"/>
      <c r="P39" s="33"/>
      <c r="Q39" s="33"/>
      <c r="R39" s="34"/>
    </row>
    <row r="40" spans="1:18" ht="24">
      <c r="A40" s="8">
        <v>4</v>
      </c>
      <c r="B40" s="12">
        <v>756</v>
      </c>
      <c r="C40" s="8"/>
      <c r="D40" s="10"/>
      <c r="E40" s="13" t="s">
        <v>54</v>
      </c>
      <c r="F40" s="31"/>
      <c r="G40" s="32"/>
      <c r="H40" s="32"/>
      <c r="I40" s="64">
        <f t="shared" si="7"/>
        <v>0</v>
      </c>
      <c r="J40" s="65">
        <v>0</v>
      </c>
      <c r="K40" s="65">
        <v>0</v>
      </c>
      <c r="L40" s="64">
        <f t="shared" si="8"/>
        <v>160000</v>
      </c>
      <c r="M40" s="65">
        <v>160000</v>
      </c>
      <c r="N40" s="65">
        <v>0</v>
      </c>
      <c r="O40" s="33"/>
      <c r="P40" s="33"/>
      <c r="Q40" s="33"/>
      <c r="R40" s="34"/>
    </row>
    <row r="41" spans="1:18" ht="17.25" customHeight="1">
      <c r="A41" s="8">
        <v>5</v>
      </c>
      <c r="B41" s="12">
        <v>756</v>
      </c>
      <c r="C41" s="8">
        <v>75615</v>
      </c>
      <c r="D41" s="10" t="s">
        <v>12</v>
      </c>
      <c r="E41" s="13" t="s">
        <v>55</v>
      </c>
      <c r="F41" s="31">
        <f>SUM(G41+H41)</f>
        <v>40000</v>
      </c>
      <c r="G41" s="32">
        <v>40000</v>
      </c>
      <c r="H41" s="32">
        <v>0</v>
      </c>
      <c r="I41" s="64">
        <f t="shared" si="7"/>
        <v>0</v>
      </c>
      <c r="J41" s="65">
        <v>0</v>
      </c>
      <c r="K41" s="65">
        <v>0</v>
      </c>
      <c r="L41" s="64">
        <f t="shared" si="8"/>
        <v>3000</v>
      </c>
      <c r="M41" s="65">
        <v>3000</v>
      </c>
      <c r="N41" s="65">
        <v>0</v>
      </c>
      <c r="O41" s="33">
        <v>28781.05</v>
      </c>
      <c r="P41" s="33">
        <v>28781.05</v>
      </c>
      <c r="Q41" s="33"/>
      <c r="R41" s="34">
        <f t="shared" si="3"/>
        <v>7.5</v>
      </c>
    </row>
    <row r="42" spans="1:18" ht="16.5" customHeight="1">
      <c r="A42" s="8">
        <v>6</v>
      </c>
      <c r="B42" s="12">
        <v>756</v>
      </c>
      <c r="C42" s="8"/>
      <c r="D42" s="10"/>
      <c r="E42" s="13" t="s">
        <v>99</v>
      </c>
      <c r="F42" s="31"/>
      <c r="G42" s="32"/>
      <c r="H42" s="32"/>
      <c r="I42" s="64">
        <f t="shared" si="7"/>
        <v>0</v>
      </c>
      <c r="J42" s="65">
        <v>0</v>
      </c>
      <c r="K42" s="65">
        <v>0</v>
      </c>
      <c r="L42" s="64">
        <f t="shared" si="8"/>
        <v>400</v>
      </c>
      <c r="M42" s="65">
        <v>400</v>
      </c>
      <c r="N42" s="65">
        <v>0</v>
      </c>
      <c r="O42" s="33"/>
      <c r="P42" s="33"/>
      <c r="Q42" s="33"/>
      <c r="R42" s="34"/>
    </row>
    <row r="43" spans="1:18" ht="24">
      <c r="A43" s="8">
        <v>7</v>
      </c>
      <c r="B43" s="12">
        <v>756</v>
      </c>
      <c r="C43" s="8">
        <v>75616</v>
      </c>
      <c r="D43" s="10" t="s">
        <v>11</v>
      </c>
      <c r="E43" s="13" t="s">
        <v>56</v>
      </c>
      <c r="F43" s="32">
        <v>2980000</v>
      </c>
      <c r="G43" s="32">
        <v>2980000</v>
      </c>
      <c r="H43" s="32">
        <v>0</v>
      </c>
      <c r="I43" s="64">
        <f>SUM(J43+K43)</f>
        <v>0</v>
      </c>
      <c r="J43" s="65">
        <v>0</v>
      </c>
      <c r="K43" s="65">
        <v>0</v>
      </c>
      <c r="L43" s="64">
        <f t="shared" si="8"/>
        <v>70030</v>
      </c>
      <c r="M43" s="65">
        <f>70000+30</f>
        <v>70030</v>
      </c>
      <c r="N43" s="65">
        <v>0</v>
      </c>
      <c r="O43" s="33">
        <v>2146406.23</v>
      </c>
      <c r="P43" s="33">
        <v>2146406.23</v>
      </c>
      <c r="Q43" s="33"/>
      <c r="R43" s="34">
        <f t="shared" si="3"/>
        <v>2.35</v>
      </c>
    </row>
    <row r="44" spans="1:18" ht="14.25" customHeight="1">
      <c r="A44" s="8">
        <v>8</v>
      </c>
      <c r="B44" s="12">
        <v>756</v>
      </c>
      <c r="C44" s="8">
        <v>75616</v>
      </c>
      <c r="D44" s="10" t="s">
        <v>12</v>
      </c>
      <c r="E44" s="13" t="s">
        <v>57</v>
      </c>
      <c r="F44" s="31">
        <f aca="true" t="shared" si="9" ref="F44:F52">SUM(G44+H44)</f>
        <v>380000</v>
      </c>
      <c r="G44" s="32">
        <v>380000</v>
      </c>
      <c r="H44" s="32">
        <v>0</v>
      </c>
      <c r="I44" s="64">
        <f t="shared" si="7"/>
        <v>70000</v>
      </c>
      <c r="J44" s="65">
        <v>70000</v>
      </c>
      <c r="K44" s="65">
        <v>0</v>
      </c>
      <c r="L44" s="64">
        <f t="shared" si="8"/>
        <v>0</v>
      </c>
      <c r="M44" s="65">
        <v>0</v>
      </c>
      <c r="N44" s="65">
        <v>0</v>
      </c>
      <c r="O44" s="33">
        <v>145760.42</v>
      </c>
      <c r="P44" s="33">
        <v>145760.42</v>
      </c>
      <c r="Q44" s="33"/>
      <c r="R44" s="34">
        <f t="shared" si="3"/>
        <v>0</v>
      </c>
    </row>
    <row r="45" spans="1:18" ht="12">
      <c r="A45" s="8">
        <v>9</v>
      </c>
      <c r="B45" s="12"/>
      <c r="C45" s="8"/>
      <c r="D45" s="10"/>
      <c r="E45" s="13" t="s">
        <v>100</v>
      </c>
      <c r="F45" s="31"/>
      <c r="G45" s="32"/>
      <c r="H45" s="32"/>
      <c r="I45" s="64">
        <f t="shared" si="7"/>
        <v>0</v>
      </c>
      <c r="J45" s="65">
        <v>0</v>
      </c>
      <c r="K45" s="65">
        <v>0</v>
      </c>
      <c r="L45" s="64">
        <f t="shared" si="8"/>
        <v>400</v>
      </c>
      <c r="M45" s="65">
        <v>400</v>
      </c>
      <c r="N45" s="65">
        <v>0</v>
      </c>
      <c r="O45" s="33"/>
      <c r="P45" s="33"/>
      <c r="Q45" s="33"/>
      <c r="R45" s="34"/>
    </row>
    <row r="46" spans="1:18" ht="36">
      <c r="A46" s="8">
        <v>10</v>
      </c>
      <c r="B46" s="12">
        <v>756</v>
      </c>
      <c r="C46" s="8">
        <v>75616</v>
      </c>
      <c r="D46" s="10" t="s">
        <v>13</v>
      </c>
      <c r="E46" s="83" t="s">
        <v>58</v>
      </c>
      <c r="F46" s="31">
        <f t="shared" si="9"/>
        <v>3126000</v>
      </c>
      <c r="G46" s="32">
        <v>3126000</v>
      </c>
      <c r="H46" s="32">
        <v>0</v>
      </c>
      <c r="I46" s="64">
        <f t="shared" si="7"/>
        <v>0</v>
      </c>
      <c r="J46" s="65">
        <v>0</v>
      </c>
      <c r="K46" s="65">
        <v>0</v>
      </c>
      <c r="L46" s="64">
        <f t="shared" si="8"/>
        <v>648000</v>
      </c>
      <c r="M46" s="65">
        <v>648000</v>
      </c>
      <c r="N46" s="65">
        <v>0</v>
      </c>
      <c r="O46" s="33">
        <v>1463218.57</v>
      </c>
      <c r="P46" s="33">
        <v>1463218.57</v>
      </c>
      <c r="Q46" s="33"/>
      <c r="R46" s="34">
        <f t="shared" si="3"/>
        <v>20.72936660268714</v>
      </c>
    </row>
    <row r="47" spans="1:18" ht="84">
      <c r="A47" s="8">
        <v>11</v>
      </c>
      <c r="B47" s="12">
        <v>756</v>
      </c>
      <c r="C47" s="8">
        <v>75616</v>
      </c>
      <c r="D47" s="10" t="s">
        <v>14</v>
      </c>
      <c r="E47" s="13" t="s">
        <v>93</v>
      </c>
      <c r="F47" s="31">
        <f t="shared" si="9"/>
        <v>81000</v>
      </c>
      <c r="G47" s="32">
        <v>81000</v>
      </c>
      <c r="H47" s="32">
        <v>0</v>
      </c>
      <c r="I47" s="64">
        <f t="shared" si="7"/>
        <v>100000</v>
      </c>
      <c r="J47" s="65">
        <v>100000</v>
      </c>
      <c r="K47" s="65">
        <v>0</v>
      </c>
      <c r="L47" s="64">
        <f t="shared" si="8"/>
        <v>0</v>
      </c>
      <c r="M47" s="65">
        <v>0</v>
      </c>
      <c r="N47" s="65">
        <v>0</v>
      </c>
      <c r="O47" s="33">
        <v>68898.62</v>
      </c>
      <c r="P47" s="33">
        <v>68898.62</v>
      </c>
      <c r="Q47" s="33"/>
      <c r="R47" s="34">
        <f t="shared" si="3"/>
        <v>0</v>
      </c>
    </row>
    <row r="48" spans="1:18" ht="48">
      <c r="A48" s="8">
        <v>12</v>
      </c>
      <c r="B48" s="12">
        <v>756</v>
      </c>
      <c r="C48" s="8"/>
      <c r="D48" s="10"/>
      <c r="E48" s="13" t="s">
        <v>94</v>
      </c>
      <c r="F48" s="31"/>
      <c r="G48" s="32"/>
      <c r="H48" s="32"/>
      <c r="I48" s="64">
        <f t="shared" si="7"/>
        <v>0</v>
      </c>
      <c r="J48" s="65">
        <v>0</v>
      </c>
      <c r="K48" s="65">
        <v>0</v>
      </c>
      <c r="L48" s="64">
        <f t="shared" si="8"/>
        <v>46000</v>
      </c>
      <c r="M48" s="65">
        <v>46000</v>
      </c>
      <c r="N48" s="65">
        <v>0</v>
      </c>
      <c r="O48" s="33"/>
      <c r="P48" s="33"/>
      <c r="Q48" s="33"/>
      <c r="R48" s="34"/>
    </row>
    <row r="49" spans="1:18" ht="36">
      <c r="A49" s="8">
        <v>13</v>
      </c>
      <c r="B49" s="12">
        <v>756</v>
      </c>
      <c r="C49" s="8"/>
      <c r="D49" s="10"/>
      <c r="E49" s="13" t="s">
        <v>95</v>
      </c>
      <c r="F49" s="31"/>
      <c r="G49" s="32"/>
      <c r="H49" s="32"/>
      <c r="I49" s="64">
        <f t="shared" si="7"/>
        <v>0</v>
      </c>
      <c r="J49" s="65">
        <v>0</v>
      </c>
      <c r="K49" s="65">
        <v>0</v>
      </c>
      <c r="L49" s="64">
        <f t="shared" si="8"/>
        <v>10200</v>
      </c>
      <c r="M49" s="65">
        <v>10200</v>
      </c>
      <c r="N49" s="65">
        <v>0</v>
      </c>
      <c r="O49" s="33"/>
      <c r="P49" s="33"/>
      <c r="Q49" s="33"/>
      <c r="R49" s="34"/>
    </row>
    <row r="50" spans="1:18" ht="36">
      <c r="A50" s="8">
        <v>14</v>
      </c>
      <c r="B50" s="12">
        <v>756</v>
      </c>
      <c r="C50" s="8">
        <v>75618</v>
      </c>
      <c r="D50" s="10" t="s">
        <v>9</v>
      </c>
      <c r="E50" s="13" t="s">
        <v>60</v>
      </c>
      <c r="F50" s="31">
        <f t="shared" si="9"/>
        <v>295000</v>
      </c>
      <c r="G50" s="32">
        <v>295000</v>
      </c>
      <c r="H50" s="32">
        <v>0</v>
      </c>
      <c r="I50" s="64">
        <f t="shared" si="7"/>
        <v>0</v>
      </c>
      <c r="J50" s="65">
        <v>0</v>
      </c>
      <c r="K50" s="65">
        <v>0</v>
      </c>
      <c r="L50" s="64">
        <f t="shared" si="8"/>
        <v>1670</v>
      </c>
      <c r="M50" s="65">
        <v>1670</v>
      </c>
      <c r="N50" s="65">
        <v>0</v>
      </c>
      <c r="O50" s="33">
        <v>3043.85</v>
      </c>
      <c r="P50" s="33">
        <v>3043.85</v>
      </c>
      <c r="Q50" s="33"/>
      <c r="R50" s="34">
        <f t="shared" si="3"/>
        <v>0.5661016949152543</v>
      </c>
    </row>
    <row r="51" spans="1:18" ht="36">
      <c r="A51" s="8">
        <v>15</v>
      </c>
      <c r="B51" s="12">
        <v>756</v>
      </c>
      <c r="C51" s="8">
        <v>75618</v>
      </c>
      <c r="D51" s="10" t="s">
        <v>14</v>
      </c>
      <c r="E51" s="13" t="s">
        <v>96</v>
      </c>
      <c r="F51" s="31">
        <f t="shared" si="9"/>
        <v>19200</v>
      </c>
      <c r="G51" s="32">
        <v>19200</v>
      </c>
      <c r="H51" s="32">
        <v>0</v>
      </c>
      <c r="I51" s="64">
        <f t="shared" si="7"/>
        <v>0</v>
      </c>
      <c r="J51" s="65">
        <v>0</v>
      </c>
      <c r="K51" s="65">
        <v>0</v>
      </c>
      <c r="L51" s="64">
        <f t="shared" si="8"/>
        <v>6000</v>
      </c>
      <c r="M51" s="65">
        <v>6000</v>
      </c>
      <c r="N51" s="65">
        <v>0</v>
      </c>
      <c r="O51" s="33">
        <v>20993.81</v>
      </c>
      <c r="P51" s="33">
        <v>20993.81</v>
      </c>
      <c r="Q51" s="33"/>
      <c r="R51" s="34">
        <f t="shared" si="3"/>
        <v>31.25</v>
      </c>
    </row>
    <row r="52" spans="1:18" ht="48">
      <c r="A52" s="8">
        <v>16</v>
      </c>
      <c r="B52" s="12">
        <v>756</v>
      </c>
      <c r="C52" s="8">
        <v>75621</v>
      </c>
      <c r="D52" s="10" t="s">
        <v>15</v>
      </c>
      <c r="E52" s="83" t="s">
        <v>92</v>
      </c>
      <c r="F52" s="31">
        <f t="shared" si="9"/>
        <v>39062865</v>
      </c>
      <c r="G52" s="32">
        <v>39062865</v>
      </c>
      <c r="H52" s="32">
        <v>0</v>
      </c>
      <c r="I52" s="64">
        <f t="shared" si="7"/>
        <v>0</v>
      </c>
      <c r="J52" s="65">
        <v>0</v>
      </c>
      <c r="K52" s="65">
        <v>0</v>
      </c>
      <c r="L52" s="64">
        <f t="shared" si="8"/>
        <v>80000</v>
      </c>
      <c r="M52" s="65">
        <v>80000</v>
      </c>
      <c r="N52" s="65">
        <v>0</v>
      </c>
      <c r="O52" s="33">
        <v>15761034</v>
      </c>
      <c r="P52" s="33">
        <v>15761034</v>
      </c>
      <c r="Q52" s="33"/>
      <c r="R52" s="34">
        <f t="shared" si="3"/>
        <v>0.204798086366681</v>
      </c>
    </row>
    <row r="53" spans="1:19" s="28" customFormat="1" ht="53.25" customHeight="1">
      <c r="A53" s="108" t="s">
        <v>19</v>
      </c>
      <c r="B53" s="109"/>
      <c r="C53" s="109"/>
      <c r="D53" s="110"/>
      <c r="E53" s="111"/>
      <c r="F53" s="39">
        <f>SUM(F30:F52)</f>
        <v>45984065</v>
      </c>
      <c r="G53" s="41">
        <f>SUM(G30:G52)</f>
        <v>45984065</v>
      </c>
      <c r="H53" s="41">
        <f>SUM(H30:H52)</f>
        <v>0</v>
      </c>
      <c r="I53" s="64">
        <f t="shared" si="7"/>
        <v>170000</v>
      </c>
      <c r="J53" s="78">
        <f>SUM(J37:J52)</f>
        <v>170000</v>
      </c>
      <c r="K53" s="78">
        <f>SUM(K30:K52)</f>
        <v>0</v>
      </c>
      <c r="L53" s="64">
        <f t="shared" si="8"/>
        <v>1058003</v>
      </c>
      <c r="M53" s="78">
        <f>SUM(M37:M52)</f>
        <v>1058003</v>
      </c>
      <c r="N53" s="78">
        <f>SUM(N30:N52)</f>
        <v>0</v>
      </c>
      <c r="O53" s="42">
        <f>SUM(O30:O52)</f>
        <v>19644088.09</v>
      </c>
      <c r="P53" s="42">
        <f>SUM(P30:P52)</f>
        <v>19644088.09</v>
      </c>
      <c r="Q53" s="44">
        <v>0</v>
      </c>
      <c r="R53" s="34">
        <f t="shared" si="3"/>
        <v>2.3008035500993658</v>
      </c>
      <c r="S53" s="47"/>
    </row>
    <row r="54" spans="1:19" s="28" customFormat="1" ht="64.5" customHeight="1">
      <c r="A54" s="15">
        <v>1</v>
      </c>
      <c r="B54" s="12">
        <v>758</v>
      </c>
      <c r="C54" s="90"/>
      <c r="D54" s="91"/>
      <c r="E54" s="86" t="s">
        <v>79</v>
      </c>
      <c r="F54" s="39"/>
      <c r="G54" s="41"/>
      <c r="H54" s="41"/>
      <c r="I54" s="64">
        <f>SUM(J54+K54)</f>
        <v>0</v>
      </c>
      <c r="J54" s="78">
        <v>0</v>
      </c>
      <c r="K54" s="78">
        <v>0</v>
      </c>
      <c r="L54" s="64">
        <f>SUM(M54+N54)</f>
        <v>23510</v>
      </c>
      <c r="M54" s="78">
        <v>23510</v>
      </c>
      <c r="N54" s="78">
        <v>0</v>
      </c>
      <c r="O54" s="42"/>
      <c r="P54" s="42"/>
      <c r="Q54" s="44"/>
      <c r="R54" s="34"/>
      <c r="S54" s="47"/>
    </row>
    <row r="55" spans="1:19" s="28" customFormat="1" ht="24.75" customHeight="1">
      <c r="A55" s="15">
        <v>2</v>
      </c>
      <c r="B55" s="12">
        <v>758</v>
      </c>
      <c r="C55" s="72"/>
      <c r="D55" s="73"/>
      <c r="E55" s="16" t="s">
        <v>97</v>
      </c>
      <c r="F55" s="39"/>
      <c r="G55" s="41"/>
      <c r="H55" s="41"/>
      <c r="I55" s="64">
        <f>SUM(J55+K55)</f>
        <v>0</v>
      </c>
      <c r="J55" s="78">
        <v>0</v>
      </c>
      <c r="K55" s="78">
        <v>0</v>
      </c>
      <c r="L55" s="64">
        <f>SUM(M55+N55)</f>
        <v>80000</v>
      </c>
      <c r="M55" s="78">
        <v>80000</v>
      </c>
      <c r="N55" s="78">
        <v>0</v>
      </c>
      <c r="O55" s="42"/>
      <c r="P55" s="42"/>
      <c r="Q55" s="44"/>
      <c r="R55" s="34"/>
      <c r="S55" s="47"/>
    </row>
    <row r="56" spans="1:19" s="28" customFormat="1" ht="20.25" customHeight="1">
      <c r="A56" s="108" t="s">
        <v>78</v>
      </c>
      <c r="B56" s="109"/>
      <c r="C56" s="109"/>
      <c r="D56" s="110"/>
      <c r="E56" s="111"/>
      <c r="F56" s="39"/>
      <c r="G56" s="41"/>
      <c r="H56" s="41"/>
      <c r="I56" s="64">
        <f>SUM(J56+K56)</f>
        <v>0</v>
      </c>
      <c r="J56" s="78">
        <v>0</v>
      </c>
      <c r="K56" s="78">
        <v>0</v>
      </c>
      <c r="L56" s="64">
        <f>SUM(M56+N56)</f>
        <v>103510</v>
      </c>
      <c r="M56" s="78">
        <f>SUM(M54+M55)</f>
        <v>103510</v>
      </c>
      <c r="N56" s="78">
        <f>SUM(N54)</f>
        <v>0</v>
      </c>
      <c r="O56" s="42"/>
      <c r="P56" s="42"/>
      <c r="Q56" s="44"/>
      <c r="R56" s="34"/>
      <c r="S56" s="47"/>
    </row>
    <row r="57" spans="1:18" ht="36" customHeight="1">
      <c r="A57" s="15">
        <v>1</v>
      </c>
      <c r="B57" s="12">
        <v>801</v>
      </c>
      <c r="C57" s="8">
        <v>80101</v>
      </c>
      <c r="D57" s="10" t="s">
        <v>21</v>
      </c>
      <c r="E57" s="68" t="s">
        <v>67</v>
      </c>
      <c r="F57" s="39">
        <f>SUM(G57)</f>
        <v>780</v>
      </c>
      <c r="G57" s="41">
        <v>780</v>
      </c>
      <c r="H57" s="41">
        <v>0</v>
      </c>
      <c r="I57" s="77">
        <f>SUM(J57+K57)</f>
        <v>120</v>
      </c>
      <c r="J57" s="78">
        <v>120</v>
      </c>
      <c r="K57" s="78">
        <v>0</v>
      </c>
      <c r="L57" s="64">
        <f>SUM(M57+N57)</f>
        <v>0</v>
      </c>
      <c r="M57" s="65">
        <v>0</v>
      </c>
      <c r="N57" s="78">
        <v>0</v>
      </c>
      <c r="O57" s="33">
        <v>373</v>
      </c>
      <c r="P57" s="33">
        <v>373</v>
      </c>
      <c r="Q57" s="33"/>
      <c r="R57" s="34">
        <f t="shared" si="3"/>
        <v>0</v>
      </c>
    </row>
    <row r="58" spans="1:18" ht="28.5" customHeight="1">
      <c r="A58" s="8">
        <v>2</v>
      </c>
      <c r="B58" s="12">
        <v>801</v>
      </c>
      <c r="C58" s="8" t="s">
        <v>67</v>
      </c>
      <c r="D58" s="10"/>
      <c r="E58" s="87" t="s">
        <v>68</v>
      </c>
      <c r="F58" s="39"/>
      <c r="G58" s="41"/>
      <c r="H58" s="41"/>
      <c r="I58" s="77">
        <f aca="true" t="shared" si="10" ref="I58:I73">SUM(J58+K58)</f>
        <v>0</v>
      </c>
      <c r="J58" s="78">
        <v>0</v>
      </c>
      <c r="K58" s="78">
        <v>0</v>
      </c>
      <c r="L58" s="64">
        <f aca="true" t="shared" si="11" ref="L58:L73">SUM(M58+N58)</f>
        <v>1400</v>
      </c>
      <c r="M58" s="65">
        <v>1400</v>
      </c>
      <c r="N58" s="78">
        <v>0</v>
      </c>
      <c r="O58" s="33"/>
      <c r="P58" s="33"/>
      <c r="Q58" s="33"/>
      <c r="R58" s="34"/>
    </row>
    <row r="59" spans="1:18" ht="36">
      <c r="A59" s="8">
        <v>3</v>
      </c>
      <c r="B59" s="12">
        <v>801</v>
      </c>
      <c r="C59" s="8" t="s">
        <v>68</v>
      </c>
      <c r="D59" s="10"/>
      <c r="E59" s="68" t="s">
        <v>67</v>
      </c>
      <c r="F59" s="39"/>
      <c r="G59" s="41"/>
      <c r="H59" s="41"/>
      <c r="I59" s="77">
        <f t="shared" si="10"/>
        <v>50</v>
      </c>
      <c r="J59" s="78">
        <v>50</v>
      </c>
      <c r="K59" s="78">
        <v>0</v>
      </c>
      <c r="L59" s="64">
        <f t="shared" si="11"/>
        <v>0</v>
      </c>
      <c r="M59" s="65">
        <v>0</v>
      </c>
      <c r="N59" s="78">
        <v>0</v>
      </c>
      <c r="O59" s="33"/>
      <c r="P59" s="33"/>
      <c r="Q59" s="33"/>
      <c r="R59" s="34"/>
    </row>
    <row r="60" spans="1:18" ht="24">
      <c r="A60" s="8">
        <v>4</v>
      </c>
      <c r="B60" s="12">
        <v>801</v>
      </c>
      <c r="C60" s="8" t="s">
        <v>25</v>
      </c>
      <c r="D60" s="10"/>
      <c r="E60" s="87" t="s">
        <v>68</v>
      </c>
      <c r="F60" s="39"/>
      <c r="G60" s="41"/>
      <c r="H60" s="41"/>
      <c r="I60" s="77">
        <f t="shared" si="10"/>
        <v>0</v>
      </c>
      <c r="J60" s="78">
        <v>0</v>
      </c>
      <c r="K60" s="78">
        <v>0</v>
      </c>
      <c r="L60" s="64">
        <f t="shared" si="11"/>
        <v>1000</v>
      </c>
      <c r="M60" s="65">
        <v>1000</v>
      </c>
      <c r="N60" s="78">
        <v>0</v>
      </c>
      <c r="O60" s="33"/>
      <c r="P60" s="33"/>
      <c r="Q60" s="33"/>
      <c r="R60" s="34"/>
    </row>
    <row r="61" spans="1:18" ht="47.25" customHeight="1">
      <c r="A61" s="8">
        <v>5</v>
      </c>
      <c r="B61" s="12">
        <v>801</v>
      </c>
      <c r="C61" s="8" t="s">
        <v>69</v>
      </c>
      <c r="D61" s="10"/>
      <c r="E61" s="87" t="s">
        <v>70</v>
      </c>
      <c r="F61" s="39"/>
      <c r="G61" s="41"/>
      <c r="H61" s="41"/>
      <c r="I61" s="77">
        <f t="shared" si="10"/>
        <v>10</v>
      </c>
      <c r="J61" s="78">
        <v>10</v>
      </c>
      <c r="K61" s="78">
        <v>0</v>
      </c>
      <c r="L61" s="64">
        <f t="shared" si="11"/>
        <v>50</v>
      </c>
      <c r="M61" s="65">
        <v>50</v>
      </c>
      <c r="N61" s="78">
        <v>0</v>
      </c>
      <c r="O61" s="33"/>
      <c r="P61" s="33"/>
      <c r="Q61" s="33"/>
      <c r="R61" s="34"/>
    </row>
    <row r="62" spans="1:18" ht="47.25" customHeight="1">
      <c r="A62" s="8">
        <v>6</v>
      </c>
      <c r="B62" s="12">
        <v>801</v>
      </c>
      <c r="C62" s="8" t="s">
        <v>70</v>
      </c>
      <c r="D62" s="10"/>
      <c r="E62" s="87" t="s">
        <v>71</v>
      </c>
      <c r="F62" s="39"/>
      <c r="G62" s="41"/>
      <c r="H62" s="41"/>
      <c r="I62" s="77">
        <f t="shared" si="10"/>
        <v>0</v>
      </c>
      <c r="J62" s="78">
        <v>0</v>
      </c>
      <c r="K62" s="78">
        <v>0</v>
      </c>
      <c r="L62" s="64">
        <f t="shared" si="11"/>
        <v>580</v>
      </c>
      <c r="M62" s="65">
        <v>580</v>
      </c>
      <c r="N62" s="78">
        <v>0</v>
      </c>
      <c r="O62" s="33"/>
      <c r="P62" s="33"/>
      <c r="Q62" s="33"/>
      <c r="R62" s="34"/>
    </row>
    <row r="63" spans="1:18" ht="25.5" customHeight="1">
      <c r="A63" s="8">
        <v>7</v>
      </c>
      <c r="B63" s="12">
        <v>801</v>
      </c>
      <c r="C63" s="8" t="s">
        <v>71</v>
      </c>
      <c r="D63" s="10"/>
      <c r="E63" s="87" t="s">
        <v>68</v>
      </c>
      <c r="F63" s="39"/>
      <c r="G63" s="41"/>
      <c r="H63" s="41"/>
      <c r="I63" s="77">
        <f t="shared" si="10"/>
        <v>0</v>
      </c>
      <c r="J63" s="78">
        <v>0</v>
      </c>
      <c r="K63" s="78">
        <v>0</v>
      </c>
      <c r="L63" s="64">
        <f t="shared" si="11"/>
        <v>400</v>
      </c>
      <c r="M63" s="65">
        <v>400</v>
      </c>
      <c r="N63" s="78">
        <v>0</v>
      </c>
      <c r="O63" s="33"/>
      <c r="P63" s="33"/>
      <c r="Q63" s="33"/>
      <c r="R63" s="34"/>
    </row>
    <row r="64" spans="1:18" ht="24.75" customHeight="1">
      <c r="A64" s="8">
        <v>8</v>
      </c>
      <c r="B64" s="12">
        <v>801</v>
      </c>
      <c r="C64" s="8" t="s">
        <v>72</v>
      </c>
      <c r="D64" s="10"/>
      <c r="E64" s="87" t="s">
        <v>68</v>
      </c>
      <c r="F64" s="39"/>
      <c r="G64" s="41"/>
      <c r="H64" s="41"/>
      <c r="I64" s="77">
        <f t="shared" si="10"/>
        <v>0</v>
      </c>
      <c r="J64" s="78">
        <v>0</v>
      </c>
      <c r="K64" s="78">
        <v>0</v>
      </c>
      <c r="L64" s="64">
        <f t="shared" si="11"/>
        <v>100</v>
      </c>
      <c r="M64" s="65">
        <v>100</v>
      </c>
      <c r="N64" s="78">
        <v>0</v>
      </c>
      <c r="O64" s="33"/>
      <c r="P64" s="33"/>
      <c r="Q64" s="33"/>
      <c r="R64" s="34"/>
    </row>
    <row r="65" spans="1:18" ht="28.5" customHeight="1">
      <c r="A65" s="8">
        <v>9</v>
      </c>
      <c r="B65" s="12">
        <v>801</v>
      </c>
      <c r="C65" s="8" t="s">
        <v>68</v>
      </c>
      <c r="D65" s="10"/>
      <c r="E65" s="87" t="s">
        <v>68</v>
      </c>
      <c r="F65" s="39"/>
      <c r="G65" s="41"/>
      <c r="H65" s="41"/>
      <c r="I65" s="77">
        <f t="shared" si="10"/>
        <v>0</v>
      </c>
      <c r="J65" s="78">
        <v>0</v>
      </c>
      <c r="K65" s="78">
        <v>0</v>
      </c>
      <c r="L65" s="64">
        <f t="shared" si="11"/>
        <v>300</v>
      </c>
      <c r="M65" s="65">
        <v>300</v>
      </c>
      <c r="N65" s="78">
        <v>0</v>
      </c>
      <c r="O65" s="33"/>
      <c r="P65" s="33"/>
      <c r="Q65" s="33"/>
      <c r="R65" s="34"/>
    </row>
    <row r="66" spans="1:18" ht="47.25" customHeight="1">
      <c r="A66" s="8">
        <v>10</v>
      </c>
      <c r="B66" s="12">
        <v>801</v>
      </c>
      <c r="C66" s="8" t="s">
        <v>68</v>
      </c>
      <c r="D66" s="10"/>
      <c r="E66" s="87" t="s">
        <v>70</v>
      </c>
      <c r="F66" s="39"/>
      <c r="G66" s="41"/>
      <c r="H66" s="41"/>
      <c r="I66" s="77">
        <f t="shared" si="10"/>
        <v>20</v>
      </c>
      <c r="J66" s="78">
        <v>20</v>
      </c>
      <c r="K66" s="78">
        <v>0</v>
      </c>
      <c r="L66" s="64">
        <f t="shared" si="11"/>
        <v>40</v>
      </c>
      <c r="M66" s="65">
        <v>40</v>
      </c>
      <c r="N66" s="78">
        <v>0</v>
      </c>
      <c r="O66" s="33"/>
      <c r="P66" s="33"/>
      <c r="Q66" s="33"/>
      <c r="R66" s="34"/>
    </row>
    <row r="67" spans="1:18" ht="72">
      <c r="A67" s="8">
        <v>11</v>
      </c>
      <c r="B67" s="12">
        <v>801</v>
      </c>
      <c r="C67" s="8" t="s">
        <v>70</v>
      </c>
      <c r="D67" s="10"/>
      <c r="E67" s="87" t="s">
        <v>77</v>
      </c>
      <c r="F67" s="39"/>
      <c r="G67" s="41"/>
      <c r="H67" s="41"/>
      <c r="I67" s="77">
        <f t="shared" si="10"/>
        <v>0</v>
      </c>
      <c r="J67" s="78">
        <v>0</v>
      </c>
      <c r="K67" s="78">
        <v>0</v>
      </c>
      <c r="L67" s="64">
        <f t="shared" si="11"/>
        <v>20000</v>
      </c>
      <c r="M67" s="65">
        <v>20000</v>
      </c>
      <c r="N67" s="78">
        <v>0</v>
      </c>
      <c r="O67" s="33"/>
      <c r="P67" s="33"/>
      <c r="Q67" s="33"/>
      <c r="R67" s="34"/>
    </row>
    <row r="68" spans="1:18" ht="72">
      <c r="A68" s="8">
        <v>12</v>
      </c>
      <c r="B68" s="12">
        <v>801</v>
      </c>
      <c r="C68" s="8" t="s">
        <v>73</v>
      </c>
      <c r="D68" s="10"/>
      <c r="E68" s="87" t="s">
        <v>74</v>
      </c>
      <c r="F68" s="39"/>
      <c r="G68" s="41"/>
      <c r="H68" s="41"/>
      <c r="I68" s="77">
        <f t="shared" si="10"/>
        <v>0</v>
      </c>
      <c r="J68" s="78">
        <v>0</v>
      </c>
      <c r="K68" s="78">
        <v>0</v>
      </c>
      <c r="L68" s="64">
        <f t="shared" si="11"/>
        <v>50000</v>
      </c>
      <c r="M68" s="65">
        <v>50000</v>
      </c>
      <c r="N68" s="78">
        <v>0</v>
      </c>
      <c r="O68" s="33"/>
      <c r="P68" s="33"/>
      <c r="Q68" s="33"/>
      <c r="R68" s="34"/>
    </row>
    <row r="69" spans="1:18" ht="96">
      <c r="A69" s="8">
        <v>13</v>
      </c>
      <c r="B69" s="12">
        <v>801</v>
      </c>
      <c r="C69" s="8" t="s">
        <v>74</v>
      </c>
      <c r="D69" s="10"/>
      <c r="E69" s="89" t="s">
        <v>75</v>
      </c>
      <c r="F69" s="39"/>
      <c r="G69" s="41"/>
      <c r="H69" s="41"/>
      <c r="I69" s="77">
        <f t="shared" si="10"/>
        <v>847</v>
      </c>
      <c r="J69" s="78">
        <v>847</v>
      </c>
      <c r="K69" s="78">
        <v>0</v>
      </c>
      <c r="L69" s="64">
        <f t="shared" si="11"/>
        <v>847</v>
      </c>
      <c r="M69" s="65">
        <v>847</v>
      </c>
      <c r="N69" s="78">
        <v>0</v>
      </c>
      <c r="O69" s="33"/>
      <c r="P69" s="33"/>
      <c r="Q69" s="33"/>
      <c r="R69" s="34"/>
    </row>
    <row r="70" spans="1:18" ht="29.25" customHeight="1">
      <c r="A70" s="8">
        <v>14</v>
      </c>
      <c r="B70" s="12">
        <v>801</v>
      </c>
      <c r="C70" s="88" t="s">
        <v>75</v>
      </c>
      <c r="D70" s="10"/>
      <c r="E70" s="87" t="s">
        <v>76</v>
      </c>
      <c r="F70" s="39"/>
      <c r="G70" s="41"/>
      <c r="H70" s="41"/>
      <c r="I70" s="77">
        <f t="shared" si="10"/>
        <v>110</v>
      </c>
      <c r="J70" s="78">
        <v>110</v>
      </c>
      <c r="K70" s="78">
        <v>0</v>
      </c>
      <c r="L70" s="64">
        <f t="shared" si="11"/>
        <v>80</v>
      </c>
      <c r="M70" s="65">
        <v>80</v>
      </c>
      <c r="N70" s="78">
        <v>0</v>
      </c>
      <c r="O70" s="33"/>
      <c r="P70" s="33"/>
      <c r="Q70" s="33"/>
      <c r="R70" s="34"/>
    </row>
    <row r="71" spans="1:18" ht="28.5" customHeight="1">
      <c r="A71" s="8">
        <v>15</v>
      </c>
      <c r="B71" s="12">
        <v>801</v>
      </c>
      <c r="C71" s="8" t="s">
        <v>76</v>
      </c>
      <c r="D71" s="10"/>
      <c r="E71" s="87" t="s">
        <v>68</v>
      </c>
      <c r="F71" s="39"/>
      <c r="G71" s="41"/>
      <c r="H71" s="41"/>
      <c r="I71" s="77">
        <f t="shared" si="10"/>
        <v>0</v>
      </c>
      <c r="J71" s="78"/>
      <c r="K71" s="78">
        <v>0</v>
      </c>
      <c r="L71" s="64">
        <f t="shared" si="11"/>
        <v>200</v>
      </c>
      <c r="M71" s="65">
        <v>200</v>
      </c>
      <c r="N71" s="78">
        <v>0</v>
      </c>
      <c r="O71" s="33"/>
      <c r="P71" s="33"/>
      <c r="Q71" s="33"/>
      <c r="R71" s="34"/>
    </row>
    <row r="72" spans="1:18" ht="47.25" customHeight="1">
      <c r="A72" s="8">
        <v>16</v>
      </c>
      <c r="B72" s="12">
        <v>801</v>
      </c>
      <c r="C72" s="8" t="s">
        <v>68</v>
      </c>
      <c r="D72" s="10"/>
      <c r="E72" s="87" t="s">
        <v>70</v>
      </c>
      <c r="F72" s="39"/>
      <c r="G72" s="41"/>
      <c r="H72" s="41"/>
      <c r="I72" s="77">
        <f t="shared" si="10"/>
        <v>35</v>
      </c>
      <c r="J72" s="78">
        <v>35</v>
      </c>
      <c r="K72" s="78">
        <v>0</v>
      </c>
      <c r="L72" s="64">
        <f t="shared" si="11"/>
        <v>20</v>
      </c>
      <c r="M72" s="65">
        <v>20</v>
      </c>
      <c r="N72" s="78">
        <v>0</v>
      </c>
      <c r="O72" s="33"/>
      <c r="P72" s="33"/>
      <c r="Q72" s="33"/>
      <c r="R72" s="34"/>
    </row>
    <row r="73" spans="1:18" ht="48">
      <c r="A73" s="8">
        <v>17</v>
      </c>
      <c r="B73" s="12">
        <v>801</v>
      </c>
      <c r="C73" s="8" t="s">
        <v>68</v>
      </c>
      <c r="D73" s="10"/>
      <c r="E73" s="87" t="s">
        <v>70</v>
      </c>
      <c r="F73" s="39"/>
      <c r="G73" s="41"/>
      <c r="H73" s="41"/>
      <c r="I73" s="77">
        <f t="shared" si="10"/>
        <v>50</v>
      </c>
      <c r="J73" s="78">
        <v>50</v>
      </c>
      <c r="K73" s="78">
        <v>0</v>
      </c>
      <c r="L73" s="64">
        <f t="shared" si="11"/>
        <v>0</v>
      </c>
      <c r="M73" s="65"/>
      <c r="N73" s="78">
        <v>0</v>
      </c>
      <c r="O73" s="33"/>
      <c r="P73" s="33"/>
      <c r="Q73" s="33"/>
      <c r="R73" s="34"/>
    </row>
    <row r="74" spans="1:19" s="28" customFormat="1" ht="15.75" customHeight="1">
      <c r="A74" s="100" t="s">
        <v>18</v>
      </c>
      <c r="B74" s="101"/>
      <c r="C74" s="101"/>
      <c r="D74" s="102"/>
      <c r="E74" s="103"/>
      <c r="F74" s="39">
        <f>SUM(F57:F57)</f>
        <v>780</v>
      </c>
      <c r="G74" s="41">
        <f>SUM(G57:G57)</f>
        <v>780</v>
      </c>
      <c r="H74" s="39" t="e">
        <f>SUM(#REF!)</f>
        <v>#REF!</v>
      </c>
      <c r="I74" s="64">
        <f>SUM(J74+K74)</f>
        <v>1242</v>
      </c>
      <c r="J74" s="77">
        <f>SUM(J57:J73)</f>
        <v>1242</v>
      </c>
      <c r="K74" s="77">
        <f>SUM(K57:K73)</f>
        <v>0</v>
      </c>
      <c r="L74" s="64">
        <f>SUM(M74+N74)</f>
        <v>75017</v>
      </c>
      <c r="M74" s="77">
        <f>SUM(M57:M73)</f>
        <v>75017</v>
      </c>
      <c r="N74" s="77">
        <f>SUM(N57:N73)</f>
        <v>0</v>
      </c>
      <c r="O74" s="40">
        <f>SUM(O57:O57)</f>
        <v>373</v>
      </c>
      <c r="P74" s="40">
        <f>SUM(P57:P57)</f>
        <v>373</v>
      </c>
      <c r="Q74" s="45">
        <v>0</v>
      </c>
      <c r="R74" s="34">
        <f aca="true" t="shared" si="12" ref="R74:R85">SUM(L74/F74)*100</f>
        <v>9617.564102564103</v>
      </c>
      <c r="S74" s="47"/>
    </row>
    <row r="75" spans="1:18" ht="56.25" customHeight="1" hidden="1">
      <c r="A75" s="8">
        <v>1</v>
      </c>
      <c r="B75" s="12">
        <v>851</v>
      </c>
      <c r="C75" s="8">
        <v>85195</v>
      </c>
      <c r="D75" s="10" t="s">
        <v>17</v>
      </c>
      <c r="E75" s="13" t="s">
        <v>34</v>
      </c>
      <c r="F75" s="31">
        <f>SUM(G75+H75)</f>
        <v>120</v>
      </c>
      <c r="G75" s="32">
        <v>120</v>
      </c>
      <c r="H75" s="41">
        <v>0</v>
      </c>
      <c r="I75" s="81"/>
      <c r="J75" s="82"/>
      <c r="K75" s="82"/>
      <c r="L75" s="79" t="e">
        <f>SUM(N75+#REF!)</f>
        <v>#REF!</v>
      </c>
      <c r="M75" s="79"/>
      <c r="N75" s="80">
        <v>0</v>
      </c>
      <c r="O75" s="33">
        <v>120</v>
      </c>
      <c r="P75" s="33">
        <v>120</v>
      </c>
      <c r="Q75" s="33"/>
      <c r="R75" s="34" t="e">
        <f t="shared" si="12"/>
        <v>#REF!</v>
      </c>
    </row>
    <row r="76" spans="1:19" s="28" customFormat="1" ht="16.5" customHeight="1" hidden="1">
      <c r="A76" s="100" t="s">
        <v>35</v>
      </c>
      <c r="B76" s="101"/>
      <c r="C76" s="101"/>
      <c r="D76" s="102"/>
      <c r="E76" s="103"/>
      <c r="F76" s="39">
        <f>SUM(G76+H76)</f>
        <v>120</v>
      </c>
      <c r="G76" s="41">
        <f>SUM(G75)</f>
        <v>120</v>
      </c>
      <c r="H76" s="39">
        <v>0</v>
      </c>
      <c r="I76" s="81"/>
      <c r="J76" s="81"/>
      <c r="K76" s="81"/>
      <c r="L76" s="81" t="e">
        <f>SUM(N76+#REF!)</f>
        <v>#REF!</v>
      </c>
      <c r="M76" s="81"/>
      <c r="N76" s="82">
        <f>SUM(N75)</f>
        <v>0</v>
      </c>
      <c r="O76" s="40">
        <f>SUM(O75)</f>
        <v>120</v>
      </c>
      <c r="P76" s="40">
        <f>SUM(P75)</f>
        <v>120</v>
      </c>
      <c r="Q76" s="40"/>
      <c r="R76" s="34" t="e">
        <f t="shared" si="12"/>
        <v>#REF!</v>
      </c>
      <c r="S76" s="47"/>
    </row>
    <row r="77" spans="1:18" ht="72">
      <c r="A77" s="8">
        <v>1</v>
      </c>
      <c r="B77" s="12">
        <v>852</v>
      </c>
      <c r="C77" s="8">
        <v>85213</v>
      </c>
      <c r="D77" s="10" t="s">
        <v>17</v>
      </c>
      <c r="E77" s="13" t="s">
        <v>98</v>
      </c>
      <c r="F77" s="31">
        <f>SUM(G77+H77)</f>
        <v>13400</v>
      </c>
      <c r="G77" s="32">
        <v>13400</v>
      </c>
      <c r="H77" s="41">
        <v>0</v>
      </c>
      <c r="I77" s="77">
        <f>SUM(J77+K77)</f>
        <v>0</v>
      </c>
      <c r="J77" s="78">
        <v>0</v>
      </c>
      <c r="K77" s="78"/>
      <c r="L77" s="64">
        <f>SUM(M77+N77)</f>
        <v>7500</v>
      </c>
      <c r="M77" s="65">
        <v>7500</v>
      </c>
      <c r="N77" s="65"/>
      <c r="O77" s="33">
        <v>6690</v>
      </c>
      <c r="P77" s="33">
        <v>6690</v>
      </c>
      <c r="Q77" s="33"/>
      <c r="R77" s="34">
        <f t="shared" si="12"/>
        <v>55.970149253731336</v>
      </c>
    </row>
    <row r="78" spans="1:18" ht="38.25" customHeight="1" hidden="1">
      <c r="A78" s="8">
        <v>12</v>
      </c>
      <c r="B78" s="12">
        <v>852</v>
      </c>
      <c r="C78" s="8">
        <v>85295</v>
      </c>
      <c r="D78" s="10" t="s">
        <v>16</v>
      </c>
      <c r="E78" s="13" t="s">
        <v>24</v>
      </c>
      <c r="F78" s="31">
        <f>SUM(G78+H78)</f>
        <v>45000</v>
      </c>
      <c r="G78" s="32">
        <v>45000</v>
      </c>
      <c r="H78" s="41">
        <v>0</v>
      </c>
      <c r="I78" s="77">
        <f>SUM(J78+K78)</f>
        <v>0</v>
      </c>
      <c r="J78" s="78"/>
      <c r="K78" s="78"/>
      <c r="L78" s="64">
        <f>SUM(M78+N78)</f>
        <v>0</v>
      </c>
      <c r="M78" s="64"/>
      <c r="N78" s="65"/>
      <c r="O78" s="33">
        <v>31500</v>
      </c>
      <c r="P78" s="33">
        <v>31500</v>
      </c>
      <c r="Q78" s="33"/>
      <c r="R78" s="34">
        <f t="shared" si="12"/>
        <v>0</v>
      </c>
    </row>
    <row r="79" spans="1:19" s="28" customFormat="1" ht="18" customHeight="1">
      <c r="A79" s="100" t="s">
        <v>20</v>
      </c>
      <c r="B79" s="101"/>
      <c r="C79" s="101"/>
      <c r="D79" s="102"/>
      <c r="E79" s="103"/>
      <c r="F79" s="39">
        <f>SUM(F77:F78)</f>
        <v>58400</v>
      </c>
      <c r="G79" s="41">
        <f>SUM(G77:G78)</f>
        <v>58400</v>
      </c>
      <c r="H79" s="41">
        <v>0</v>
      </c>
      <c r="I79" s="64">
        <f>SUM(J79+K79)</f>
        <v>0</v>
      </c>
      <c r="J79" s="78">
        <f>SUM(J77:J77)</f>
        <v>0</v>
      </c>
      <c r="K79" s="78">
        <f>SUM(K77:K77)</f>
        <v>0</v>
      </c>
      <c r="L79" s="64">
        <f>SUM(M79+N79)</f>
        <v>7500</v>
      </c>
      <c r="M79" s="78">
        <f>SUM(M77:M77)</f>
        <v>7500</v>
      </c>
      <c r="N79" s="78">
        <f>SUM(N77:N77)</f>
        <v>0</v>
      </c>
      <c r="O79" s="40">
        <f>SUM(O77:O78)</f>
        <v>38190</v>
      </c>
      <c r="P79" s="40">
        <f>SUM(P77:P78)</f>
        <v>38190</v>
      </c>
      <c r="Q79" s="45" t="e">
        <f>SUM(#REF!)</f>
        <v>#REF!</v>
      </c>
      <c r="R79" s="34">
        <f t="shared" si="12"/>
        <v>12.842465753424658</v>
      </c>
      <c r="S79" s="47"/>
    </row>
    <row r="80" spans="1:18" ht="39" customHeight="1" hidden="1">
      <c r="A80" s="17">
        <v>1</v>
      </c>
      <c r="B80" s="12">
        <v>854</v>
      </c>
      <c r="C80" s="8">
        <v>85415</v>
      </c>
      <c r="D80" s="8">
        <v>2030</v>
      </c>
      <c r="E80" s="11" t="s">
        <v>28</v>
      </c>
      <c r="F80" s="31">
        <f>SUM(G80+H80)</f>
        <v>5135</v>
      </c>
      <c r="G80" s="41">
        <v>5135</v>
      </c>
      <c r="H80" s="41">
        <v>0</v>
      </c>
      <c r="I80" s="81"/>
      <c r="J80" s="82"/>
      <c r="K80" s="82"/>
      <c r="L80" s="64">
        <f>SUM(M80+N80)</f>
        <v>0</v>
      </c>
      <c r="M80" s="79"/>
      <c r="N80" s="82">
        <v>0</v>
      </c>
      <c r="O80" s="33">
        <v>5135</v>
      </c>
      <c r="P80" s="33">
        <v>5135</v>
      </c>
      <c r="Q80" s="33"/>
      <c r="R80" s="34">
        <f t="shared" si="12"/>
        <v>0</v>
      </c>
    </row>
    <row r="81" spans="1:19" s="28" customFormat="1" ht="15.75" customHeight="1" hidden="1">
      <c r="A81" s="100" t="s">
        <v>22</v>
      </c>
      <c r="B81" s="102"/>
      <c r="C81" s="102"/>
      <c r="D81" s="102"/>
      <c r="E81" s="103"/>
      <c r="F81" s="39">
        <f>SUM(G81+H81)</f>
        <v>5135</v>
      </c>
      <c r="G81" s="41">
        <f>SUM(G80:G80)</f>
        <v>5135</v>
      </c>
      <c r="H81" s="41">
        <v>0</v>
      </c>
      <c r="I81" s="81"/>
      <c r="J81" s="82"/>
      <c r="K81" s="82"/>
      <c r="L81" s="64">
        <f>SUM(M81+N81)</f>
        <v>0</v>
      </c>
      <c r="M81" s="81"/>
      <c r="N81" s="82">
        <f>SUM(N80:N80)</f>
        <v>0</v>
      </c>
      <c r="O81" s="40">
        <f>SUM(O80:O80)</f>
        <v>5135</v>
      </c>
      <c r="P81" s="40">
        <f>SUM(P80:P80)</f>
        <v>5135</v>
      </c>
      <c r="Q81" s="45">
        <v>0</v>
      </c>
      <c r="R81" s="34">
        <f t="shared" si="12"/>
        <v>0</v>
      </c>
      <c r="S81" s="47"/>
    </row>
    <row r="82" spans="1:18" ht="48" customHeight="1">
      <c r="A82" s="18">
        <v>1</v>
      </c>
      <c r="B82" s="19">
        <v>900</v>
      </c>
      <c r="C82" s="18">
        <v>92109</v>
      </c>
      <c r="D82" s="20" t="s">
        <v>8</v>
      </c>
      <c r="E82" s="13" t="s">
        <v>101</v>
      </c>
      <c r="F82" s="31">
        <f>SUM(G82+H82)</f>
        <v>4500</v>
      </c>
      <c r="G82" s="32">
        <v>4500</v>
      </c>
      <c r="H82" s="32">
        <v>0</v>
      </c>
      <c r="I82" s="64">
        <f>SUM(J82+K82)</f>
        <v>0</v>
      </c>
      <c r="J82" s="65">
        <v>0</v>
      </c>
      <c r="K82" s="65">
        <v>0</v>
      </c>
      <c r="L82" s="64">
        <f>SUM(M82)</f>
        <v>37035</v>
      </c>
      <c r="M82" s="65">
        <v>37035</v>
      </c>
      <c r="N82" s="65">
        <v>0</v>
      </c>
      <c r="O82" s="33">
        <v>2065</v>
      </c>
      <c r="P82" s="33">
        <v>2065</v>
      </c>
      <c r="Q82" s="33"/>
      <c r="R82" s="34">
        <f t="shared" si="12"/>
        <v>823</v>
      </c>
    </row>
    <row r="83" spans="1:18" ht="36">
      <c r="A83" s="69">
        <v>2</v>
      </c>
      <c r="B83" s="19">
        <v>900</v>
      </c>
      <c r="C83" s="70"/>
      <c r="D83" s="71"/>
      <c r="E83" s="11" t="s">
        <v>110</v>
      </c>
      <c r="F83" s="31"/>
      <c r="G83" s="32"/>
      <c r="H83" s="32"/>
      <c r="I83" s="64">
        <v>0</v>
      </c>
      <c r="J83" s="65">
        <v>0</v>
      </c>
      <c r="K83" s="65">
        <v>0</v>
      </c>
      <c r="L83" s="64">
        <f>SUM(M83)</f>
        <v>6250</v>
      </c>
      <c r="M83" s="65">
        <v>6250</v>
      </c>
      <c r="N83" s="65">
        <v>0</v>
      </c>
      <c r="O83" s="33"/>
      <c r="P83" s="33"/>
      <c r="Q83" s="33"/>
      <c r="R83" s="34"/>
    </row>
    <row r="84" spans="1:18" ht="72">
      <c r="A84" s="69">
        <v>3</v>
      </c>
      <c r="B84" s="19">
        <v>900</v>
      </c>
      <c r="C84" s="70"/>
      <c r="D84" s="71"/>
      <c r="E84" s="68" t="s">
        <v>111</v>
      </c>
      <c r="F84" s="31"/>
      <c r="G84" s="32"/>
      <c r="H84" s="32"/>
      <c r="I84" s="64">
        <f>SUM(J84)</f>
        <v>0</v>
      </c>
      <c r="J84" s="65">
        <v>0</v>
      </c>
      <c r="K84" s="65">
        <v>0</v>
      </c>
      <c r="L84" s="64">
        <f>SUM(M84)</f>
        <v>7408</v>
      </c>
      <c r="M84" s="65">
        <v>7408</v>
      </c>
      <c r="N84" s="65">
        <v>0</v>
      </c>
      <c r="O84" s="33"/>
      <c r="P84" s="33"/>
      <c r="Q84" s="33"/>
      <c r="R84" s="34"/>
    </row>
    <row r="85" spans="1:19" s="28" customFormat="1" ht="24" customHeight="1">
      <c r="A85" s="108" t="s">
        <v>63</v>
      </c>
      <c r="B85" s="109"/>
      <c r="C85" s="109"/>
      <c r="D85" s="110"/>
      <c r="E85" s="111"/>
      <c r="F85" s="39">
        <f>SUM(G85+H85)</f>
        <v>4500</v>
      </c>
      <c r="G85" s="41">
        <f aca="true" t="shared" si="13" ref="G85:P85">SUM(G82)</f>
        <v>4500</v>
      </c>
      <c r="H85" s="39">
        <f t="shared" si="13"/>
        <v>0</v>
      </c>
      <c r="I85" s="64">
        <f>SUM(J85+K85)</f>
        <v>0</v>
      </c>
      <c r="J85" s="77">
        <f>SUM(J84)</f>
        <v>0</v>
      </c>
      <c r="K85" s="77">
        <f t="shared" si="13"/>
        <v>0</v>
      </c>
      <c r="L85" s="64">
        <f aca="true" t="shared" si="14" ref="L85:L90">SUM(M85+N85)</f>
        <v>50693</v>
      </c>
      <c r="M85" s="77">
        <f>SUM(M82:M84)</f>
        <v>50693</v>
      </c>
      <c r="N85" s="77">
        <f t="shared" si="13"/>
        <v>0</v>
      </c>
      <c r="O85" s="40">
        <f t="shared" si="13"/>
        <v>2065</v>
      </c>
      <c r="P85" s="40">
        <f t="shared" si="13"/>
        <v>2065</v>
      </c>
      <c r="Q85" s="40"/>
      <c r="R85" s="34">
        <f t="shared" si="12"/>
        <v>1126.511111111111</v>
      </c>
      <c r="S85" s="47"/>
    </row>
    <row r="86" spans="1:19" s="28" customFormat="1" ht="24" customHeight="1">
      <c r="A86" s="95">
        <v>1</v>
      </c>
      <c r="B86" s="96">
        <v>921</v>
      </c>
      <c r="C86" s="72" t="s">
        <v>89</v>
      </c>
      <c r="D86" s="73"/>
      <c r="E86" s="16" t="s">
        <v>91</v>
      </c>
      <c r="F86" s="39"/>
      <c r="G86" s="41"/>
      <c r="H86" s="39"/>
      <c r="I86" s="64">
        <v>0</v>
      </c>
      <c r="J86" s="77">
        <v>0</v>
      </c>
      <c r="K86" s="77">
        <v>0</v>
      </c>
      <c r="L86" s="64">
        <f t="shared" si="14"/>
        <v>2900</v>
      </c>
      <c r="M86" s="65">
        <v>2900</v>
      </c>
      <c r="N86" s="65">
        <v>0</v>
      </c>
      <c r="O86" s="40"/>
      <c r="P86" s="40"/>
      <c r="Q86" s="40"/>
      <c r="R86" s="34"/>
      <c r="S86" s="47"/>
    </row>
    <row r="87" spans="1:19" s="28" customFormat="1" ht="84">
      <c r="A87" s="97">
        <v>2</v>
      </c>
      <c r="B87" s="96">
        <v>921</v>
      </c>
      <c r="C87" s="72"/>
      <c r="D87" s="73"/>
      <c r="E87" s="16" t="s">
        <v>102</v>
      </c>
      <c r="F87" s="39"/>
      <c r="G87" s="41"/>
      <c r="H87" s="39"/>
      <c r="I87" s="64">
        <v>0</v>
      </c>
      <c r="J87" s="77">
        <v>0</v>
      </c>
      <c r="K87" s="77">
        <v>0</v>
      </c>
      <c r="L87" s="64">
        <f t="shared" si="14"/>
        <v>2700</v>
      </c>
      <c r="M87" s="65">
        <v>2700</v>
      </c>
      <c r="N87" s="65">
        <v>0</v>
      </c>
      <c r="O87" s="40"/>
      <c r="P87" s="40"/>
      <c r="Q87" s="40"/>
      <c r="R87" s="34"/>
      <c r="S87" s="47"/>
    </row>
    <row r="88" spans="1:19" s="28" customFormat="1" ht="24" customHeight="1">
      <c r="A88" s="108" t="s">
        <v>90</v>
      </c>
      <c r="B88" s="112"/>
      <c r="C88" s="112"/>
      <c r="D88" s="112"/>
      <c r="E88" s="113"/>
      <c r="F88" s="39"/>
      <c r="G88" s="41"/>
      <c r="H88" s="39"/>
      <c r="I88" s="64">
        <v>0</v>
      </c>
      <c r="J88" s="77">
        <v>0</v>
      </c>
      <c r="K88" s="77">
        <v>0</v>
      </c>
      <c r="L88" s="64">
        <f t="shared" si="14"/>
        <v>5600</v>
      </c>
      <c r="M88" s="65">
        <f>SUM(M86+M87)</f>
        <v>5600</v>
      </c>
      <c r="N88" s="65">
        <v>0</v>
      </c>
      <c r="O88" s="40"/>
      <c r="P88" s="40"/>
      <c r="Q88" s="40"/>
      <c r="R88" s="34"/>
      <c r="S88" s="47"/>
    </row>
    <row r="89" spans="1:19" s="28" customFormat="1" ht="62.25" customHeight="1">
      <c r="A89" s="75">
        <v>1</v>
      </c>
      <c r="B89" s="76">
        <v>926</v>
      </c>
      <c r="C89" s="72" t="s">
        <v>52</v>
      </c>
      <c r="D89" s="73"/>
      <c r="E89" s="16" t="s">
        <v>61</v>
      </c>
      <c r="F89" s="39"/>
      <c r="G89" s="41"/>
      <c r="H89" s="39"/>
      <c r="I89" s="64">
        <f>SUM(J89+K89)</f>
        <v>1650000</v>
      </c>
      <c r="J89" s="78">
        <v>0</v>
      </c>
      <c r="K89" s="65">
        <v>1650000</v>
      </c>
      <c r="L89" s="77">
        <f t="shared" si="14"/>
        <v>0</v>
      </c>
      <c r="M89" s="65">
        <v>0</v>
      </c>
      <c r="N89" s="77">
        <v>0</v>
      </c>
      <c r="O89" s="40"/>
      <c r="P89" s="40"/>
      <c r="Q89" s="40"/>
      <c r="R89" s="34"/>
      <c r="S89" s="47"/>
    </row>
    <row r="90" spans="1:19" s="28" customFormat="1" ht="60">
      <c r="A90" s="75">
        <v>2</v>
      </c>
      <c r="B90" s="76">
        <v>926</v>
      </c>
      <c r="C90" s="72"/>
      <c r="D90" s="73"/>
      <c r="E90" s="16" t="s">
        <v>61</v>
      </c>
      <c r="F90" s="39"/>
      <c r="G90" s="41"/>
      <c r="H90" s="39"/>
      <c r="I90" s="64">
        <f>SUM(J90+K90)</f>
        <v>0</v>
      </c>
      <c r="J90" s="78">
        <v>0</v>
      </c>
      <c r="K90" s="65">
        <v>0</v>
      </c>
      <c r="L90" s="77">
        <f t="shared" si="14"/>
        <v>17179</v>
      </c>
      <c r="M90" s="65">
        <v>17179</v>
      </c>
      <c r="N90" s="77">
        <v>0</v>
      </c>
      <c r="O90" s="40"/>
      <c r="P90" s="40"/>
      <c r="Q90" s="40"/>
      <c r="R90" s="34"/>
      <c r="S90" s="47"/>
    </row>
    <row r="91" spans="1:19" s="28" customFormat="1" ht="108">
      <c r="A91" s="75">
        <v>3</v>
      </c>
      <c r="B91" s="76">
        <v>926</v>
      </c>
      <c r="C91" s="72"/>
      <c r="D91" s="73"/>
      <c r="E91" s="92" t="s">
        <v>87</v>
      </c>
      <c r="F91" s="39"/>
      <c r="G91" s="41"/>
      <c r="H91" s="39"/>
      <c r="I91" s="64">
        <v>0</v>
      </c>
      <c r="J91" s="78">
        <v>0</v>
      </c>
      <c r="K91" s="65">
        <v>0</v>
      </c>
      <c r="L91" s="64">
        <f>SUM(M91)</f>
        <v>743</v>
      </c>
      <c r="M91" s="65">
        <v>743</v>
      </c>
      <c r="N91" s="77">
        <v>0</v>
      </c>
      <c r="O91" s="40"/>
      <c r="P91" s="40"/>
      <c r="Q91" s="40"/>
      <c r="R91" s="34"/>
      <c r="S91" s="47"/>
    </row>
    <row r="92" spans="1:19" s="28" customFormat="1" ht="121.5" customHeight="1">
      <c r="A92" s="75">
        <v>4</v>
      </c>
      <c r="B92" s="76">
        <v>926</v>
      </c>
      <c r="C92" s="72"/>
      <c r="D92" s="73"/>
      <c r="E92" s="92" t="s">
        <v>88</v>
      </c>
      <c r="F92" s="39"/>
      <c r="G92" s="41"/>
      <c r="H92" s="39"/>
      <c r="I92" s="64">
        <v>0</v>
      </c>
      <c r="J92" s="78">
        <v>0</v>
      </c>
      <c r="K92" s="65">
        <v>0</v>
      </c>
      <c r="L92" s="64">
        <f>SUM(M92)</f>
        <v>124</v>
      </c>
      <c r="M92" s="65">
        <v>124</v>
      </c>
      <c r="N92" s="77">
        <v>0</v>
      </c>
      <c r="O92" s="40"/>
      <c r="P92" s="40"/>
      <c r="Q92" s="40"/>
      <c r="R92" s="34"/>
      <c r="S92" s="47"/>
    </row>
    <row r="93" spans="1:19" s="28" customFormat="1" ht="24" customHeight="1">
      <c r="A93" s="108" t="s">
        <v>53</v>
      </c>
      <c r="B93" s="112"/>
      <c r="C93" s="112"/>
      <c r="D93" s="112"/>
      <c r="E93" s="113"/>
      <c r="F93" s="39"/>
      <c r="G93" s="41"/>
      <c r="H93" s="39"/>
      <c r="I93" s="64">
        <f>SUM(I89:I92)</f>
        <v>1650000</v>
      </c>
      <c r="J93" s="77">
        <f>SUM(J89:J92)</f>
        <v>0</v>
      </c>
      <c r="K93" s="77">
        <f>SUM(K89:K92)</f>
        <v>1650000</v>
      </c>
      <c r="L93" s="64">
        <f>SUM(M93+N93)</f>
        <v>18046</v>
      </c>
      <c r="M93" s="77">
        <f>SUM(M89:M92)</f>
        <v>18046</v>
      </c>
      <c r="N93" s="77">
        <f>SUM(N92)</f>
        <v>0</v>
      </c>
      <c r="O93" s="40"/>
      <c r="P93" s="40"/>
      <c r="Q93" s="40"/>
      <c r="R93" s="34"/>
      <c r="S93" s="47"/>
    </row>
    <row r="94" spans="1:18" ht="23.25" customHeight="1">
      <c r="A94" s="104" t="s">
        <v>51</v>
      </c>
      <c r="B94" s="105"/>
      <c r="C94" s="105"/>
      <c r="D94" s="106"/>
      <c r="E94" s="107"/>
      <c r="F94" s="43" t="e">
        <f>SUM(H94+G94)</f>
        <v>#REF!</v>
      </c>
      <c r="G94" s="43" t="e">
        <f>SUM(G19+G28+#REF!+#REF!+#REF!+G53+#REF!+G74+G76+G79+G81+G85)</f>
        <v>#REF!</v>
      </c>
      <c r="H94" s="43" t="e">
        <f>SUM(H19+H28+#REF!+#REF!+#REF!+H53+#REF!+H74+H76+H79+H81+H85)</f>
        <v>#REF!</v>
      </c>
      <c r="I94" s="64">
        <f>SUM(J94+K94)</f>
        <v>1821242</v>
      </c>
      <c r="J94" s="64">
        <f>SUM(J19+J22+J28+J53+J74+J79+J85+J93+J33+J36+J56+J88)</f>
        <v>171242</v>
      </c>
      <c r="K94" s="64">
        <f>SUM(K19+K22+K28+K53+K74+K79+K85+K93+K33+K36+K56+K88)</f>
        <v>1650000</v>
      </c>
      <c r="L94" s="64">
        <f>SUM(M94+N94)</f>
        <v>1538685</v>
      </c>
      <c r="M94" s="64">
        <f>SUM(M19+M22+M28+M33+M53+M74+M79+M85+M93+M56+M36+M88)</f>
        <v>1538685</v>
      </c>
      <c r="N94" s="64">
        <f>SUM(N19+N22+N28+N33+N53+N74+N79+N85+N93+N56+N36+N88)</f>
        <v>0</v>
      </c>
      <c r="O94" s="43" t="e">
        <f>SUM(O19+O22+O28+O53+O74+O79+#REF!+O85)</f>
        <v>#REF!</v>
      </c>
      <c r="P94" s="43" t="e">
        <f>SUM(P19+P22+P28+P53+P74+P79+#REF!+P85)</f>
        <v>#REF!</v>
      </c>
      <c r="Q94" s="43" t="e">
        <f>SUM(Q19+Q22+Q28+Q53+Q74+Q79+#REF!+Q85)</f>
        <v>#REF!</v>
      </c>
      <c r="R94" s="43" t="e">
        <f>SUM(R19+R22+R28+R53+R74+R79+#REF!+R85)</f>
        <v>#REF!</v>
      </c>
    </row>
    <row r="95" spans="1:3" ht="12">
      <c r="A95" s="22"/>
      <c r="B95" s="22"/>
      <c r="C95" s="22"/>
    </row>
    <row r="96" spans="1:9" ht="12.75">
      <c r="A96" s="99"/>
      <c r="B96" s="114"/>
      <c r="C96" s="114"/>
      <c r="D96" s="114"/>
      <c r="E96" s="114"/>
      <c r="F96" s="114"/>
      <c r="G96" s="114"/>
      <c r="H96" s="114"/>
      <c r="I96" s="114"/>
    </row>
    <row r="97" spans="1:3" ht="12">
      <c r="A97" s="22"/>
      <c r="B97" s="22"/>
      <c r="C97" s="22"/>
    </row>
    <row r="98" spans="1:12" ht="12">
      <c r="A98" s="22"/>
      <c r="B98" s="22"/>
      <c r="C98" s="22"/>
      <c r="L98" s="98"/>
    </row>
    <row r="99" spans="1:3" ht="12">
      <c r="A99" s="22"/>
      <c r="B99" s="22"/>
      <c r="C99" s="22"/>
    </row>
    <row r="100" spans="1:9" ht="12">
      <c r="A100" s="22"/>
      <c r="B100" s="22"/>
      <c r="C100" s="22"/>
      <c r="I100" s="74"/>
    </row>
    <row r="101" spans="1:3" ht="12">
      <c r="A101" s="22"/>
      <c r="B101" s="22"/>
      <c r="C101" s="22"/>
    </row>
    <row r="102" spans="1:3" ht="12">
      <c r="A102" s="22"/>
      <c r="B102" s="22"/>
      <c r="C102" s="22"/>
    </row>
    <row r="103" spans="1:10" ht="12">
      <c r="A103" s="22"/>
      <c r="B103" s="22"/>
      <c r="C103" s="22"/>
      <c r="J103" s="74"/>
    </row>
    <row r="104" spans="1:3" ht="12">
      <c r="A104" s="22"/>
      <c r="B104" s="22"/>
      <c r="C104" s="22"/>
    </row>
    <row r="105" spans="1:12" ht="12">
      <c r="A105" s="22"/>
      <c r="B105" s="22"/>
      <c r="C105" s="22"/>
      <c r="L105" s="98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2"/>
      <c r="B146" s="22"/>
      <c r="C146" s="22"/>
    </row>
    <row r="147" spans="1:3" ht="12">
      <c r="A147" s="22"/>
      <c r="B147" s="22"/>
      <c r="C147" s="22"/>
    </row>
    <row r="148" spans="1:3" ht="12">
      <c r="A148" s="22"/>
      <c r="B148" s="22"/>
      <c r="C148" s="22"/>
    </row>
    <row r="149" spans="1:3" ht="12">
      <c r="A149" s="22"/>
      <c r="B149" s="22"/>
      <c r="C149" s="22"/>
    </row>
    <row r="150" spans="1:3" ht="12">
      <c r="A150" s="22"/>
      <c r="B150" s="22"/>
      <c r="C150" s="22"/>
    </row>
    <row r="151" spans="1:3" ht="12">
      <c r="A151" s="22"/>
      <c r="B151" s="22"/>
      <c r="C151" s="22"/>
    </row>
    <row r="152" spans="1:3" ht="12">
      <c r="A152" s="22"/>
      <c r="B152" s="22"/>
      <c r="C152" s="22"/>
    </row>
    <row r="153" spans="1:3" ht="12">
      <c r="A153" s="22"/>
      <c r="B153" s="22"/>
      <c r="C153" s="22"/>
    </row>
    <row r="154" spans="1:3" ht="12">
      <c r="A154" s="22"/>
      <c r="B154" s="22"/>
      <c r="C154" s="22"/>
    </row>
    <row r="155" spans="1:3" ht="12">
      <c r="A155" s="22"/>
      <c r="B155" s="22"/>
      <c r="C155" s="22"/>
    </row>
    <row r="156" spans="1:3" ht="12">
      <c r="A156" s="22"/>
      <c r="B156" s="22"/>
      <c r="C156" s="22"/>
    </row>
    <row r="157" spans="1:3" ht="12">
      <c r="A157" s="22"/>
      <c r="B157" s="22"/>
      <c r="C157" s="22"/>
    </row>
    <row r="158" spans="1:3" ht="12">
      <c r="A158" s="22"/>
      <c r="B158" s="22"/>
      <c r="C158" s="22"/>
    </row>
    <row r="159" spans="1:3" ht="12">
      <c r="A159" s="22"/>
      <c r="B159" s="22"/>
      <c r="C159" s="22"/>
    </row>
    <row r="160" spans="1:3" ht="12">
      <c r="A160" s="24"/>
      <c r="B160" s="24"/>
      <c r="C160" s="24"/>
    </row>
    <row r="161" spans="1:3" ht="12">
      <c r="A161" s="24"/>
      <c r="B161" s="24"/>
      <c r="C161" s="24"/>
    </row>
    <row r="162" spans="1:3" ht="12">
      <c r="A162" s="24"/>
      <c r="B162" s="24"/>
      <c r="C162" s="24"/>
    </row>
    <row r="163" spans="1:3" ht="12">
      <c r="A163" s="24"/>
      <c r="B163" s="24"/>
      <c r="C163" s="24"/>
    </row>
    <row r="164" spans="1:3" ht="12">
      <c r="A164" s="24"/>
      <c r="B164" s="24"/>
      <c r="C164" s="24"/>
    </row>
    <row r="165" spans="1:3" ht="12">
      <c r="A165" s="24"/>
      <c r="B165" s="24"/>
      <c r="C165" s="24"/>
    </row>
    <row r="166" spans="1:3" ht="12">
      <c r="A166" s="24"/>
      <c r="B166" s="24"/>
      <c r="C166" s="24"/>
    </row>
    <row r="167" spans="1:3" ht="12">
      <c r="A167" s="24"/>
      <c r="B167" s="24"/>
      <c r="C167" s="24"/>
    </row>
    <row r="168" spans="1:3" ht="12">
      <c r="A168" s="24"/>
      <c r="B168" s="24"/>
      <c r="C168" s="24"/>
    </row>
    <row r="169" spans="1:3" ht="12">
      <c r="A169" s="25"/>
      <c r="B169" s="25"/>
      <c r="C169" s="25"/>
    </row>
  </sheetData>
  <mergeCells count="24">
    <mergeCell ref="A56:E56"/>
    <mergeCell ref="B7:B9"/>
    <mergeCell ref="A7:A9"/>
    <mergeCell ref="A5:N5"/>
    <mergeCell ref="E7:E9"/>
    <mergeCell ref="A53:E53"/>
    <mergeCell ref="A36:E36"/>
    <mergeCell ref="A96:I96"/>
    <mergeCell ref="J7:K8"/>
    <mergeCell ref="L7:L9"/>
    <mergeCell ref="M7:N8"/>
    <mergeCell ref="A19:E19"/>
    <mergeCell ref="A28:E28"/>
    <mergeCell ref="A22:E22"/>
    <mergeCell ref="I7:I9"/>
    <mergeCell ref="A33:E33"/>
    <mergeCell ref="A76:E76"/>
    <mergeCell ref="A74:E74"/>
    <mergeCell ref="A94:E94"/>
    <mergeCell ref="A79:E79"/>
    <mergeCell ref="A85:E85"/>
    <mergeCell ref="A81:E81"/>
    <mergeCell ref="A93:E93"/>
    <mergeCell ref="A88:E88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9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2011-11-04T11:10:12Z</cp:lastPrinted>
  <dcterms:created xsi:type="dcterms:W3CDTF">2001-09-07T12:46:35Z</dcterms:created>
  <dcterms:modified xsi:type="dcterms:W3CDTF">2011-11-04T11:10:17Z</dcterms:modified>
  <cp:category/>
  <cp:version/>
  <cp:contentType/>
  <cp:contentStatus/>
</cp:coreProperties>
</file>