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'Arkusz1'!$A$1:$F$99</definedName>
  </definedNames>
  <calcPr fullCalcOnLoad="1"/>
</workbook>
</file>

<file path=xl/sharedStrings.xml><?xml version="1.0" encoding="utf-8"?>
<sst xmlns="http://schemas.openxmlformats.org/spreadsheetml/2006/main" count="101" uniqueCount="71">
  <si>
    <t>Dz</t>
  </si>
  <si>
    <t>Rozdz</t>
  </si>
  <si>
    <t>Zadanie</t>
  </si>
  <si>
    <t>010</t>
  </si>
  <si>
    <t>60016 Drogi publiczne gminne: Razem</t>
  </si>
  <si>
    <t>60095 Pozostała działalność : Razem</t>
  </si>
  <si>
    <t>600   Transport i łączność- Razem</t>
  </si>
  <si>
    <t>składki na ubezpieczenia społeczne</t>
  </si>
  <si>
    <t>75023  Urzędy gmin : Razem</t>
  </si>
  <si>
    <t>750  Administracja publiczna - Razem</t>
  </si>
  <si>
    <t>758  Różne rozliczenia - Razem</t>
  </si>
  <si>
    <t>80120  Licea ogólnokształcące : Razem</t>
  </si>
  <si>
    <t>801  Oświata i wychowanie - Razem</t>
  </si>
  <si>
    <t>921 Kultura i ochrona dziedzictwa narodowego - Razem</t>
  </si>
  <si>
    <t>926  Kultura fizyczna i sport - Razem</t>
  </si>
  <si>
    <t>Suma            WYDATKI  OGÓŁEM :</t>
  </si>
  <si>
    <t>Załącznik Nr 2</t>
  </si>
  <si>
    <t>01010</t>
  </si>
  <si>
    <t>92605 Zadania w zakresie kultury fizycznej i sportu: Razem</t>
  </si>
  <si>
    <t>75818 Rezerwy ogólne i celowe : Razem</t>
  </si>
  <si>
    <t>92109 Domy i ośr.kultury,świetlice i kluby : Razem</t>
  </si>
  <si>
    <t>Zmniejszenie</t>
  </si>
  <si>
    <t>Zwiększenie</t>
  </si>
  <si>
    <t>Parag</t>
  </si>
  <si>
    <t>Rady Gminy Michałowice</t>
  </si>
  <si>
    <t>01010 Infrastruktura wodociągowa i sanitacyjna wsi: Razem</t>
  </si>
  <si>
    <t>Dokonać zmian w planie wydatków budżetu gminy w roku budżetowym 2007 stanowiącym załącznik nr 2 do uchwały Rady Gminy Michałowice Nr VI/32/2007 z 28 lutego  2007 r. w sprawie uchwalenia budżetu Gminy Michałowice na  2007  r. w sposób następujący :</t>
  </si>
  <si>
    <t>80104 Przedszkola (publiczne) : Razem</t>
  </si>
  <si>
    <t>010 Rolnictwo i łowiectwo-Razem</t>
  </si>
  <si>
    <t>składki na fundusz pracy</t>
  </si>
  <si>
    <t>80101 Szkoły podstawowe: Razem</t>
  </si>
  <si>
    <t xml:space="preserve">zakup usług pozostałych </t>
  </si>
  <si>
    <t xml:space="preserve">wynagrodzenia bezosobowe </t>
  </si>
  <si>
    <t xml:space="preserve">zakup materiałów i wyposażenia </t>
  </si>
  <si>
    <t xml:space="preserve">wynagrodzenia osobowe pracowników </t>
  </si>
  <si>
    <t>zakup usług pozostałych</t>
  </si>
  <si>
    <t>70005 Gospodarka gruntami i nieruchomościami : Razem</t>
  </si>
  <si>
    <t>700 Gospodarka mieszkaniowa - Razem</t>
  </si>
  <si>
    <t>75404 Komendy wojewódzkie Policji: Razem</t>
  </si>
  <si>
    <t>754  Bezpieczeństwo publiczne i ochrona przeciwpożarowa - Razem</t>
  </si>
  <si>
    <t>wpłaty na PFRON</t>
  </si>
  <si>
    <t>60014 Drogi publiczne powiatowe: Razem</t>
  </si>
  <si>
    <t>wydatki osobowe nie zaliczane do wynagrodzeń</t>
  </si>
  <si>
    <t xml:space="preserve">podróże służbowe krajowe </t>
  </si>
  <si>
    <t xml:space="preserve">podróże służbowe zagraniczne  </t>
  </si>
  <si>
    <t>80110 Gimnazja : Razem</t>
  </si>
  <si>
    <t>80114 Zespoły obsługi ekonomiczno-administracyjnej szkół : Razem</t>
  </si>
  <si>
    <t>92695 Pozostała działalność Razem</t>
  </si>
  <si>
    <t>85401 Świetlice szkolne: Razem</t>
  </si>
  <si>
    <t>85412 Kolonie i obozy oraz inne formy wypoczynku dzieci i młodzieży szkolnej, a także szkolenia młodzieży: Razem</t>
  </si>
  <si>
    <t>854 Edukacyjna opieka wychowawcza - Razem</t>
  </si>
  <si>
    <t>zakup pomocy naukowych, dydaktycznych i książek</t>
  </si>
  <si>
    <t>75095 Pozostała działaność : Razem</t>
  </si>
  <si>
    <t>75412 Ochotnicze  Straże Pożarne : Razem</t>
  </si>
  <si>
    <t>do Uchwały Nr XIV /77/2007</t>
  </si>
  <si>
    <t>z dnia 29 października 2007 r.</t>
  </si>
  <si>
    <t xml:space="preserve">wydatki inwestycyjne jednostek budżetowych </t>
  </si>
  <si>
    <t xml:space="preserve">dotacja celowa na pomoc finansową udzielaną między jednostkami samorządu terytorialnego na dofinansowanie własnych zadań inwestycyjnych i zakupów inwestycyjnych </t>
  </si>
  <si>
    <t xml:space="preserve">zakup usług remontowych    </t>
  </si>
  <si>
    <t xml:space="preserve">akcesorja komputerowe,w tym programy i licencje </t>
  </si>
  <si>
    <t>zakup usług remontowych</t>
  </si>
  <si>
    <t xml:space="preserve">wydatki na zakupy inwestycyjne jednostek budżetowych </t>
  </si>
  <si>
    <t>Plan po zmianach 74 544 431 zł</t>
  </si>
  <si>
    <t xml:space="preserve">wpłaty gmin i powiatów na rzecz innych jednostek oraz zwiazków gmin lub związków powiatów na dofinansowanie zadań bieżących                        </t>
  </si>
  <si>
    <t xml:space="preserve">kary i odszkodowania wypłacone na rzecz osób fizycznych </t>
  </si>
  <si>
    <t xml:space="preserve">wpłaty jednostek na fundusz celowy </t>
  </si>
  <si>
    <t>zakup materiałów i wyposażenia</t>
  </si>
  <si>
    <t xml:space="preserve">rezerwy </t>
  </si>
  <si>
    <t>dotacje podmiotowe z budżetu dla niepublicznej jednostki systemu oświaty</t>
  </si>
  <si>
    <t>dotacje celowe przekazane gminie na zadania bieżące realizowane na podstawie porozumień między jst</t>
  </si>
  <si>
    <t>dotacja celowa z budżetu na finansowanie lub dofinansowanie zadań zleconych do realizacji stowarzyszeniom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</si>
</sst>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2" xfId="15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NumberFormat="1" applyFont="1" applyBorder="1" applyAlignment="1" quotePrefix="1">
      <alignment horizontal="center" vertical="top" wrapText="1"/>
    </xf>
    <xf numFmtId="0" fontId="2" fillId="0" borderId="2" xfId="0" applyFont="1" applyBorder="1" applyAlignment="1" quotePrefix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7" fillId="0" borderId="2" xfId="15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SheetLayoutView="100" workbookViewId="0" topLeftCell="A1">
      <selection activeCell="H83" sqref="H83"/>
    </sheetView>
  </sheetViews>
  <sheetFormatPr defaultColWidth="9.00390625" defaultRowHeight="12.75" customHeight="1"/>
  <cols>
    <col min="1" max="1" width="4.875" style="31" customWidth="1"/>
    <col min="2" max="2" width="7.375" style="31" customWidth="1"/>
    <col min="3" max="3" width="7.625" style="31" customWidth="1"/>
    <col min="4" max="4" width="40.375" style="31" customWidth="1"/>
    <col min="5" max="5" width="16.125" style="31" customWidth="1"/>
    <col min="6" max="6" width="13.375" style="31" customWidth="1"/>
    <col min="7" max="16384" width="9.125" style="31" customWidth="1"/>
  </cols>
  <sheetData>
    <row r="1" spans="1:9" s="28" customFormat="1" ht="12.75" customHeight="1">
      <c r="A1" s="25"/>
      <c r="B1" s="25"/>
      <c r="C1" s="25"/>
      <c r="D1" s="26"/>
      <c r="E1" s="26"/>
      <c r="F1" s="26"/>
      <c r="G1" s="27"/>
      <c r="H1" s="27"/>
      <c r="I1" s="27"/>
    </row>
    <row r="2" spans="1:9" s="2" customFormat="1" ht="12.75" customHeight="1">
      <c r="A2" s="25"/>
      <c r="B2" s="25"/>
      <c r="C2" s="25"/>
      <c r="D2" s="26"/>
      <c r="E2" s="1" t="s">
        <v>16</v>
      </c>
      <c r="G2" s="29"/>
      <c r="H2" s="29"/>
      <c r="I2" s="29"/>
    </row>
    <row r="3" spans="1:9" s="2" customFormat="1" ht="12.75" customHeight="1">
      <c r="A3" s="25"/>
      <c r="B3" s="25"/>
      <c r="C3" s="25"/>
      <c r="D3" s="26"/>
      <c r="E3" s="61" t="s">
        <v>54</v>
      </c>
      <c r="F3" s="62"/>
      <c r="G3" s="29"/>
      <c r="H3" s="29"/>
      <c r="I3" s="29"/>
    </row>
    <row r="4" spans="1:9" s="2" customFormat="1" ht="12.75" customHeight="1">
      <c r="A4" s="25"/>
      <c r="B4" s="25"/>
      <c r="C4" s="25"/>
      <c r="D4" s="26"/>
      <c r="E4" s="61" t="s">
        <v>24</v>
      </c>
      <c r="F4" s="62"/>
      <c r="G4" s="29"/>
      <c r="H4" s="29"/>
      <c r="I4" s="29"/>
    </row>
    <row r="5" spans="1:9" s="2" customFormat="1" ht="12.75" customHeight="1">
      <c r="A5" s="25"/>
      <c r="B5" s="25"/>
      <c r="C5" s="25"/>
      <c r="D5" s="26"/>
      <c r="E5" s="61" t="s">
        <v>55</v>
      </c>
      <c r="F5" s="62"/>
      <c r="G5" s="29"/>
      <c r="H5" s="29"/>
      <c r="I5" s="29"/>
    </row>
    <row r="6" spans="1:9" s="2" customFormat="1" ht="44.25" customHeight="1">
      <c r="A6" s="61" t="s">
        <v>26</v>
      </c>
      <c r="B6" s="61"/>
      <c r="C6" s="61"/>
      <c r="D6" s="61"/>
      <c r="E6" s="61"/>
      <c r="F6" s="61"/>
      <c r="G6" s="29"/>
      <c r="H6" s="29"/>
      <c r="I6" s="29"/>
    </row>
    <row r="7" spans="1:9" s="2" customFormat="1" ht="12.75" customHeight="1">
      <c r="A7" s="30"/>
      <c r="B7" s="30"/>
      <c r="C7" s="30"/>
      <c r="D7" s="30"/>
      <c r="E7" s="30"/>
      <c r="F7" s="30"/>
      <c r="G7" s="29"/>
      <c r="H7" s="29"/>
      <c r="I7" s="29"/>
    </row>
    <row r="8" spans="1:6" s="2" customFormat="1" ht="12.75" customHeight="1">
      <c r="A8" s="3" t="s">
        <v>0</v>
      </c>
      <c r="B8" s="3" t="s">
        <v>1</v>
      </c>
      <c r="C8" s="3" t="s">
        <v>23</v>
      </c>
      <c r="D8" s="3" t="s">
        <v>2</v>
      </c>
      <c r="E8" s="4" t="s">
        <v>21</v>
      </c>
      <c r="F8" s="5" t="s">
        <v>22</v>
      </c>
    </row>
    <row r="9" spans="1:6" s="2" customFormat="1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4.25" customHeight="1">
      <c r="A10" s="23" t="s">
        <v>3</v>
      </c>
      <c r="B10" s="24" t="s">
        <v>17</v>
      </c>
      <c r="C10" s="7">
        <v>6050</v>
      </c>
      <c r="D10" s="11" t="s">
        <v>56</v>
      </c>
      <c r="E10" s="9">
        <f>113000+50000</f>
        <v>163000</v>
      </c>
      <c r="F10" s="10">
        <f>631000+60000</f>
        <v>691000</v>
      </c>
    </row>
    <row r="11" spans="1:6" s="32" customFormat="1" ht="15" customHeight="1">
      <c r="A11" s="12"/>
      <c r="B11" s="45" t="s">
        <v>25</v>
      </c>
      <c r="C11" s="46"/>
      <c r="D11" s="47"/>
      <c r="E11" s="38">
        <f>SUM(E10:E10)</f>
        <v>163000</v>
      </c>
      <c r="F11" s="38">
        <f>SUM(F10:F10)</f>
        <v>691000</v>
      </c>
    </row>
    <row r="12" spans="1:6" s="2" customFormat="1" ht="14.25" customHeight="1">
      <c r="A12" s="54" t="s">
        <v>28</v>
      </c>
      <c r="B12" s="54"/>
      <c r="C12" s="54"/>
      <c r="D12" s="54"/>
      <c r="E12" s="14">
        <f>SUM(E11)</f>
        <v>163000</v>
      </c>
      <c r="F12" s="14">
        <f>SUM(F11)</f>
        <v>691000</v>
      </c>
    </row>
    <row r="13" spans="1:6" s="32" customFormat="1" ht="51" customHeight="1">
      <c r="A13" s="7">
        <v>600</v>
      </c>
      <c r="B13" s="7">
        <v>60014</v>
      </c>
      <c r="C13" s="7">
        <v>6300</v>
      </c>
      <c r="D13" s="42" t="s">
        <v>57</v>
      </c>
      <c r="E13" s="15"/>
      <c r="F13" s="9">
        <v>10000</v>
      </c>
    </row>
    <row r="14" spans="1:6" s="32" customFormat="1" ht="15" customHeight="1">
      <c r="A14" s="45" t="s">
        <v>41</v>
      </c>
      <c r="B14" s="52"/>
      <c r="C14" s="52"/>
      <c r="D14" s="53"/>
      <c r="E14" s="16">
        <f>SUM(E13)</f>
        <v>0</v>
      </c>
      <c r="F14" s="16">
        <f>SUM(F13)</f>
        <v>10000</v>
      </c>
    </row>
    <row r="15" spans="1:6" ht="14.25" customHeight="1">
      <c r="A15" s="7"/>
      <c r="B15" s="7">
        <v>60016</v>
      </c>
      <c r="C15" s="7">
        <v>4270</v>
      </c>
      <c r="D15" s="8" t="s">
        <v>58</v>
      </c>
      <c r="E15" s="9">
        <v>180000</v>
      </c>
      <c r="F15" s="10"/>
    </row>
    <row r="16" spans="1:6" ht="16.5" customHeight="1">
      <c r="A16" s="11"/>
      <c r="B16" s="11"/>
      <c r="C16" s="7">
        <v>6050</v>
      </c>
      <c r="D16" s="11" t="s">
        <v>56</v>
      </c>
      <c r="E16" s="9">
        <f>355000+50000</f>
        <v>405000</v>
      </c>
      <c r="F16" s="10">
        <f>718000+560730</f>
        <v>1278730</v>
      </c>
    </row>
    <row r="17" spans="1:6" s="32" customFormat="1" ht="14.25" customHeight="1">
      <c r="A17" s="12"/>
      <c r="B17" s="45" t="s">
        <v>4</v>
      </c>
      <c r="C17" s="46"/>
      <c r="D17" s="47"/>
      <c r="E17" s="16">
        <f>SUM(E15:E16)</f>
        <v>585000</v>
      </c>
      <c r="F17" s="16">
        <f>SUM(F15:F16)</f>
        <v>1278730</v>
      </c>
    </row>
    <row r="18" spans="1:6" ht="13.5" customHeight="1">
      <c r="A18" s="12"/>
      <c r="B18" s="11">
        <v>60095</v>
      </c>
      <c r="C18" s="7">
        <v>6050</v>
      </c>
      <c r="D18" s="11" t="s">
        <v>56</v>
      </c>
      <c r="E18" s="9">
        <v>910730</v>
      </c>
      <c r="F18" s="10">
        <v>295000</v>
      </c>
    </row>
    <row r="19" spans="1:6" s="32" customFormat="1" ht="13.5" customHeight="1">
      <c r="A19" s="12"/>
      <c r="B19" s="45" t="s">
        <v>5</v>
      </c>
      <c r="C19" s="46"/>
      <c r="D19" s="47"/>
      <c r="E19" s="16">
        <f>SUM(E18:E18)</f>
        <v>910730</v>
      </c>
      <c r="F19" s="16">
        <f>SUM(F18:F18)</f>
        <v>295000</v>
      </c>
    </row>
    <row r="20" spans="1:6" s="2" customFormat="1" ht="18" customHeight="1">
      <c r="A20" s="54" t="s">
        <v>6</v>
      </c>
      <c r="B20" s="54"/>
      <c r="C20" s="54"/>
      <c r="D20" s="54"/>
      <c r="E20" s="14">
        <f>SUM(E14+E17+E19)</f>
        <v>1495730</v>
      </c>
      <c r="F20" s="14">
        <f>SUM(F14+F17+F19)</f>
        <v>1583730</v>
      </c>
    </row>
    <row r="21" spans="1:6" ht="12.75" customHeight="1">
      <c r="A21" s="7">
        <v>750</v>
      </c>
      <c r="B21" s="7">
        <v>75023</v>
      </c>
      <c r="C21" s="20">
        <v>4750</v>
      </c>
      <c r="D21" s="11" t="s">
        <v>59</v>
      </c>
      <c r="E21" s="9"/>
      <c r="F21" s="10">
        <v>14000</v>
      </c>
    </row>
    <row r="22" spans="1:6" ht="12.75" customHeight="1">
      <c r="A22" s="7"/>
      <c r="B22" s="35"/>
      <c r="C22" s="7">
        <v>4270</v>
      </c>
      <c r="D22" s="8" t="s">
        <v>60</v>
      </c>
      <c r="E22" s="9"/>
      <c r="F22" s="10">
        <v>25000</v>
      </c>
    </row>
    <row r="23" spans="1:6" ht="24" customHeight="1">
      <c r="A23" s="7"/>
      <c r="B23" s="35"/>
      <c r="C23" s="7">
        <v>6060</v>
      </c>
      <c r="D23" s="11" t="s">
        <v>61</v>
      </c>
      <c r="E23" s="9">
        <v>14000</v>
      </c>
      <c r="F23" s="10"/>
    </row>
    <row r="24" spans="1:6" s="32" customFormat="1" ht="15.75" customHeight="1">
      <c r="A24" s="12"/>
      <c r="B24" s="45" t="s">
        <v>8</v>
      </c>
      <c r="C24" s="46"/>
      <c r="D24" s="47"/>
      <c r="E24" s="16">
        <f>SUM(E21:E23)</f>
        <v>14000</v>
      </c>
      <c r="F24" s="16">
        <f>SUM(F21:F23)</f>
        <v>39000</v>
      </c>
    </row>
    <row r="25" spans="1:6" ht="39.75" customHeight="1">
      <c r="A25" s="12"/>
      <c r="B25" s="7">
        <v>75095</v>
      </c>
      <c r="C25" s="7">
        <v>2900</v>
      </c>
      <c r="D25" s="8" t="s">
        <v>63</v>
      </c>
      <c r="E25" s="15"/>
      <c r="F25" s="9">
        <v>3000</v>
      </c>
    </row>
    <row r="26" spans="1:6" s="32" customFormat="1" ht="15.75" customHeight="1">
      <c r="A26" s="12"/>
      <c r="B26" s="45" t="s">
        <v>52</v>
      </c>
      <c r="C26" s="46"/>
      <c r="D26" s="47"/>
      <c r="E26" s="16">
        <f>SUM(E25:E25)</f>
        <v>0</v>
      </c>
      <c r="F26" s="16">
        <f>SUM(F25:F25)</f>
        <v>3000</v>
      </c>
    </row>
    <row r="27" spans="1:6" s="2" customFormat="1" ht="14.25" customHeight="1">
      <c r="A27" s="54" t="s">
        <v>9</v>
      </c>
      <c r="B27" s="54"/>
      <c r="C27" s="54"/>
      <c r="D27" s="54"/>
      <c r="E27" s="14">
        <f>SUM(E24+E26)</f>
        <v>14000</v>
      </c>
      <c r="F27" s="14">
        <f>SUM(F24+F26)</f>
        <v>42000</v>
      </c>
    </row>
    <row r="28" spans="1:6" s="2" customFormat="1" ht="24.75" customHeight="1">
      <c r="A28" s="19">
        <v>700</v>
      </c>
      <c r="B28" s="11">
        <v>70005</v>
      </c>
      <c r="C28" s="7">
        <v>4590</v>
      </c>
      <c r="D28" s="8" t="s">
        <v>64</v>
      </c>
      <c r="E28" s="9">
        <f>451221+44250+25000</f>
        <v>520471</v>
      </c>
      <c r="F28" s="9"/>
    </row>
    <row r="29" spans="1:6" s="32" customFormat="1" ht="15" customHeight="1">
      <c r="A29" s="12"/>
      <c r="B29" s="45" t="s">
        <v>36</v>
      </c>
      <c r="C29" s="46"/>
      <c r="D29" s="47"/>
      <c r="E29" s="16">
        <f>SUM(E28:E28)</f>
        <v>520471</v>
      </c>
      <c r="F29" s="16">
        <f>SUM(F28:F28)</f>
        <v>0</v>
      </c>
    </row>
    <row r="30" spans="1:6" s="2" customFormat="1" ht="15.75" customHeight="1">
      <c r="A30" s="54" t="s">
        <v>37</v>
      </c>
      <c r="B30" s="54"/>
      <c r="C30" s="54"/>
      <c r="D30" s="54"/>
      <c r="E30" s="14">
        <f>SUM(E29)</f>
        <v>520471</v>
      </c>
      <c r="F30" s="14">
        <f>SUM(F29)</f>
        <v>0</v>
      </c>
    </row>
    <row r="31" spans="1:6" s="2" customFormat="1" ht="15.75" customHeight="1">
      <c r="A31" s="36">
        <v>754</v>
      </c>
      <c r="B31" s="7">
        <v>75404</v>
      </c>
      <c r="C31" s="7">
        <v>3000</v>
      </c>
      <c r="D31" s="13" t="s">
        <v>65</v>
      </c>
      <c r="E31" s="14"/>
      <c r="F31" s="9">
        <v>20000</v>
      </c>
    </row>
    <row r="32" spans="1:6" s="2" customFormat="1" ht="15.75" customHeight="1">
      <c r="A32" s="45" t="s">
        <v>38</v>
      </c>
      <c r="B32" s="55"/>
      <c r="C32" s="52"/>
      <c r="D32" s="53"/>
      <c r="E32" s="14">
        <f>SUM(E31)</f>
        <v>0</v>
      </c>
      <c r="F32" s="16">
        <f>SUM(F31)</f>
        <v>20000</v>
      </c>
    </row>
    <row r="33" spans="1:6" s="2" customFormat="1" ht="13.5" customHeight="1">
      <c r="A33" s="41"/>
      <c r="B33" s="7">
        <v>75412</v>
      </c>
      <c r="C33" s="7">
        <v>4210</v>
      </c>
      <c r="D33" s="43" t="s">
        <v>66</v>
      </c>
      <c r="E33" s="9">
        <v>9500</v>
      </c>
      <c r="F33" s="16"/>
    </row>
    <row r="34" spans="1:6" s="2" customFormat="1" ht="26.25" customHeight="1">
      <c r="A34" s="41"/>
      <c r="B34" s="44"/>
      <c r="C34" s="7">
        <v>6060</v>
      </c>
      <c r="D34" s="11" t="s">
        <v>61</v>
      </c>
      <c r="E34" s="14"/>
      <c r="F34" s="16">
        <v>9500</v>
      </c>
    </row>
    <row r="35" spans="1:6" s="2" customFormat="1" ht="15.75" customHeight="1">
      <c r="A35" s="45" t="s">
        <v>53</v>
      </c>
      <c r="B35" s="59"/>
      <c r="C35" s="59"/>
      <c r="D35" s="60"/>
      <c r="E35" s="16">
        <f>SUM(E33:E34)</f>
        <v>9500</v>
      </c>
      <c r="F35" s="16">
        <f>SUM(F33:F34)</f>
        <v>9500</v>
      </c>
    </row>
    <row r="36" spans="1:6" s="2" customFormat="1" ht="15.75" customHeight="1">
      <c r="A36" s="56" t="s">
        <v>39</v>
      </c>
      <c r="B36" s="57"/>
      <c r="C36" s="57"/>
      <c r="D36" s="58"/>
      <c r="E36" s="14">
        <f>SUM(E32+E35)</f>
        <v>9500</v>
      </c>
      <c r="F36" s="14">
        <f>SUM(F32+F35)</f>
        <v>29500</v>
      </c>
    </row>
    <row r="37" spans="1:6" ht="12.75" customHeight="1">
      <c r="A37" s="19">
        <v>758</v>
      </c>
      <c r="B37" s="7">
        <v>75818</v>
      </c>
      <c r="C37" s="7">
        <v>4810</v>
      </c>
      <c r="D37" s="8" t="s">
        <v>67</v>
      </c>
      <c r="E37" s="9">
        <f>244200+120000</f>
        <v>364200</v>
      </c>
      <c r="F37" s="34"/>
    </row>
    <row r="38" spans="1:6" s="32" customFormat="1" ht="15.75" customHeight="1">
      <c r="A38" s="12"/>
      <c r="B38" s="45" t="s">
        <v>19</v>
      </c>
      <c r="C38" s="46"/>
      <c r="D38" s="47"/>
      <c r="E38" s="16">
        <f>SUM(E37:E37)</f>
        <v>364200</v>
      </c>
      <c r="F38" s="16">
        <f>SUM(F37:F37)</f>
        <v>0</v>
      </c>
    </row>
    <row r="39" spans="1:6" s="2" customFormat="1" ht="19.5" customHeight="1">
      <c r="A39" s="54" t="s">
        <v>10</v>
      </c>
      <c r="B39" s="54"/>
      <c r="C39" s="54"/>
      <c r="D39" s="54"/>
      <c r="E39" s="14">
        <f>SUM(E38)</f>
        <v>364200</v>
      </c>
      <c r="F39" s="14">
        <f>SUM(F38)</f>
        <v>0</v>
      </c>
    </row>
    <row r="40" spans="1:6" s="2" customFormat="1" ht="15" customHeight="1">
      <c r="A40" s="7">
        <v>801</v>
      </c>
      <c r="B40" s="7">
        <v>80101</v>
      </c>
      <c r="C40" s="7">
        <v>3020</v>
      </c>
      <c r="D40" s="13" t="s">
        <v>42</v>
      </c>
      <c r="E40" s="9">
        <v>11000</v>
      </c>
      <c r="F40" s="9"/>
    </row>
    <row r="41" spans="1:6" s="2" customFormat="1" ht="12.75" customHeight="1">
      <c r="A41" s="33"/>
      <c r="B41" s="33"/>
      <c r="C41" s="7">
        <v>4010</v>
      </c>
      <c r="D41" s="13" t="s">
        <v>34</v>
      </c>
      <c r="E41" s="9">
        <v>162000</v>
      </c>
      <c r="F41" s="33"/>
    </row>
    <row r="42" spans="1:6" s="2" customFormat="1" ht="12.75" customHeight="1">
      <c r="A42" s="13"/>
      <c r="B42" s="13"/>
      <c r="C42" s="7">
        <v>4110</v>
      </c>
      <c r="D42" s="13" t="s">
        <v>7</v>
      </c>
      <c r="E42" s="9">
        <v>60000</v>
      </c>
      <c r="F42" s="33"/>
    </row>
    <row r="43" spans="1:6" s="2" customFormat="1" ht="12.75" customHeight="1">
      <c r="A43" s="13"/>
      <c r="B43" s="13"/>
      <c r="C43" s="7">
        <v>4120</v>
      </c>
      <c r="D43" s="13" t="s">
        <v>29</v>
      </c>
      <c r="E43" s="9">
        <v>7600</v>
      </c>
      <c r="F43" s="33"/>
    </row>
    <row r="44" spans="1:6" s="2" customFormat="1" ht="12.75" customHeight="1">
      <c r="A44" s="13"/>
      <c r="B44" s="13"/>
      <c r="C44" s="7">
        <v>4140</v>
      </c>
      <c r="D44" s="13" t="s">
        <v>40</v>
      </c>
      <c r="E44" s="9">
        <v>3500</v>
      </c>
      <c r="F44" s="33"/>
    </row>
    <row r="45" spans="1:6" s="2" customFormat="1" ht="12.75" customHeight="1">
      <c r="A45" s="13"/>
      <c r="B45" s="13"/>
      <c r="C45" s="7">
        <v>4410</v>
      </c>
      <c r="D45" s="13" t="s">
        <v>43</v>
      </c>
      <c r="E45" s="9">
        <v>12</v>
      </c>
      <c r="F45" s="33"/>
    </row>
    <row r="46" spans="1:6" s="2" customFormat="1" ht="14.25" customHeight="1">
      <c r="A46" s="13"/>
      <c r="B46" s="13"/>
      <c r="C46" s="7">
        <v>4420</v>
      </c>
      <c r="D46" s="13" t="s">
        <v>44</v>
      </c>
      <c r="E46" s="9">
        <v>1190</v>
      </c>
      <c r="F46" s="33"/>
    </row>
    <row r="47" spans="1:6" s="2" customFormat="1" ht="12.75" customHeight="1">
      <c r="A47" s="13"/>
      <c r="B47" s="13"/>
      <c r="C47" s="7">
        <v>6050</v>
      </c>
      <c r="D47" s="11" t="s">
        <v>56</v>
      </c>
      <c r="E47" s="9">
        <v>15000</v>
      </c>
      <c r="F47" s="37">
        <f>130100+60000</f>
        <v>190100</v>
      </c>
    </row>
    <row r="48" spans="1:6" s="2" customFormat="1" ht="26.25" customHeight="1">
      <c r="A48" s="13"/>
      <c r="B48" s="13"/>
      <c r="C48" s="7">
        <v>6060</v>
      </c>
      <c r="D48" s="11" t="s">
        <v>61</v>
      </c>
      <c r="E48" s="9"/>
      <c r="F48" s="37">
        <v>15000</v>
      </c>
    </row>
    <row r="49" spans="1:6" s="2" customFormat="1" ht="18" customHeight="1">
      <c r="A49" s="45" t="s">
        <v>30</v>
      </c>
      <c r="B49" s="52"/>
      <c r="C49" s="52"/>
      <c r="D49" s="53"/>
      <c r="E49" s="16">
        <f>SUM(E40:E48)</f>
        <v>260302</v>
      </c>
      <c r="F49" s="16">
        <f>SUM(F41:F48)</f>
        <v>205100</v>
      </c>
    </row>
    <row r="50" spans="1:6" ht="12.75" customHeight="1">
      <c r="A50" s="12"/>
      <c r="B50" s="7">
        <v>80104</v>
      </c>
      <c r="C50" s="7">
        <v>6050</v>
      </c>
      <c r="D50" s="11" t="s">
        <v>56</v>
      </c>
      <c r="E50" s="9"/>
      <c r="F50" s="10">
        <v>416000</v>
      </c>
    </row>
    <row r="51" spans="1:6" ht="24.75" customHeight="1">
      <c r="A51" s="12"/>
      <c r="B51" s="7"/>
      <c r="C51" s="7">
        <v>2540</v>
      </c>
      <c r="D51" s="42" t="s">
        <v>68</v>
      </c>
      <c r="E51" s="9">
        <v>2100</v>
      </c>
      <c r="F51" s="10"/>
    </row>
    <row r="52" spans="1:6" ht="36.75" customHeight="1">
      <c r="A52" s="12"/>
      <c r="B52" s="7"/>
      <c r="C52" s="7">
        <v>2310</v>
      </c>
      <c r="D52" s="42" t="s">
        <v>69</v>
      </c>
      <c r="E52" s="9"/>
      <c r="F52" s="10">
        <v>2100</v>
      </c>
    </row>
    <row r="53" spans="1:6" s="32" customFormat="1" ht="14.25" customHeight="1">
      <c r="A53" s="12"/>
      <c r="B53" s="12"/>
      <c r="C53" s="45" t="s">
        <v>27</v>
      </c>
      <c r="D53" s="53"/>
      <c r="E53" s="16">
        <f>SUM(E50:E52)</f>
        <v>2100</v>
      </c>
      <c r="F53" s="16">
        <f>SUM(F50:F52)</f>
        <v>418100</v>
      </c>
    </row>
    <row r="54" spans="1:6" s="32" customFormat="1" ht="14.25" customHeight="1">
      <c r="A54" s="12"/>
      <c r="B54" s="7">
        <v>80110</v>
      </c>
      <c r="C54" s="7">
        <v>3020</v>
      </c>
      <c r="D54" s="13" t="s">
        <v>42</v>
      </c>
      <c r="E54" s="9">
        <v>9000</v>
      </c>
      <c r="F54" s="9"/>
    </row>
    <row r="55" spans="1:6" s="32" customFormat="1" ht="14.25" customHeight="1">
      <c r="A55" s="12"/>
      <c r="B55" s="7"/>
      <c r="C55" s="7">
        <v>4010</v>
      </c>
      <c r="D55" s="13" t="s">
        <v>34</v>
      </c>
      <c r="E55" s="9">
        <v>100000</v>
      </c>
      <c r="F55" s="9"/>
    </row>
    <row r="56" spans="1:6" s="32" customFormat="1" ht="14.25" customHeight="1">
      <c r="A56" s="12"/>
      <c r="B56" s="7"/>
      <c r="C56" s="7">
        <v>4110</v>
      </c>
      <c r="D56" s="13" t="s">
        <v>7</v>
      </c>
      <c r="E56" s="9">
        <v>32000</v>
      </c>
      <c r="F56" s="9"/>
    </row>
    <row r="57" spans="1:6" s="32" customFormat="1" ht="14.25" customHeight="1">
      <c r="A57" s="12"/>
      <c r="B57" s="7"/>
      <c r="C57" s="7">
        <v>4120</v>
      </c>
      <c r="D57" s="13" t="s">
        <v>29</v>
      </c>
      <c r="E57" s="9">
        <v>3500</v>
      </c>
      <c r="F57" s="9"/>
    </row>
    <row r="58" spans="1:6" s="32" customFormat="1" ht="14.25" customHeight="1">
      <c r="A58" s="12"/>
      <c r="B58" s="7"/>
      <c r="C58" s="20">
        <v>4170</v>
      </c>
      <c r="D58" s="11" t="s">
        <v>32</v>
      </c>
      <c r="E58" s="9">
        <v>3500</v>
      </c>
      <c r="F58" s="9"/>
    </row>
    <row r="59" spans="1:6" s="32" customFormat="1" ht="14.25" customHeight="1">
      <c r="A59" s="12"/>
      <c r="B59" s="7"/>
      <c r="C59" s="7">
        <v>4210</v>
      </c>
      <c r="D59" s="8" t="s">
        <v>33</v>
      </c>
      <c r="E59" s="9">
        <v>80</v>
      </c>
      <c r="F59" s="9"/>
    </row>
    <row r="60" spans="1:6" s="32" customFormat="1" ht="14.25" customHeight="1">
      <c r="A60" s="12"/>
      <c r="B60" s="7"/>
      <c r="C60" s="7">
        <v>4300</v>
      </c>
      <c r="D60" s="8" t="s">
        <v>31</v>
      </c>
      <c r="E60" s="9">
        <v>12700</v>
      </c>
      <c r="F60" s="9"/>
    </row>
    <row r="61" spans="1:6" s="32" customFormat="1" ht="14.25" customHeight="1">
      <c r="A61" s="12"/>
      <c r="B61" s="7"/>
      <c r="C61" s="7">
        <v>4410</v>
      </c>
      <c r="D61" s="13" t="s">
        <v>43</v>
      </c>
      <c r="E61" s="9">
        <v>23</v>
      </c>
      <c r="F61" s="9"/>
    </row>
    <row r="62" spans="1:6" s="32" customFormat="1" ht="14.25" customHeight="1">
      <c r="A62" s="12"/>
      <c r="B62" s="7"/>
      <c r="C62" s="7">
        <v>4420</v>
      </c>
      <c r="D62" s="13" t="s">
        <v>44</v>
      </c>
      <c r="E62" s="9">
        <v>1916</v>
      </c>
      <c r="F62" s="9"/>
    </row>
    <row r="63" spans="1:6" s="32" customFormat="1" ht="14.25" customHeight="1">
      <c r="A63" s="12"/>
      <c r="B63" s="45" t="s">
        <v>45</v>
      </c>
      <c r="C63" s="46"/>
      <c r="D63" s="47"/>
      <c r="E63" s="16">
        <f>SUM(E54:E62)</f>
        <v>162719</v>
      </c>
      <c r="F63" s="16">
        <f>SUM(F54:F62)</f>
        <v>0</v>
      </c>
    </row>
    <row r="64" spans="1:6" ht="15" customHeight="1">
      <c r="A64" s="12"/>
      <c r="B64" s="7">
        <v>80114</v>
      </c>
      <c r="C64" s="7">
        <v>4210</v>
      </c>
      <c r="D64" s="8" t="s">
        <v>33</v>
      </c>
      <c r="E64" s="9"/>
      <c r="F64" s="10">
        <v>10000</v>
      </c>
    </row>
    <row r="65" spans="1:6" ht="26.25" customHeight="1">
      <c r="A65" s="12"/>
      <c r="B65" s="35"/>
      <c r="C65" s="7">
        <v>6060</v>
      </c>
      <c r="D65" s="11" t="s">
        <v>61</v>
      </c>
      <c r="E65" s="9">
        <v>10000</v>
      </c>
      <c r="F65" s="10"/>
    </row>
    <row r="66" spans="1:6" s="32" customFormat="1" ht="14.25" customHeight="1">
      <c r="A66" s="12"/>
      <c r="B66" s="45" t="s">
        <v>46</v>
      </c>
      <c r="C66" s="46"/>
      <c r="D66" s="47"/>
      <c r="E66" s="16">
        <f>SUM(E64:E65)</f>
        <v>10000</v>
      </c>
      <c r="F66" s="16">
        <f>SUM(F64:F64)</f>
        <v>10000</v>
      </c>
    </row>
    <row r="67" spans="1:6" ht="12.75" customHeight="1">
      <c r="A67" s="12"/>
      <c r="B67" s="7">
        <v>80120</v>
      </c>
      <c r="C67" s="7">
        <v>4300</v>
      </c>
      <c r="D67" s="8" t="s">
        <v>35</v>
      </c>
      <c r="E67" s="9">
        <v>7000</v>
      </c>
      <c r="F67" s="10"/>
    </row>
    <row r="68" spans="1:6" ht="12.75" customHeight="1">
      <c r="A68" s="12"/>
      <c r="B68" s="35"/>
      <c r="C68" s="7">
        <v>4420</v>
      </c>
      <c r="D68" s="13" t="s">
        <v>44</v>
      </c>
      <c r="E68" s="9">
        <v>3000</v>
      </c>
      <c r="F68" s="10"/>
    </row>
    <row r="69" spans="1:6" s="32" customFormat="1" ht="15.75" customHeight="1">
      <c r="A69" s="12"/>
      <c r="B69" s="45" t="s">
        <v>11</v>
      </c>
      <c r="C69" s="46"/>
      <c r="D69" s="47"/>
      <c r="E69" s="16">
        <f>SUM(E67:E68)</f>
        <v>10000</v>
      </c>
      <c r="F69" s="16">
        <f>SUM(F67:F68)</f>
        <v>0</v>
      </c>
    </row>
    <row r="70" spans="1:6" s="2" customFormat="1" ht="13.5" customHeight="1">
      <c r="A70" s="54" t="s">
        <v>12</v>
      </c>
      <c r="B70" s="54"/>
      <c r="C70" s="54"/>
      <c r="D70" s="54"/>
      <c r="E70" s="14">
        <f>SUM(E49+E53+E63+E66+E69)</f>
        <v>445121</v>
      </c>
      <c r="F70" s="14">
        <f>SUM(F49+F53+F63+F66+F69)</f>
        <v>633200</v>
      </c>
    </row>
    <row r="71" spans="1:6" ht="15" customHeight="1">
      <c r="A71" s="7">
        <v>854</v>
      </c>
      <c r="B71" s="7">
        <v>85401</v>
      </c>
      <c r="C71" s="7">
        <v>4010</v>
      </c>
      <c r="D71" s="13" t="s">
        <v>34</v>
      </c>
      <c r="E71" s="9">
        <v>7000</v>
      </c>
      <c r="F71" s="9"/>
    </row>
    <row r="72" spans="1:6" s="32" customFormat="1" ht="13.5" customHeight="1">
      <c r="A72" s="7"/>
      <c r="B72" s="41"/>
      <c r="C72" s="7">
        <v>4210</v>
      </c>
      <c r="D72" s="40" t="s">
        <v>33</v>
      </c>
      <c r="E72" s="9"/>
      <c r="F72" s="9">
        <v>1500</v>
      </c>
    </row>
    <row r="73" spans="1:6" s="32" customFormat="1" ht="13.5" customHeight="1">
      <c r="A73" s="7"/>
      <c r="B73" s="41"/>
      <c r="C73" s="7">
        <v>4240</v>
      </c>
      <c r="D73" s="39" t="s">
        <v>51</v>
      </c>
      <c r="E73" s="9"/>
      <c r="F73" s="9">
        <v>2000</v>
      </c>
    </row>
    <row r="74" spans="1:6" s="32" customFormat="1" ht="14.25" customHeight="1">
      <c r="A74" s="45" t="s">
        <v>48</v>
      </c>
      <c r="B74" s="48"/>
      <c r="C74" s="48"/>
      <c r="D74" s="49"/>
      <c r="E74" s="16">
        <f>SUM(E71:E73)</f>
        <v>7000</v>
      </c>
      <c r="F74" s="16">
        <f>SUM(F71:F73)</f>
        <v>3500</v>
      </c>
    </row>
    <row r="75" spans="1:6" s="32" customFormat="1" ht="13.5" customHeight="1">
      <c r="A75" s="13"/>
      <c r="B75" s="7">
        <v>85412</v>
      </c>
      <c r="C75" s="20">
        <v>4170</v>
      </c>
      <c r="D75" s="11" t="s">
        <v>32</v>
      </c>
      <c r="E75" s="9"/>
      <c r="F75" s="9">
        <f>3500</f>
        <v>3500</v>
      </c>
    </row>
    <row r="76" spans="1:6" s="32" customFormat="1" ht="13.5" customHeight="1">
      <c r="A76" s="13"/>
      <c r="B76" s="7"/>
      <c r="C76" s="20">
        <v>4177</v>
      </c>
      <c r="D76" s="11" t="s">
        <v>32</v>
      </c>
      <c r="E76" s="9"/>
      <c r="F76" s="9">
        <v>1990</v>
      </c>
    </row>
    <row r="77" spans="1:6" s="32" customFormat="1" ht="13.5" customHeight="1">
      <c r="A77" s="13"/>
      <c r="B77" s="13"/>
      <c r="C77" s="7">
        <v>4210</v>
      </c>
      <c r="D77" s="8" t="s">
        <v>33</v>
      </c>
      <c r="E77" s="9"/>
      <c r="F77" s="9">
        <v>80</v>
      </c>
    </row>
    <row r="78" spans="1:6" s="32" customFormat="1" ht="13.5" customHeight="1">
      <c r="A78" s="13"/>
      <c r="B78" s="13"/>
      <c r="C78" s="7">
        <v>4217</v>
      </c>
      <c r="D78" s="8" t="s">
        <v>33</v>
      </c>
      <c r="E78" s="9"/>
      <c r="F78" s="9">
        <v>732</v>
      </c>
    </row>
    <row r="79" spans="1:6" s="32" customFormat="1" ht="13.5" customHeight="1">
      <c r="A79" s="13"/>
      <c r="B79" s="13"/>
      <c r="C79" s="7">
        <v>4300</v>
      </c>
      <c r="D79" s="8" t="s">
        <v>31</v>
      </c>
      <c r="E79" s="9"/>
      <c r="F79" s="9">
        <v>19700</v>
      </c>
    </row>
    <row r="80" spans="1:6" s="32" customFormat="1" ht="13.5" customHeight="1">
      <c r="A80" s="13"/>
      <c r="B80" s="13"/>
      <c r="C80" s="7">
        <v>4307</v>
      </c>
      <c r="D80" s="8" t="s">
        <v>31</v>
      </c>
      <c r="E80" s="9"/>
      <c r="F80" s="9">
        <v>7941</v>
      </c>
    </row>
    <row r="81" spans="1:6" s="32" customFormat="1" ht="13.5" customHeight="1">
      <c r="A81" s="13"/>
      <c r="B81" s="13"/>
      <c r="C81" s="7">
        <v>4410</v>
      </c>
      <c r="D81" s="13" t="s">
        <v>43</v>
      </c>
      <c r="E81" s="9"/>
      <c r="F81" s="9">
        <v>35</v>
      </c>
    </row>
    <row r="82" spans="1:6" s="32" customFormat="1" ht="13.5" customHeight="1">
      <c r="A82" s="13"/>
      <c r="B82" s="13"/>
      <c r="C82" s="7">
        <v>4420</v>
      </c>
      <c r="D82" s="13" t="s">
        <v>44</v>
      </c>
      <c r="E82" s="9"/>
      <c r="F82" s="9">
        <v>6106</v>
      </c>
    </row>
    <row r="83" spans="1:6" s="32" customFormat="1" ht="29.25" customHeight="1">
      <c r="A83" s="45" t="s">
        <v>49</v>
      </c>
      <c r="B83" s="48"/>
      <c r="C83" s="48"/>
      <c r="D83" s="49"/>
      <c r="E83" s="16">
        <f>SUM(E75:E82)</f>
        <v>0</v>
      </c>
      <c r="F83" s="16">
        <f>SUM(F75:F82)</f>
        <v>40084</v>
      </c>
    </row>
    <row r="84" spans="1:6" s="2" customFormat="1" ht="13.5" customHeight="1">
      <c r="A84" s="54" t="s">
        <v>50</v>
      </c>
      <c r="B84" s="54"/>
      <c r="C84" s="54"/>
      <c r="D84" s="54"/>
      <c r="E84" s="14">
        <f>SUM(E74+E83)</f>
        <v>7000</v>
      </c>
      <c r="F84" s="14">
        <f>SUM(F74+F83)</f>
        <v>43584</v>
      </c>
    </row>
    <row r="85" spans="1:6" ht="36.75" customHeight="1">
      <c r="A85" s="7">
        <v>921</v>
      </c>
      <c r="B85" s="7">
        <v>92109</v>
      </c>
      <c r="C85" s="7">
        <v>2820</v>
      </c>
      <c r="D85" s="8" t="s">
        <v>70</v>
      </c>
      <c r="E85" s="9">
        <v>64150</v>
      </c>
      <c r="F85" s="9"/>
    </row>
    <row r="86" spans="1:6" ht="12.75" customHeight="1">
      <c r="A86" s="7"/>
      <c r="B86" s="7"/>
      <c r="C86" s="7">
        <v>4300</v>
      </c>
      <c r="D86" s="8" t="s">
        <v>31</v>
      </c>
      <c r="E86" s="9"/>
      <c r="F86" s="10">
        <v>55000</v>
      </c>
    </row>
    <row r="87" spans="1:6" s="32" customFormat="1" ht="14.25" customHeight="1">
      <c r="A87" s="18"/>
      <c r="B87" s="45" t="s">
        <v>20</v>
      </c>
      <c r="C87" s="50"/>
      <c r="D87" s="51"/>
      <c r="E87" s="16">
        <f>SUM(E85:E86)</f>
        <v>64150</v>
      </c>
      <c r="F87" s="16">
        <f>SUM(F85:F86)</f>
        <v>55000</v>
      </c>
    </row>
    <row r="88" spans="1:6" s="2" customFormat="1" ht="15.75" customHeight="1">
      <c r="A88" s="54" t="s">
        <v>13</v>
      </c>
      <c r="B88" s="54"/>
      <c r="C88" s="54"/>
      <c r="D88" s="54"/>
      <c r="E88" s="14">
        <f>SUM(E87)</f>
        <v>64150</v>
      </c>
      <c r="F88" s="14">
        <f>SUM(F87)</f>
        <v>55000</v>
      </c>
    </row>
    <row r="89" spans="1:6" ht="12.75" customHeight="1">
      <c r="A89" s="7">
        <v>926</v>
      </c>
      <c r="B89" s="7">
        <v>92605</v>
      </c>
      <c r="C89" s="7">
        <v>4300</v>
      </c>
      <c r="D89" s="8" t="s">
        <v>35</v>
      </c>
      <c r="E89" s="14"/>
      <c r="F89" s="9">
        <v>20000</v>
      </c>
    </row>
    <row r="90" spans="1:6" ht="12.75" customHeight="1">
      <c r="A90" s="7"/>
      <c r="B90" s="7"/>
      <c r="C90" s="7">
        <v>4210</v>
      </c>
      <c r="D90" s="8" t="s">
        <v>66</v>
      </c>
      <c r="E90" s="14"/>
      <c r="F90" s="9">
        <v>5000</v>
      </c>
    </row>
    <row r="91" spans="1:6" ht="12.75" customHeight="1">
      <c r="A91" s="7"/>
      <c r="B91" s="7"/>
      <c r="C91" s="7">
        <v>6050</v>
      </c>
      <c r="D91" s="11" t="s">
        <v>56</v>
      </c>
      <c r="E91" s="9"/>
      <c r="F91" s="9">
        <f>322000+40000</f>
        <v>362000</v>
      </c>
    </row>
    <row r="92" spans="1:6" s="32" customFormat="1" ht="14.25" customHeight="1">
      <c r="A92" s="12"/>
      <c r="B92" s="45" t="s">
        <v>18</v>
      </c>
      <c r="C92" s="46"/>
      <c r="D92" s="47"/>
      <c r="E92" s="15">
        <f>SUM(E89:E91)</f>
        <v>0</v>
      </c>
      <c r="F92" s="15">
        <f>SUM(F89:F91)</f>
        <v>387000</v>
      </c>
    </row>
    <row r="93" spans="1:6" s="32" customFormat="1" ht="38.25" customHeight="1">
      <c r="A93" s="12"/>
      <c r="B93" s="7">
        <v>92695</v>
      </c>
      <c r="C93" s="7">
        <v>2820</v>
      </c>
      <c r="D93" s="8" t="s">
        <v>70</v>
      </c>
      <c r="E93" s="15"/>
      <c r="F93" s="9">
        <v>15400</v>
      </c>
    </row>
    <row r="94" spans="1:6" s="32" customFormat="1" ht="14.25" customHeight="1">
      <c r="A94" s="12"/>
      <c r="B94" s="45" t="s">
        <v>47</v>
      </c>
      <c r="C94" s="46"/>
      <c r="D94" s="47"/>
      <c r="E94" s="16">
        <f>SUM(E93)</f>
        <v>0</v>
      </c>
      <c r="F94" s="16">
        <f>SUM(F93)</f>
        <v>15400</v>
      </c>
    </row>
    <row r="95" spans="1:6" s="2" customFormat="1" ht="14.25" customHeight="1">
      <c r="A95" s="54" t="s">
        <v>14</v>
      </c>
      <c r="B95" s="54"/>
      <c r="C95" s="54"/>
      <c r="D95" s="54"/>
      <c r="E95" s="14">
        <f>SUM(E92+E94)</f>
        <v>0</v>
      </c>
      <c r="F95" s="14">
        <f>SUM(F92+F94)</f>
        <v>402400</v>
      </c>
    </row>
    <row r="96" spans="1:6" s="2" customFormat="1" ht="15.75" customHeight="1">
      <c r="A96" s="63" t="s">
        <v>15</v>
      </c>
      <c r="B96" s="64"/>
      <c r="C96" s="64"/>
      <c r="D96" s="64"/>
      <c r="E96" s="17">
        <f>SUM(E12+E20+E27+E30+E36+E39+E70+E84+E88+E95)</f>
        <v>3083172</v>
      </c>
      <c r="F96" s="17">
        <f>SUM(F12+F20+F27+F30+F36+F39+F70+F84+F88+F95)</f>
        <v>3480414</v>
      </c>
    </row>
    <row r="98" spans="1:4" ht="12.75" customHeight="1">
      <c r="A98" s="22" t="s">
        <v>62</v>
      </c>
      <c r="B98" s="21"/>
      <c r="C98" s="21"/>
      <c r="D98" s="21"/>
    </row>
  </sheetData>
  <mergeCells count="35">
    <mergeCell ref="A96:D96"/>
    <mergeCell ref="A39:D39"/>
    <mergeCell ref="A95:D95"/>
    <mergeCell ref="A88:D88"/>
    <mergeCell ref="A84:D84"/>
    <mergeCell ref="A70:D70"/>
    <mergeCell ref="B66:D66"/>
    <mergeCell ref="A74:D74"/>
    <mergeCell ref="C53:D53"/>
    <mergeCell ref="B69:D69"/>
    <mergeCell ref="E3:F3"/>
    <mergeCell ref="E4:F4"/>
    <mergeCell ref="E5:F5"/>
    <mergeCell ref="A6:F6"/>
    <mergeCell ref="B11:D11"/>
    <mergeCell ref="B17:D17"/>
    <mergeCell ref="A14:D14"/>
    <mergeCell ref="B26:D26"/>
    <mergeCell ref="A20:D20"/>
    <mergeCell ref="B19:D19"/>
    <mergeCell ref="B24:D24"/>
    <mergeCell ref="A12:D12"/>
    <mergeCell ref="B29:D29"/>
    <mergeCell ref="B38:D38"/>
    <mergeCell ref="A49:D49"/>
    <mergeCell ref="A27:D27"/>
    <mergeCell ref="A30:D30"/>
    <mergeCell ref="A32:D32"/>
    <mergeCell ref="A36:D36"/>
    <mergeCell ref="A35:D35"/>
    <mergeCell ref="B63:D63"/>
    <mergeCell ref="A83:D83"/>
    <mergeCell ref="B94:D94"/>
    <mergeCell ref="B92:D92"/>
    <mergeCell ref="B87:D87"/>
  </mergeCells>
  <printOptions horizontalCentered="1"/>
  <pageMargins left="0.7874015748031497" right="0.7874015748031497" top="0.5905511811023623" bottom="0.787401574803149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2007-11-05T13:07:01Z</cp:lastPrinted>
  <dcterms:created xsi:type="dcterms:W3CDTF">2000-09-08T10:36:35Z</dcterms:created>
  <dcterms:modified xsi:type="dcterms:W3CDTF">2007-11-05T13:38:22Z</dcterms:modified>
  <cp:category/>
  <cp:version/>
  <cp:contentType/>
  <cp:contentStatus/>
</cp:coreProperties>
</file>