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460" tabRatio="601" activeTab="0"/>
  </bookViews>
  <sheets>
    <sheet name="Arkusz1" sheetId="1" r:id="rId1"/>
  </sheets>
  <definedNames>
    <definedName name="_xlnm.Print_Area" localSheetId="0">'Arkusz1'!$B$1:$L$684</definedName>
    <definedName name="SSLink_0">#REF!</definedName>
    <definedName name="_xlnm.Print_Titles" localSheetId="0">'Arkusz1'!$10:$13</definedName>
  </definedNames>
  <calcPr fullCalcOnLoad="1"/>
</workbook>
</file>

<file path=xl/sharedStrings.xml><?xml version="1.0" encoding="utf-8"?>
<sst xmlns="http://schemas.openxmlformats.org/spreadsheetml/2006/main" count="923" uniqueCount="226">
  <si>
    <t>I.</t>
  </si>
  <si>
    <t>Zadania kontynuowane</t>
  </si>
  <si>
    <t>Zadania rozpoczynane</t>
  </si>
  <si>
    <t>Lp</t>
  </si>
  <si>
    <t>Klasyfikacja budżetowa</t>
  </si>
  <si>
    <t>Środki budżetowe gminy</t>
  </si>
  <si>
    <t>pożyczki - kredyty</t>
  </si>
  <si>
    <t>Opracowanie dokumentacji projektowej kanalizacji sanitarnej dla ulic Gminy M-ce zgodnie z zatwierdzoną koncepcją</t>
  </si>
  <si>
    <t>w tym:</t>
  </si>
  <si>
    <t>Modernizacja oświetlenia ulicznego - opracowanie dokumentacji projektowej Gmina  Michałowice</t>
  </si>
  <si>
    <t xml:space="preserve">Budowa kanalizacji sanitarnej w ul.Kalinowej ,Nałkowskiej i Modrzejewskiej w Granicy. </t>
  </si>
  <si>
    <t>Modernizacja ul. Jodłowej w Granicy</t>
  </si>
  <si>
    <t xml:space="preserve">SUW Komorów  modernizacja- połączenie z Pęcicami( dok. Proj.) </t>
  </si>
  <si>
    <t>Przebudowa rowu U-1(dok-proj)</t>
  </si>
  <si>
    <t>Budowa ciągu pieszo-rowerowego Etap II I Reguły -Pęcice ul.Powstańców Warszawy</t>
  </si>
  <si>
    <t xml:space="preserve">Planowane nakłady finansowe w roku budżetowym 2008 </t>
  </si>
  <si>
    <t>Budowa sieci wodociągowej w ul. Żurawiej w Opaczy Kol.</t>
  </si>
  <si>
    <t>Budowa sieci wodociągowej w ul. Ireny w Komorowie</t>
  </si>
  <si>
    <t>Modernizacja ul. Okrężnej od Nowowiejskiej do Harcerskiej w Granicy</t>
  </si>
  <si>
    <t>Budowa gminnego przedszkola w Komorowie</t>
  </si>
  <si>
    <t xml:space="preserve">Budowa ogródka jordanowskiego w Nowej Wsi etap I </t>
  </si>
  <si>
    <t>Budowa zbiornika retencyjnego w dolinie rzeki Raszynki wraz z modernizacja rowów melioracyjnych (R 11, R 17)(dok. proj.)</t>
  </si>
  <si>
    <t xml:space="preserve">Budowa odwodnienia  Osiedle ,,Ostoja"przy udziale m. Pruszków (ulice: Berylowa, Bursztynowa, Jaspisowa, Koralowa, Kujawska, Mazurska, Mieczysława, Opalowa, Rubinowa, Ryszarda, Szmaragdowa, Topazowa, Turkusowa,Waldemara)-udział Gminy </t>
  </si>
  <si>
    <t>Budowa kanalizacji sanitarnej do budynku  w Pęcicach( majątek) i w  ul. Kamień Polny  w Pęcicach Małych</t>
  </si>
  <si>
    <t>Budowa kanalizacji sanitarnej w ul. Głównej w Granicy i sieci wodociągowej</t>
  </si>
  <si>
    <t>Modernizacja ul. Centralnej , Akacjowej i Różanej  w Opaczy</t>
  </si>
  <si>
    <t>Modernizacja ul.  Turkusowej  w Komorowie</t>
  </si>
  <si>
    <t>Budowa boisk w Pęcicach Małych</t>
  </si>
  <si>
    <t>Modernizacja ul.: Kasztanowej, Poniatowskiego w M-cach Wsi, Wesołej, 11 Listopada, Cichej, Regulskiej, Kolejowej, Topolowej w M-cach, Kuchy w Regułach.</t>
  </si>
  <si>
    <t>Modernizacja ul. Środkowej w Opaczy Kol.</t>
  </si>
  <si>
    <t>Modernizacja ul. Polnej , Bugaj, Turystycznej, Słonecznej  w Komorowie Wsi</t>
  </si>
  <si>
    <t>Opracowanie dok. projektowej dla dróg w ul.  Kurpińskiego, Sobieskiego, Zamojskiego, Wiejska, Chopina w Komorowie, Bez Nazwy w Komorowie Wsi, Różanej, Tulipanów, Miłej w Nowej Wsi.</t>
  </si>
  <si>
    <t>Budowa ogródka jordanowskiego przy przedszkolu w M-cach</t>
  </si>
  <si>
    <t>Odwodnienie ul.  Jesiennej w Nowej Wsi</t>
  </si>
  <si>
    <t>Modernizacja ul. Szerokiej w Granicy</t>
  </si>
  <si>
    <t>Budowa kanalizacji sanitarnej w ul. Miłej i Granicznej w Nowej Wsi</t>
  </si>
  <si>
    <t>Zakupy mienia komunalnego</t>
  </si>
  <si>
    <t>Budowa kanalizacji sanitarnej w ul. Janowskiego w Komorowie</t>
  </si>
  <si>
    <t>Budowa kanalizacji sanitarnej w ul. Przytorowej, Calineczki, Baśniowej i Małego Księcia w Regułach</t>
  </si>
  <si>
    <t>Budowa sieci wodociągowej w ul. Regulskiej od Kolejowej do nr 46 w  Michałowicach</t>
  </si>
  <si>
    <t>Budowa sieci wodociągowej w ul. Świerkowej (dok. proj.i wyk.)</t>
  </si>
  <si>
    <t>Modernizacja ul. Krótkiej i Orzeszkowej w Regułach</t>
  </si>
  <si>
    <t>Budowa ścieżki rowerowej w ul. M. Dąbrowskiej w Komorowie w porozumieniu z pow. pruszkowskim</t>
  </si>
  <si>
    <t>Modernizacja ul. w bok od Polnej w Opaczy Kol. i w ul. Klonowej w M-cach</t>
  </si>
  <si>
    <t>Nazwa zadania inwestycyjnego</t>
  </si>
  <si>
    <t xml:space="preserve">Łączne koszty finansowe </t>
  </si>
  <si>
    <t>dochody  własne</t>
  </si>
  <si>
    <t>środki pochodzące z innych źródeł - udział osób fizycznych i prawnych</t>
  </si>
  <si>
    <t>010-01010-6050</t>
  </si>
  <si>
    <t>600-60016-6050</t>
  </si>
  <si>
    <t>600-60095-6050</t>
  </si>
  <si>
    <t>700-70005-6060</t>
  </si>
  <si>
    <t>801-80114-6060</t>
  </si>
  <si>
    <t>801-80104-6050</t>
  </si>
  <si>
    <t>900-90004-6050</t>
  </si>
  <si>
    <t>921-92109-6050</t>
  </si>
  <si>
    <t>926-92605-6050</t>
  </si>
  <si>
    <t>Budowa parkingów  ul. Kuklińskiego-dok. proj i wyk.</t>
  </si>
  <si>
    <t>750-75023-6060</t>
  </si>
  <si>
    <t>754-75412-6060</t>
  </si>
  <si>
    <t>754-75416-6060</t>
  </si>
  <si>
    <t>900-90015-6050</t>
  </si>
  <si>
    <t xml:space="preserve">Rady Gminy Michałowice </t>
  </si>
  <si>
    <t>Budowa odwodnienia w ul. Targowej w Opaczy Małej - dok proj ( w porozumieniu z powiatem pruszkowskim)</t>
  </si>
  <si>
    <t>Zakupy inwestycyjne (zakup samochodów i sprzętu dla straży gminnej)</t>
  </si>
  <si>
    <t xml:space="preserve">Budowa kanalizacji sanitarnej w ul. Mokrej, Jasnej, Grabowej w Opaczy Kol. I Opaczy Małej </t>
  </si>
  <si>
    <t>Kan. sanit wsch. cz. Gminy (dok. proj. i wyk.) budowa w ul. Szarej, Kasztanowej, Poniatowskiego M-ce, M-ce Wieś oraz w ul. bocznej od Kasztanowej</t>
  </si>
  <si>
    <t>Budowa kanalizacji sanitarnej do budynku w Pęcicach ( majątek) i w ul. Kamień Polny</t>
  </si>
  <si>
    <t>Kana. Sanit. wsch. cz. Gminy ( dok. proj. i wyk) w ul. Centralnej w Opaczy Kol. Odejścia od ul. Centralnej i Ryżowej</t>
  </si>
  <si>
    <t>Budowa kanalizacji i wodociągu w ul. Głównej w Nowej Wsi</t>
  </si>
  <si>
    <t>851-85121-6050</t>
  </si>
  <si>
    <t xml:space="preserve">Zakupy inwestycyjne (dofinansowanie zakupu wozu stażackieg odla OSP Nowa Wieś) </t>
  </si>
  <si>
    <t>Remont  parkingu przy ul. Turystycznej w Granicy</t>
  </si>
  <si>
    <t xml:space="preserve">Modernizacja ul. Bodycha w Regułach i Opaczy Kol.(dok. proj.) </t>
  </si>
  <si>
    <t>Modernizacja oświetlenia w  ul: Jałowcowej, Targowej,  w Opaczy,Mokrej w Opaczy Kol.,Św. Kazimierza w M-cach, Orzeszkowej, Baczyńskiego w Regułach, Komorowskiej w Pęcicach Małych, Ks. Woźniaka i Parkowej w Suchym Lesie, Zamojskiego, Sienkiewicza, Sportowej w Komorowie, Malczewskiego, Wyspiańskiego, Filmowej w Granicy, Wandy, Heleny, Stokrotek, Jaśminowej i Głównej w Nowej Wsi.</t>
  </si>
  <si>
    <t xml:space="preserve">Dofinansowanie zakupu pojazdu osobowego oznakowanego dla Komisariatu Policji w Michałowicach </t>
  </si>
  <si>
    <t>Załącznik Nr 4</t>
  </si>
  <si>
    <t xml:space="preserve">Budowa kanalizacji sanitarnej wraz z niezbędną infrastrukturą w Wąskiej, Rodzinnej, Sokołowskiej w Sokołowie , Pęcicach etap I </t>
  </si>
  <si>
    <t xml:space="preserve">Zakupy inwestycyjne ZOEAS (zakup sprzętu komputerowego i biurowego)   </t>
  </si>
  <si>
    <t>Budowa sieci wodociągowej w ul. Wandy w Nowej Wsi</t>
  </si>
  <si>
    <t xml:space="preserve">Zakupy inwestycyjne Urzędu Gminy (zakup sam. osobowego, sprzętu biurowego). </t>
  </si>
  <si>
    <t>754-75404-6170</t>
  </si>
  <si>
    <t xml:space="preserve">plan na 2008 rok </t>
  </si>
  <si>
    <t xml:space="preserve">zwiększenia </t>
  </si>
  <si>
    <t xml:space="preserve">plan po zmianach </t>
  </si>
  <si>
    <t>zmiany w tym:</t>
  </si>
  <si>
    <t>zmniejszenia</t>
  </si>
  <si>
    <t xml:space="preserve">Budowa kanalizacji sanitarnej w ul. Pruszkowskiej, Poprzecznej Skośnej, Kochanowskiego, Podleśnej  w Granicy. </t>
  </si>
  <si>
    <t>Budowa sieci wodociągowej w ul Kuklińskiego , Żwirki ,Wigury i w bok od Jesionowej  w M-cach</t>
  </si>
  <si>
    <t>Budowa sieci wodociągowej w ul.  Mokrej  w Opaczy Kol.</t>
  </si>
  <si>
    <t>Sieć wodociągowa na terenie Gminy (obsługa geodoezyjna, opracowanie dok. proj)</t>
  </si>
  <si>
    <t>Budowa kanalizacji sanitarnej wraz z wodociągiem w ul. Słonecznej, Rzemieślniczej</t>
  </si>
  <si>
    <t>Budowa kanalizacji sanitarnej w ul. Gościnnej, Sabały, Dębowej w Granicy, Granickiej, Ciszy Leśnej i budowa przykanalików sanitarnych w ul. gdzie kanalizacja została wybudowana w latach ubiegłych</t>
  </si>
  <si>
    <t>Budowa przykanalików sanitarnych w ulicach gdzie kanalizacja sanitarne została wybudowana w latach ubiegłych  w ul. Centralnej</t>
  </si>
  <si>
    <t>Budowa sieci wodociągowej w ul. Jasnej i Grabowej w Opaczy Kol.</t>
  </si>
  <si>
    <t>Budowa sieci wodociągowej  w bok od Jesionowej, Kuklińskiego, Żwirki i Wigury w M-cach</t>
  </si>
  <si>
    <t>Modernizacja ul. Leśnej w Pęcicach Małych</t>
  </si>
  <si>
    <t xml:space="preserve">Modernizacja ul. Warszawskiej ( strona północna i południowa) w Granicy </t>
  </si>
  <si>
    <t>Modernizacja ul. Ireny i Podhalańskiej w Komorowie.(udział Gminy M-ce)</t>
  </si>
  <si>
    <t>Opracowanie dok. proj. dla ulic objętych planem WPI na rok  2008 oraz rozliczenie dok. drogowej wykonanej w  2007r</t>
  </si>
  <si>
    <t xml:space="preserve">Budowa Alei Jana Pawła II w Komorowie </t>
  </si>
  <si>
    <t>Odwodnienie na terenie Gminy( dok. proj. i wyk)</t>
  </si>
  <si>
    <t>Budowa budynku Urzędu Gminy wraz z infrastrukturą techniczną(koncepcja, dok proj i wyk)</t>
  </si>
  <si>
    <t>750-75023-6050</t>
  </si>
  <si>
    <t>Budowa zespołu szkolno-przeszkolnego w Regułach(dok proj)</t>
  </si>
  <si>
    <t>Zakupy inwestycyjne GOPS (zakup sprzętu komputerowego i biurowego)</t>
  </si>
  <si>
    <t>852-85219-6060</t>
  </si>
  <si>
    <t>Budowa i adaptacja budynku przy ul. Wiejskiej na potrzeby mieszkańców Komorowa Wsi i Komorowa</t>
  </si>
  <si>
    <t>Budowa ogródka jordanowskiego w Komorowie Wsi</t>
  </si>
  <si>
    <t>Budowa sieci wodociągowej w ul. Tęczowej Komorów Wieś</t>
  </si>
  <si>
    <t>32a</t>
  </si>
  <si>
    <t>Modernizacja ul. Jesiennej, Miłej i Gwiaździstej w Nowej Wsi</t>
  </si>
  <si>
    <t>32b</t>
  </si>
  <si>
    <t>Modernizacja ul. Jaśminowej, Różanej, Tulipanów, Granicznej i Słonecznej w Nowej Wsi</t>
  </si>
  <si>
    <t>,,Ochrona środowiska ludzkiego poprzez budowę sytemu kanalizacji sanitarnej w Gminie Michałowice " w ulicach: Komorowskiej, Kuropatwy, Bażantów, Leśnej, Przepiórki w Pęcicach Małych."</t>
  </si>
  <si>
    <t>,,Ochrona środowiska ludzkiego poprzez budowę sytemu kanalizacji sanitarnej w Gminie Michałowice " w ulicach: Parkowej w Pęcicach Małych, Ks. Woźniaka w Suchym Lesie"</t>
  </si>
  <si>
    <t>,,Ochrona środowiska ludzkiego poprzez budowę sytemu kanalizacji sanitarnej w Gminie Michałowice " w ul. Kasztanowej w M-cach Wsi."</t>
  </si>
  <si>
    <t>2a</t>
  </si>
  <si>
    <t>2b</t>
  </si>
  <si>
    <t>2c</t>
  </si>
  <si>
    <t>Modernizacja ul. Parkowej, Sportowej, 3 Maja, Kościuszki, Mickiewicza, Partyzantów, Wojska Polskiego, Rumuńskiej, Żytniej, Ks. Popiełuszki, Raszyńskiej, Lotniczej, Kwiatowej w M-cach</t>
  </si>
  <si>
    <t>Modernizacja ul. Kamień Polny, Przepiórki, Ks. Wożniaka, Leśnej, Brzozowej w Pęcicach Małych</t>
  </si>
  <si>
    <t>Rozbudowa i modernizacja przedszkola w Nowej Wsi</t>
  </si>
  <si>
    <t>39a</t>
  </si>
  <si>
    <t>39b</t>
  </si>
  <si>
    <t>,,Promowanie zdrowego trybu życia wśród dzieci i młodzieży w Gminie Michałowice poprze budowę otwartych stref rekreacji" w Regułach (strefa rekreacji w Regułach)</t>
  </si>
  <si>
    <t>Budowa chodnika w ul. Armii Krajowej (dok)</t>
  </si>
  <si>
    <t>Budowa kanalizacji sanitarnej w ul. Dębowej w Komorowie-Granicy.</t>
  </si>
  <si>
    <t>6a</t>
  </si>
  <si>
    <t>Budowa ścieżki rowerowej w ul. Parkowej w Pęcicach - Pęcicach Małych (dok)</t>
  </si>
  <si>
    <t>Budowa lodowiska w Komorowie</t>
  </si>
  <si>
    <t>13a</t>
  </si>
  <si>
    <t>19a</t>
  </si>
  <si>
    <t>Zagospodarowanie terenu przy ul Kraszewskiego w Komorowe (utworzenie terenów zieleni)</t>
  </si>
  <si>
    <t>Budowa kanalizacji sanitarnej w ul. Jałowcowej w Opaczy Małej (dok. proj.)</t>
  </si>
  <si>
    <t>Modernizacja budynku  Ośrodka Zdrowia M-ce</t>
  </si>
  <si>
    <t>Opracowanie dok. projektowej dla dróg w ul. Kasztanowej, Ks. Poniatowskiego w M-cach Wsi, Wesołej , 11 Listopada Al.. Topolowej, Szkolnej, Cichej , Regulskiej w M-cach, Kuchy, Granicznej w Regułach.</t>
  </si>
  <si>
    <t xml:space="preserve">Zdania kontynuowane plan po zmianach </t>
  </si>
  <si>
    <t xml:space="preserve">Zdania rozpoczynane plan po zmianach </t>
  </si>
  <si>
    <t xml:space="preserve">Zdania rozpoczynane plan na 2008 rok </t>
  </si>
  <si>
    <t xml:space="preserve">Zdania kontynuowane plan na 2008 rok </t>
  </si>
  <si>
    <t xml:space="preserve">Ogółem zdania inwestycyjne plan na 2008 rok </t>
  </si>
  <si>
    <t xml:space="preserve">Ogółem zdania inwestycyjne plan po zmianach </t>
  </si>
  <si>
    <t>do Uchwały Nr   /     /2008</t>
  </si>
  <si>
    <t>z dnia __________2008 r.</t>
  </si>
  <si>
    <t>(w złotych)</t>
  </si>
  <si>
    <t>Budowa kanalizacji sanitarnej w ul. Gościnnej , Sabały, Dębowej  w Granicy , Granickiej , Ciszy Leśnej w Komorowie-Granicy (ul. Dębową wydziela się do poz. 6a)</t>
  </si>
  <si>
    <t>Budowa kanalizacji sanitarnej w ul. Słonecznej, Polnej, Wrzosowej, Kaliszany, Różanej,Stara Droga , Tęczowa   w Komorowie Wsi etap I (ul. Wrzosową, Różaną wydziela się do poz. 7a)</t>
  </si>
  <si>
    <t>Budowa kanalizacji sanitarnej w Wrzosowej, Różanej w Komorowie Wsi</t>
  </si>
  <si>
    <t>7a</t>
  </si>
  <si>
    <t>Modernizacja ul. Jesiennej i Polnej, Kamelskiego, Jaśminowej, Miłej, Gwiaździstej, Różanej, Tulipanów, Granicznej, Wspólnej i Słonecznej w Nowej Wsi (ul.Jesienną, Miłą i Gwiaździstą wydziela się do poz. 32a oraz Jaśminową, Różaną, Tulipanów, Graniczną i Słoneczną do poz. 32b)</t>
  </si>
  <si>
    <t>,,Ochrona środowiska ludzkiego poprzez budowę sytemu kanalizacji sanitarnej w Gminie Michałowice " w ulicach: Czystej, Borowskiego w Opaczy Małej, Środkowej w Opaczy Kol., Komorowskiej, Kuropatwy, Bażantów, Leśnej, Parkowej, Przepiórki w Pęcicach Małych, Ks. Woźniaka w Suchym Lesie, Kasztanowej w M-cha Wsi (ul. Komorowską, Kuropatwy, Bażantów, Leśną, Przepiórki wydsziela się do poz. 2a oraz ul. Parkową w Pęcicach Małych i ul. Ks. Woźniaka w Suchym Lesie do poz 2b, natomiast ul. Kasztanową w M -cach Wsi do poz. 2c)</t>
  </si>
  <si>
    <t>Modernizacja ul. Słowackiego, Parkowej, Sportowej, 3Maja, Kościuszki, Mickiewicza, Partyzantów, Ogrodowej, Woj.. Polskiego, Rumuńskiej, Żytniej, Ks. Popiełuszki, Raszyńskiej w M-cach (ul. Parkową, Sportową, 3Maja, Kościuszki, Mickiewicza, Partyzantów, Woj. Polskiego, Rumuńską, Żytnią, Ks. Popiełuszki i Raszyńską wydziela się do poz. 13a oraz do poz. 13a dopisuje się ul. Lotniczą i Kwiatową)</t>
  </si>
  <si>
    <t xml:space="preserve">Modernizacja ul. Dzikiej, Konopnickiej, Kamień Polny, Przepiórki, Ks. Wożniaka, Leśnej w Pęcicach Małych (ul. Kamień Polny, Przepiórki, Ks. Woźniaka, Leśną wydziela się do poz. 19a oraz do poz. 19a dopisuje się ul. Brzozową) </t>
  </si>
  <si>
    <t>Modernizacja ul.  Kurpińskiego, Sobieskiego, Zamojskiego, Chopina, Wiejskiej, Kotońskiego, Leśnej, Ks. Skorupki, Moniuszki, Poniatowskiego w Komorowie - dopisuje się ul. Kraszewskiego.</t>
  </si>
  <si>
    <t>Budowa świetlicy wiejskiej w Opaczy Kol. wraz z zagospodarowaniem terenu przyległego</t>
  </si>
  <si>
    <t>,,Promowanie zdrowego trybu życia wśród dzieci i młodzieży w Gminie Michałowice poprze budowę otwartych stref rekreacji" w parku w Michałowicach ( strefa rekreacji w Michałowicach), przy Zalewie w Komorowie Wsi (strefa rekreacji przy zalewie), przy ul. Kolejowej w Komorowie (sterfa rekreacji przy ul. Kolejowej w Komorowie), w Regułach (strefa rekreacji w Regułach) - strefę rekreacji przy zalewie i strefę rekreacji przy ul. Kolejowej w Komorowie wydziela się do poz. 39a, natomiast strefę rekreacji w Regułach do poz. 39b</t>
  </si>
  <si>
    <t>Modernizacja ul. Zachodniej w Opaczy Kol.</t>
  </si>
  <si>
    <t>801-80101-6060</t>
  </si>
  <si>
    <t>Zakupy inwestycyjne - Szkoła Podstawowa w Komowie zakup kserokopiarki</t>
  </si>
  <si>
    <t>Budowa przykanalików sanitarnych w ulicach gdzie kanalizacja sanitarna została wybudowana w latach ubiegłych</t>
  </si>
  <si>
    <t>39c</t>
  </si>
  <si>
    <t>,,Promowanie zdrowego trybu życia wśród dzieci i młodzieży w Gminie Michałowice poprze budowę otwartych stref rekreacji" przy Zalewie w Komorowie Wsi (strefa rekreacji przy zalewie)</t>
  </si>
  <si>
    <t>,,Promowanie zdrowego trybu życia wśród dzieci i młodzieży w Gminie Michałowice poprze budowę otwartych stref rekreacji" przy ul. Kolejowej w Komorowie (strefa rekreacji przy ul. Kolejowej w Komorowie)</t>
  </si>
  <si>
    <t>Budowa przejść wyniesionych w ul. Pruszkowskiej w Komorowie-Granicy i Turystycznej w Komorowie Wsi</t>
  </si>
  <si>
    <t>Modernizacja ul. Bursztynowej w Komorowie - dopisuje się ul. Topazową i Koralową</t>
  </si>
  <si>
    <t>wykonanie</t>
  </si>
  <si>
    <t>% wykonania</t>
  </si>
  <si>
    <t>Zadanie zostało zrealizowane</t>
  </si>
  <si>
    <t>ogłoszono przetarg z terminem rozstrzygnięcia w I dekadzie sierpnia br.</t>
  </si>
  <si>
    <t xml:space="preserve">Opis zadań </t>
  </si>
  <si>
    <t>Dokumentacja projektowa opracowywana jest na bieżąco</t>
  </si>
  <si>
    <t>Opracowano dokumentacje projektową -wystapiono o pozwolenie na budowę</t>
  </si>
  <si>
    <t>opracowywana jest dokumentacja projektowa</t>
  </si>
  <si>
    <t>opracowano dokumetację projektową -ogłoszono przetarg na wykonanie</t>
  </si>
  <si>
    <t>Gmina przystąpi do opracowywwania dokumentacji projektowej po podpisaniu porozumienia z powiatem pruszkowskim</t>
  </si>
  <si>
    <t>Opracowywana jest dokumentacja projektowa</t>
  </si>
  <si>
    <t>Zakupiono samochód osobowy</t>
  </si>
  <si>
    <t>Zadanie w trakcie realizacji-wystąpiono z wnioskiem wstępnym o dofinansowanie do Urzędu Marszałkowskiego i WFOŚi GW</t>
  </si>
  <si>
    <t>Zadanie w trakcie realizacji.</t>
  </si>
  <si>
    <t>Zadanie na etapie ustalania miejsca lokalizacji</t>
  </si>
  <si>
    <t>Zadanie w trakcie rtealizacji</t>
  </si>
  <si>
    <t>Dokumentacja projektowa w trakcie opracowywania.</t>
  </si>
  <si>
    <t>Ogłoszono przetarg na realizację zadania</t>
  </si>
  <si>
    <t>Wstrzymano rozstrzygnięcie przetargu na wykonanie ze względu na możliowość uzyskania środków zewnętrznych</t>
  </si>
  <si>
    <t>Wykonanie zadań inwestycyjnych za II kwartały 2008 roku.</t>
  </si>
  <si>
    <t>Opracowano dokumentację projektową wystapiono o pozwolenie na budowe dla ul. Gościnnej, Sabały,  wyloniono wykonawcę robót na budowę kanalizacji w ul. Granickiej , zakończono budowe kanalizacji w ul. Ciszy Leśnej.</t>
  </si>
  <si>
    <t xml:space="preserve">Trwa opracowywane dokumentacji projektowej </t>
  </si>
  <si>
    <t>Trwa procedura przetargowa na wykonanie kanalizacji.</t>
  </si>
  <si>
    <t xml:space="preserve">Wybudowano sieć wodociagową, oraz kanał sanitarny w ulicy. </t>
  </si>
  <si>
    <t>Zadanie jest realizowane sukcesywnie</t>
  </si>
  <si>
    <t xml:space="preserve">Opracowywana jest dokumentacja projektowa. </t>
  </si>
  <si>
    <t>Zadanie przygotowywane jest do przetargu. Podjeto uchwałę o wsapólnej realizacji z m. Pruszków, wraz z modernizacją drogi.</t>
  </si>
  <si>
    <t>Zadanie dotyczące budowy przykanalików sanitarnych zostało zrealizowane.</t>
  </si>
  <si>
    <t>Zadanie w trakcie realizacji</t>
  </si>
  <si>
    <t>Przesunięto rozpoczęcie realizacji z powodu planowanej przebudowy sieci gazowej</t>
  </si>
  <si>
    <t xml:space="preserve"> Zadanie w trakcie realizacji.Wyłoniono wykonawcę robót</t>
  </si>
  <si>
    <t>Przewidywana realizacja zadania po podpisaniu porozumienia z m. Pruszków -i po ugodnieniu z Zakładem Gazowniczym zakresu przebudowy sieci.</t>
  </si>
  <si>
    <t>Zakończono modernizacje ul. Gwiaździstej, na pozostałe ulice opracowano dokumentacje projektową.</t>
  </si>
  <si>
    <t>Opracowano dokumentacje projektową.</t>
  </si>
  <si>
    <t>Trwa opracowywanei dokumentacji projektowej.</t>
  </si>
  <si>
    <t>Regulowane są sprawy włsności terenu pod ścieżkę rowerową.Trwa opracowywanie dokumentacji projektowej.</t>
  </si>
  <si>
    <t>Opracowano koncepcję . Trwa opracowywane dok. proj.</t>
  </si>
  <si>
    <t>Zadanie zrealizowanao</t>
  </si>
  <si>
    <t>Wyłoniono wykonawcę robót.</t>
  </si>
  <si>
    <t>Zadanie nie będzie realizowane</t>
  </si>
  <si>
    <t>Realizacja zadania w III kw. br.</t>
  </si>
  <si>
    <t>Brak terenu pod przyszłą budowę.</t>
  </si>
  <si>
    <t>Przygotowywany jest przetarg na zagospodarowanie. Realizacja na jesieni br.</t>
  </si>
  <si>
    <t xml:space="preserve">Nie odzyskano części budynku przeznaczonego na potrzeby mieszkańców. </t>
  </si>
  <si>
    <t>Zadanie wtrakcie realizacji.</t>
  </si>
  <si>
    <t>Zadanie nie jest realizowane-brak ternu pod inwestycję.</t>
  </si>
  <si>
    <t>Dla ww ulic uzyskano pozowlenie na budowę.</t>
  </si>
  <si>
    <t>wystąpiono o pozwolenie na budowę.</t>
  </si>
  <si>
    <t>Wprowadzono wykonawce na realizacje zadania.</t>
  </si>
  <si>
    <t>Wyłoniono wykonawce robót</t>
  </si>
  <si>
    <t xml:space="preserve">Zadanie na etapie wylonienia wykonawcy </t>
  </si>
  <si>
    <t>Zadanie zostało zrealizowane.</t>
  </si>
  <si>
    <t>W trakcie opracowywania dok. proj.</t>
  </si>
  <si>
    <t>Trwaja prace przygotowawcze.</t>
  </si>
  <si>
    <t>Ustalana jest lokalizacjia lodowiska</t>
  </si>
  <si>
    <t>Zadanie zrealizowano</t>
  </si>
  <si>
    <r>
      <t xml:space="preserve">Opracowanie koncepcji kanalizacji, wykonanie ekspertyz, badań </t>
    </r>
    <r>
      <rPr>
        <b/>
        <i/>
        <sz val="14"/>
        <rFont val="Times New Roman CE"/>
        <family val="1"/>
      </rPr>
      <t>dopisać</t>
    </r>
    <r>
      <rPr>
        <b/>
        <sz val="14"/>
        <rFont val="Times New Roman CE"/>
        <family val="1"/>
      </rPr>
      <t xml:space="preserve"> i modernizacja sieci gazowych</t>
    </r>
  </si>
  <si>
    <t>opis zadań</t>
  </si>
  <si>
    <t>Realizacje wstrzymano- dokonywana jest zmiana planu zagospodarowania przestrzennego.</t>
  </si>
  <si>
    <t>Opracowywana jest dok. proj.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</si>
</sst>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#,##0_ ;[Red]\-#,##0\ "/>
    <numFmt numFmtId="169" formatCode="0_ ;[Red]\-0\ "/>
    <numFmt numFmtId="170" formatCode="#,##0.00_ ;[Red]\-#,##0.00\ "/>
  </numFmts>
  <fonts count="18">
    <font>
      <sz val="10"/>
      <name val="Times New Roman CE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u val="single"/>
      <sz val="10"/>
      <color indexed="12"/>
      <name val="Times New Roman CE"/>
      <family val="1"/>
    </font>
    <font>
      <u val="single"/>
      <sz val="10"/>
      <color indexed="36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0"/>
    </font>
    <font>
      <sz val="14"/>
      <name val="Times New Roman CE"/>
      <family val="1"/>
    </font>
    <font>
      <b/>
      <sz val="14"/>
      <name val="Times New Roman CE"/>
      <family val="1"/>
    </font>
    <font>
      <i/>
      <sz val="14"/>
      <name val="Times New Roman CE"/>
      <family val="1"/>
    </font>
    <font>
      <b/>
      <i/>
      <sz val="14"/>
      <name val="Times New Roman CE"/>
      <family val="1"/>
    </font>
    <font>
      <b/>
      <sz val="14"/>
      <color indexed="9"/>
      <name val="Times New Roman CE"/>
      <family val="1"/>
    </font>
    <font>
      <sz val="14"/>
      <color indexed="9"/>
      <name val="Times New Roman CE"/>
      <family val="1"/>
    </font>
    <font>
      <sz val="12"/>
      <color indexed="9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88">
    <xf numFmtId="6" fontId="0" fillId="0" borderId="0" xfId="0" applyAlignment="1">
      <alignment/>
    </xf>
    <xf numFmtId="6" fontId="7" fillId="2" borderId="1" xfId="0" applyFont="1" applyFill="1" applyBorder="1" applyAlignment="1">
      <alignment/>
    </xf>
    <xf numFmtId="6" fontId="7" fillId="2" borderId="0" xfId="0" applyFont="1" applyFill="1" applyBorder="1" applyAlignment="1">
      <alignment/>
    </xf>
    <xf numFmtId="6" fontId="7" fillId="2" borderId="2" xfId="0" applyFont="1" applyFill="1" applyBorder="1" applyAlignment="1">
      <alignment/>
    </xf>
    <xf numFmtId="6" fontId="7" fillId="2" borderId="0" xfId="0" applyFont="1" applyFill="1" applyAlignment="1">
      <alignment/>
    </xf>
    <xf numFmtId="6" fontId="8" fillId="2" borderId="0" xfId="0" applyFont="1" applyFill="1" applyAlignment="1">
      <alignment/>
    </xf>
    <xf numFmtId="6" fontId="7" fillId="2" borderId="3" xfId="0" applyFont="1" applyFill="1" applyBorder="1" applyAlignment="1">
      <alignment/>
    </xf>
    <xf numFmtId="6" fontId="9" fillId="2" borderId="0" xfId="0" applyFont="1" applyFill="1" applyBorder="1" applyAlignment="1">
      <alignment/>
    </xf>
    <xf numFmtId="6" fontId="9" fillId="2" borderId="2" xfId="0" applyFont="1" applyFill="1" applyBorder="1" applyAlignment="1">
      <alignment/>
    </xf>
    <xf numFmtId="6" fontId="9" fillId="2" borderId="0" xfId="0" applyFont="1" applyFill="1" applyAlignment="1">
      <alignment/>
    </xf>
    <xf numFmtId="6" fontId="7" fillId="2" borderId="0" xfId="0" applyFont="1" applyFill="1" applyBorder="1" applyAlignment="1">
      <alignment/>
    </xf>
    <xf numFmtId="6" fontId="7" fillId="2" borderId="2" xfId="0" applyFont="1" applyFill="1" applyBorder="1" applyAlignment="1">
      <alignment/>
    </xf>
    <xf numFmtId="6" fontId="7" fillId="2" borderId="0" xfId="0" applyFont="1" applyFill="1" applyAlignment="1">
      <alignment/>
    </xf>
    <xf numFmtId="6" fontId="10" fillId="2" borderId="0" xfId="0" applyFont="1" applyFill="1" applyBorder="1" applyAlignment="1">
      <alignment/>
    </xf>
    <xf numFmtId="6" fontId="10" fillId="2" borderId="2" xfId="0" applyFont="1" applyFill="1" applyBorder="1" applyAlignment="1">
      <alignment/>
    </xf>
    <xf numFmtId="6" fontId="10" fillId="2" borderId="0" xfId="0" applyFont="1" applyFill="1" applyAlignment="1">
      <alignment/>
    </xf>
    <xf numFmtId="6" fontId="7" fillId="2" borderId="4" xfId="0" applyFont="1" applyFill="1" applyBorder="1" applyAlignment="1">
      <alignment/>
    </xf>
    <xf numFmtId="6" fontId="7" fillId="2" borderId="5" xfId="0" applyFont="1" applyFill="1" applyBorder="1" applyAlignment="1">
      <alignment/>
    </xf>
    <xf numFmtId="1" fontId="7" fillId="2" borderId="6" xfId="0" applyNumberFormat="1" applyFont="1" applyFill="1" applyBorder="1" applyAlignment="1">
      <alignment horizontal="center" vertical="top"/>
    </xf>
    <xf numFmtId="6" fontId="9" fillId="2" borderId="7" xfId="0" applyFont="1" applyFill="1" applyBorder="1" applyAlignment="1">
      <alignment vertical="top"/>
    </xf>
    <xf numFmtId="6" fontId="7" fillId="2" borderId="7" xfId="0" applyFont="1" applyFill="1" applyBorder="1" applyAlignment="1">
      <alignment horizontal="center" vertical="top"/>
    </xf>
    <xf numFmtId="168" fontId="8" fillId="2" borderId="7" xfId="0" applyNumberFormat="1" applyFont="1" applyFill="1" applyBorder="1" applyAlignment="1">
      <alignment vertical="top"/>
    </xf>
    <xf numFmtId="168" fontId="9" fillId="2" borderId="7" xfId="0" applyNumberFormat="1" applyFont="1" applyFill="1" applyBorder="1" applyAlignment="1">
      <alignment vertical="top"/>
    </xf>
    <xf numFmtId="38" fontId="9" fillId="2" borderId="7" xfId="0" applyNumberFormat="1" applyFont="1" applyFill="1" applyBorder="1" applyAlignment="1">
      <alignment vertical="top"/>
    </xf>
    <xf numFmtId="168" fontId="9" fillId="2" borderId="8" xfId="0" applyNumberFormat="1" applyFont="1" applyFill="1" applyBorder="1" applyAlignment="1">
      <alignment vertical="top"/>
    </xf>
    <xf numFmtId="168" fontId="9" fillId="2" borderId="0" xfId="0" applyNumberFormat="1" applyFont="1" applyFill="1" applyBorder="1" applyAlignment="1">
      <alignment vertical="top"/>
    </xf>
    <xf numFmtId="6" fontId="7" fillId="2" borderId="0" xfId="0" applyFont="1" applyFill="1" applyBorder="1" applyAlignment="1">
      <alignment/>
    </xf>
    <xf numFmtId="1" fontId="11" fillId="2" borderId="0" xfId="0" applyNumberFormat="1" applyFont="1" applyFill="1" applyAlignment="1">
      <alignment horizontal="center" vertical="top"/>
    </xf>
    <xf numFmtId="6" fontId="11" fillId="2" borderId="0" xfId="0" applyFont="1" applyFill="1" applyBorder="1" applyAlignment="1">
      <alignment vertical="top"/>
    </xf>
    <xf numFmtId="6" fontId="11" fillId="2" borderId="0" xfId="0" applyFont="1" applyFill="1" applyBorder="1" applyAlignment="1">
      <alignment horizontal="center" vertical="top"/>
    </xf>
    <xf numFmtId="6" fontId="11" fillId="2" borderId="0" xfId="0" applyFont="1" applyFill="1" applyAlignment="1">
      <alignment vertical="top"/>
    </xf>
    <xf numFmtId="6" fontId="11" fillId="2" borderId="0" xfId="0" applyFont="1" applyFill="1" applyAlignment="1">
      <alignment/>
    </xf>
    <xf numFmtId="1" fontId="11" fillId="2" borderId="6" xfId="0" applyNumberFormat="1" applyFont="1" applyFill="1" applyBorder="1" applyAlignment="1">
      <alignment horizontal="center" vertical="top"/>
    </xf>
    <xf numFmtId="6" fontId="11" fillId="2" borderId="6" xfId="0" applyFont="1" applyFill="1" applyBorder="1" applyAlignment="1">
      <alignment horizontal="center" vertical="top"/>
    </xf>
    <xf numFmtId="6" fontId="11" fillId="2" borderId="6" xfId="0" applyFont="1" applyFill="1" applyBorder="1" applyAlignment="1">
      <alignment vertical="top"/>
    </xf>
    <xf numFmtId="6" fontId="11" fillId="2" borderId="6" xfId="0" applyFont="1" applyFill="1" applyBorder="1" applyAlignment="1">
      <alignment horizontal="center" vertical="center" wrapText="1"/>
    </xf>
    <xf numFmtId="6" fontId="11" fillId="2" borderId="6" xfId="0" applyFont="1" applyFill="1" applyBorder="1" applyAlignment="1">
      <alignment vertical="center" wrapText="1"/>
    </xf>
    <xf numFmtId="6" fontId="12" fillId="2" borderId="6" xfId="0" applyFont="1" applyFill="1" applyBorder="1" applyAlignment="1">
      <alignment horizontal="center" vertical="top"/>
    </xf>
    <xf numFmtId="169" fontId="11" fillId="2" borderId="6" xfId="0" applyNumberFormat="1" applyFont="1" applyFill="1" applyBorder="1" applyAlignment="1">
      <alignment horizontal="center" vertical="top"/>
    </xf>
    <xf numFmtId="1" fontId="12" fillId="2" borderId="6" xfId="0" applyNumberFormat="1" applyFont="1" applyFill="1" applyBorder="1" applyAlignment="1">
      <alignment horizontal="center" vertical="top"/>
    </xf>
    <xf numFmtId="6" fontId="12" fillId="2" borderId="6" xfId="0" applyFont="1" applyFill="1" applyBorder="1" applyAlignment="1">
      <alignment vertical="top" wrapText="1"/>
    </xf>
    <xf numFmtId="168" fontId="12" fillId="2" borderId="6" xfId="0" applyNumberFormat="1" applyFont="1" applyFill="1" applyBorder="1" applyAlignment="1">
      <alignment vertical="top"/>
    </xf>
    <xf numFmtId="168" fontId="13" fillId="2" borderId="6" xfId="0" applyNumberFormat="1" applyFont="1" applyFill="1" applyBorder="1" applyAlignment="1">
      <alignment vertical="top"/>
    </xf>
    <xf numFmtId="168" fontId="11" fillId="2" borderId="6" xfId="0" applyNumberFormat="1" applyFont="1" applyFill="1" applyBorder="1" applyAlignment="1">
      <alignment vertical="top"/>
    </xf>
    <xf numFmtId="9" fontId="13" fillId="2" borderId="6" xfId="19" applyFont="1" applyFill="1" applyBorder="1" applyAlignment="1">
      <alignment vertical="top"/>
    </xf>
    <xf numFmtId="6" fontId="13" fillId="2" borderId="6" xfId="0" applyFont="1" applyFill="1" applyBorder="1" applyAlignment="1">
      <alignment vertical="top" wrapText="1"/>
    </xf>
    <xf numFmtId="168" fontId="13" fillId="2" borderId="6" xfId="0" applyNumberFormat="1" applyFont="1" applyFill="1" applyBorder="1" applyAlignment="1">
      <alignment vertical="top" wrapText="1"/>
    </xf>
    <xf numFmtId="6" fontId="12" fillId="2" borderId="6" xfId="0" applyFont="1" applyFill="1" applyBorder="1" applyAlignment="1">
      <alignment horizontal="left" vertical="top" wrapText="1"/>
    </xf>
    <xf numFmtId="1" fontId="14" fillId="2" borderId="6" xfId="0" applyNumberFormat="1" applyFont="1" applyFill="1" applyBorder="1" applyAlignment="1">
      <alignment horizontal="center" vertical="top"/>
    </xf>
    <xf numFmtId="6" fontId="14" fillId="2" borderId="6" xfId="0" applyFont="1" applyFill="1" applyBorder="1" applyAlignment="1">
      <alignment horizontal="center" vertical="top"/>
    </xf>
    <xf numFmtId="168" fontId="14" fillId="2" borderId="6" xfId="0" applyNumberFormat="1" applyFont="1" applyFill="1" applyBorder="1" applyAlignment="1">
      <alignment vertical="top"/>
    </xf>
    <xf numFmtId="6" fontId="12" fillId="2" borderId="6" xfId="0" applyFont="1" applyFill="1" applyBorder="1" applyAlignment="1">
      <alignment horizontal="center" vertical="top" wrapText="1"/>
    </xf>
    <xf numFmtId="6" fontId="14" fillId="2" borderId="6" xfId="0" applyFont="1" applyFill="1" applyBorder="1" applyAlignment="1">
      <alignment horizontal="center" vertical="top" wrapText="1"/>
    </xf>
    <xf numFmtId="1" fontId="11" fillId="2" borderId="7" xfId="0" applyNumberFormat="1" applyFont="1" applyFill="1" applyBorder="1" applyAlignment="1">
      <alignment horizontal="center" vertical="top"/>
    </xf>
    <xf numFmtId="6" fontId="12" fillId="2" borderId="7" xfId="0" applyFont="1" applyFill="1" applyBorder="1" applyAlignment="1">
      <alignment vertical="top"/>
    </xf>
    <xf numFmtId="6" fontId="11" fillId="2" borderId="7" xfId="0" applyFont="1" applyFill="1" applyBorder="1" applyAlignment="1">
      <alignment horizontal="center" vertical="top"/>
    </xf>
    <xf numFmtId="6" fontId="11" fillId="2" borderId="7" xfId="0" applyFont="1" applyFill="1" applyBorder="1" applyAlignment="1">
      <alignment vertical="top"/>
    </xf>
    <xf numFmtId="6" fontId="11" fillId="2" borderId="7" xfId="0" applyFont="1" applyFill="1" applyBorder="1" applyAlignment="1">
      <alignment/>
    </xf>
    <xf numFmtId="6" fontId="17" fillId="2" borderId="6" xfId="0" applyFont="1" applyFill="1" applyBorder="1" applyAlignment="1">
      <alignment/>
    </xf>
    <xf numFmtId="6" fontId="11" fillId="2" borderId="6" xfId="0" applyFont="1" applyFill="1" applyBorder="1" applyAlignment="1">
      <alignment horizontal="center" vertical="top"/>
    </xf>
    <xf numFmtId="6" fontId="11" fillId="2" borderId="6" xfId="0" applyFont="1" applyFill="1" applyBorder="1" applyAlignment="1">
      <alignment horizontal="center" vertical="top" wrapText="1"/>
    </xf>
    <xf numFmtId="1" fontId="11" fillId="2" borderId="0" xfId="0" applyNumberFormat="1" applyFont="1" applyFill="1" applyBorder="1" applyAlignment="1">
      <alignment horizontal="center" vertical="top"/>
    </xf>
    <xf numFmtId="1" fontId="7" fillId="2" borderId="7" xfId="0" applyNumberFormat="1" applyFont="1" applyFill="1" applyBorder="1" applyAlignment="1">
      <alignment horizontal="center" vertical="top"/>
    </xf>
    <xf numFmtId="1" fontId="12" fillId="2" borderId="6" xfId="0" applyNumberFormat="1" applyFont="1" applyFill="1" applyBorder="1" applyAlignment="1">
      <alignment horizontal="center" vertical="top"/>
    </xf>
    <xf numFmtId="170" fontId="13" fillId="2" borderId="6" xfId="0" applyNumberFormat="1" applyFont="1" applyFill="1" applyBorder="1" applyAlignment="1">
      <alignment vertical="top"/>
    </xf>
    <xf numFmtId="170" fontId="14" fillId="2" borderId="6" xfId="0" applyNumberFormat="1" applyFont="1" applyFill="1" applyBorder="1" applyAlignment="1">
      <alignment vertical="top"/>
    </xf>
    <xf numFmtId="170" fontId="12" fillId="2" borderId="6" xfId="0" applyNumberFormat="1" applyFont="1" applyFill="1" applyBorder="1" applyAlignment="1">
      <alignment vertical="top"/>
    </xf>
    <xf numFmtId="6" fontId="14" fillId="2" borderId="6" xfId="0" applyFont="1" applyFill="1" applyBorder="1" applyAlignment="1">
      <alignment horizontal="center" vertical="top" wrapText="1"/>
    </xf>
    <xf numFmtId="168" fontId="14" fillId="2" borderId="6" xfId="0" applyNumberFormat="1" applyFont="1" applyFill="1" applyBorder="1" applyAlignment="1">
      <alignment vertical="top"/>
    </xf>
    <xf numFmtId="6" fontId="8" fillId="2" borderId="0" xfId="0" applyFont="1" applyFill="1" applyAlignment="1">
      <alignment/>
    </xf>
    <xf numFmtId="6" fontId="11" fillId="2" borderId="0" xfId="0" applyFont="1" applyFill="1" applyAlignment="1">
      <alignment vertical="top"/>
    </xf>
    <xf numFmtId="6" fontId="11" fillId="2" borderId="0" xfId="0" applyFont="1" applyFill="1" applyAlignment="1">
      <alignment/>
    </xf>
    <xf numFmtId="0" fontId="12" fillId="0" borderId="0" xfId="0" applyNumberFormat="1" applyFont="1" applyFill="1" applyBorder="1" applyAlignment="1">
      <alignment horizontal="center" wrapText="1"/>
    </xf>
    <xf numFmtId="6" fontId="12" fillId="0" borderId="0" xfId="0" applyFont="1" applyFill="1" applyBorder="1" applyAlignment="1">
      <alignment horizontal="center" wrapText="1"/>
    </xf>
    <xf numFmtId="6" fontId="8" fillId="2" borderId="0" xfId="0" applyFont="1" applyFill="1" applyBorder="1" applyAlignment="1">
      <alignment vertical="top" wrapText="1"/>
    </xf>
    <xf numFmtId="6" fontId="7" fillId="2" borderId="0" xfId="0" applyFont="1" applyFill="1" applyBorder="1" applyAlignment="1">
      <alignment/>
    </xf>
    <xf numFmtId="6" fontId="15" fillId="2" borderId="6" xfId="0" applyFont="1" applyFill="1" applyBorder="1" applyAlignment="1">
      <alignment horizontal="center" vertical="top"/>
    </xf>
    <xf numFmtId="1" fontId="11" fillId="2" borderId="6" xfId="0" applyNumberFormat="1" applyFont="1" applyFill="1" applyBorder="1" applyAlignment="1">
      <alignment horizontal="center" vertical="center"/>
    </xf>
    <xf numFmtId="6" fontId="11" fillId="2" borderId="6" xfId="0" applyFont="1" applyFill="1" applyBorder="1" applyAlignment="1">
      <alignment horizontal="center" vertical="center"/>
    </xf>
    <xf numFmtId="6" fontId="11" fillId="2" borderId="6" xfId="0" applyFont="1" applyFill="1" applyBorder="1" applyAlignment="1">
      <alignment horizontal="center" vertical="center" wrapText="1"/>
    </xf>
    <xf numFmtId="6" fontId="11" fillId="2" borderId="7" xfId="0" applyFont="1" applyFill="1" applyBorder="1" applyAlignment="1">
      <alignment horizontal="center" vertical="center" wrapText="1"/>
    </xf>
    <xf numFmtId="6" fontId="0" fillId="0" borderId="9" xfId="0" applyBorder="1" applyAlignment="1">
      <alignment/>
    </xf>
    <xf numFmtId="6" fontId="11" fillId="2" borderId="10" xfId="0" applyFont="1" applyFill="1" applyBorder="1" applyAlignment="1">
      <alignment horizontal="center" vertical="center"/>
    </xf>
    <xf numFmtId="6" fontId="11" fillId="2" borderId="11" xfId="0" applyFont="1" applyFill="1" applyBorder="1" applyAlignment="1">
      <alignment horizontal="center" vertical="center"/>
    </xf>
    <xf numFmtId="6" fontId="15" fillId="2" borderId="6" xfId="0" applyFont="1" applyFill="1" applyBorder="1" applyAlignment="1">
      <alignment horizontal="center" vertical="top" wrapText="1"/>
    </xf>
    <xf numFmtId="6" fontId="16" fillId="2" borderId="6" xfId="0" applyFont="1" applyFill="1" applyBorder="1" applyAlignment="1">
      <alignment horizontal="center" vertical="top"/>
    </xf>
    <xf numFmtId="1" fontId="11" fillId="2" borderId="7" xfId="0" applyNumberFormat="1" applyFont="1" applyFill="1" applyBorder="1" applyAlignment="1">
      <alignment horizontal="center" vertical="center"/>
    </xf>
    <xf numFmtId="6" fontId="7" fillId="2" borderId="9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32"/>
  <sheetViews>
    <sheetView tabSelected="1" view="pageBreakPreview" zoomScale="75" zoomScaleNormal="75" zoomScaleSheetLayoutView="75" workbookViewId="0" topLeftCell="B1">
      <selection activeCell="C688" sqref="C688"/>
    </sheetView>
  </sheetViews>
  <sheetFormatPr defaultColWidth="9.00390625" defaultRowHeight="12.75"/>
  <cols>
    <col min="1" max="1" width="4.125" style="4" hidden="1" customWidth="1"/>
    <col min="2" max="2" width="6.125" style="4" customWidth="1"/>
    <col min="3" max="3" width="59.125" style="4" customWidth="1"/>
    <col min="4" max="4" width="22.375" style="4" customWidth="1"/>
    <col min="5" max="5" width="17.375" style="4" customWidth="1"/>
    <col min="6" max="6" width="17.125" style="4" hidden="1" customWidth="1"/>
    <col min="7" max="7" width="17.375" style="4" hidden="1" customWidth="1"/>
    <col min="8" max="8" width="21.125" style="4" hidden="1" customWidth="1"/>
    <col min="9" max="9" width="17.875" style="1" hidden="1" customWidth="1"/>
    <col min="10" max="10" width="22.625" style="2" customWidth="1"/>
    <col min="11" max="11" width="15.00390625" style="2" customWidth="1"/>
    <col min="12" max="12" width="41.875" style="2" customWidth="1"/>
    <col min="13" max="13" width="9.375" style="4" customWidth="1"/>
    <col min="14" max="14" width="16.375" style="4" bestFit="1" customWidth="1"/>
    <col min="15" max="15" width="12.875" style="4" bestFit="1" customWidth="1"/>
    <col min="16" max="16" width="8.625" style="4" customWidth="1"/>
    <col min="17" max="16384" width="9.375" style="4" customWidth="1"/>
  </cols>
  <sheetData>
    <row r="1" ht="15.75">
      <c r="I1" s="2"/>
    </row>
    <row r="2" spans="7:9" ht="15.75">
      <c r="G2" s="5" t="s">
        <v>76</v>
      </c>
      <c r="H2" s="5"/>
      <c r="I2" s="2"/>
    </row>
    <row r="3" spans="7:9" ht="15.75">
      <c r="G3" s="69" t="s">
        <v>143</v>
      </c>
      <c r="H3" s="69"/>
      <c r="I3" s="2"/>
    </row>
    <row r="4" spans="7:9" ht="15.75">
      <c r="G4" s="5" t="s">
        <v>62</v>
      </c>
      <c r="H4" s="5"/>
      <c r="I4" s="2"/>
    </row>
    <row r="5" spans="7:9" ht="15.75">
      <c r="G5" s="5" t="s">
        <v>144</v>
      </c>
      <c r="H5" s="5"/>
      <c r="I5" s="2"/>
    </row>
    <row r="6" ht="15.75">
      <c r="I6" s="2"/>
    </row>
    <row r="7" spans="1:12" s="2" customFormat="1" ht="18.75">
      <c r="A7" s="61"/>
      <c r="B7" s="61"/>
      <c r="C7" s="72" t="s">
        <v>185</v>
      </c>
      <c r="D7" s="73"/>
      <c r="E7" s="73"/>
      <c r="F7" s="73"/>
      <c r="G7" s="73"/>
      <c r="H7" s="73"/>
      <c r="I7" s="73"/>
      <c r="J7" s="73"/>
      <c r="K7" s="73"/>
      <c r="L7" s="73"/>
    </row>
    <row r="8" spans="1:12" ht="18.75">
      <c r="A8" s="27"/>
      <c r="B8" s="27"/>
      <c r="C8" s="28"/>
      <c r="D8" s="29"/>
      <c r="E8" s="30"/>
      <c r="F8" s="30"/>
      <c r="G8" s="30"/>
      <c r="H8" s="70"/>
      <c r="I8" s="71"/>
      <c r="J8" s="31"/>
      <c r="K8" s="31"/>
      <c r="L8" s="31"/>
    </row>
    <row r="9" spans="1:13" ht="18.75" hidden="1">
      <c r="A9" s="53"/>
      <c r="B9" s="53"/>
      <c r="C9" s="54"/>
      <c r="D9" s="55"/>
      <c r="E9" s="56"/>
      <c r="F9" s="56"/>
      <c r="G9" s="56"/>
      <c r="H9" s="56"/>
      <c r="I9" s="57" t="s">
        <v>145</v>
      </c>
      <c r="J9" s="57"/>
      <c r="K9" s="57"/>
      <c r="L9" s="57"/>
      <c r="M9" s="2"/>
    </row>
    <row r="10" spans="1:12" s="58" customFormat="1" ht="46.5" customHeight="1" hidden="1">
      <c r="A10" s="76" t="s">
        <v>170</v>
      </c>
      <c r="B10" s="76"/>
      <c r="C10" s="76"/>
      <c r="D10" s="76"/>
      <c r="E10" s="84" t="s">
        <v>15</v>
      </c>
      <c r="F10" s="84"/>
      <c r="G10" s="84"/>
      <c r="H10" s="84"/>
      <c r="I10" s="84"/>
      <c r="J10" s="85"/>
      <c r="K10" s="85"/>
      <c r="L10" s="85"/>
    </row>
    <row r="11" spans="1:44" ht="12.75" customHeight="1">
      <c r="A11" s="77" t="s">
        <v>3</v>
      </c>
      <c r="B11" s="86" t="s">
        <v>3</v>
      </c>
      <c r="C11" s="78" t="s">
        <v>44</v>
      </c>
      <c r="D11" s="79" t="s">
        <v>4</v>
      </c>
      <c r="E11" s="80" t="s">
        <v>45</v>
      </c>
      <c r="F11" s="80" t="s">
        <v>5</v>
      </c>
      <c r="G11" s="82" t="s">
        <v>8</v>
      </c>
      <c r="H11" s="83"/>
      <c r="I11" s="80" t="s">
        <v>6</v>
      </c>
      <c r="J11" s="35"/>
      <c r="K11" s="35"/>
      <c r="L11" s="35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3"/>
    </row>
    <row r="12" spans="1:44" ht="74.25" customHeight="1">
      <c r="A12" s="77"/>
      <c r="B12" s="87"/>
      <c r="C12" s="78"/>
      <c r="D12" s="78"/>
      <c r="E12" s="81"/>
      <c r="F12" s="81"/>
      <c r="G12" s="35" t="s">
        <v>46</v>
      </c>
      <c r="H12" s="36" t="s">
        <v>47</v>
      </c>
      <c r="I12" s="81"/>
      <c r="J12" s="59" t="s">
        <v>166</v>
      </c>
      <c r="K12" s="60" t="s">
        <v>167</v>
      </c>
      <c r="L12" s="59" t="s">
        <v>223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3"/>
    </row>
    <row r="13" spans="1:44" ht="18.75">
      <c r="A13" s="32">
        <v>1</v>
      </c>
      <c r="B13" s="32">
        <v>1</v>
      </c>
      <c r="C13" s="38">
        <v>2</v>
      </c>
      <c r="D13" s="38">
        <v>3</v>
      </c>
      <c r="E13" s="38">
        <v>4</v>
      </c>
      <c r="F13" s="38">
        <v>5</v>
      </c>
      <c r="G13" s="38">
        <v>6</v>
      </c>
      <c r="H13" s="38">
        <v>7</v>
      </c>
      <c r="I13" s="38">
        <v>8</v>
      </c>
      <c r="J13" s="38">
        <v>6</v>
      </c>
      <c r="K13" s="38">
        <v>7</v>
      </c>
      <c r="L13" s="38">
        <v>8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3"/>
    </row>
    <row r="14" spans="1:44" ht="18.75">
      <c r="A14" s="39" t="s">
        <v>0</v>
      </c>
      <c r="B14" s="39"/>
      <c r="C14" s="37" t="s">
        <v>1</v>
      </c>
      <c r="D14" s="33"/>
      <c r="E14" s="34"/>
      <c r="F14" s="34"/>
      <c r="G14" s="34"/>
      <c r="H14" s="34"/>
      <c r="I14" s="34"/>
      <c r="J14" s="34"/>
      <c r="K14" s="34"/>
      <c r="L14" s="34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3"/>
    </row>
    <row r="15" spans="1:44" ht="54.75" customHeight="1">
      <c r="A15" s="39">
        <v>1</v>
      </c>
      <c r="B15" s="39">
        <v>1</v>
      </c>
      <c r="C15" s="40" t="s">
        <v>7</v>
      </c>
      <c r="D15" s="33" t="s">
        <v>48</v>
      </c>
      <c r="E15" s="41">
        <f>SUM(F15+I15)</f>
        <v>100000</v>
      </c>
      <c r="F15" s="42">
        <f>SUM(G15:H15)</f>
        <v>100000</v>
      </c>
      <c r="G15" s="43">
        <v>100000</v>
      </c>
      <c r="H15" s="43">
        <v>0</v>
      </c>
      <c r="I15" s="42">
        <v>0</v>
      </c>
      <c r="J15" s="64"/>
      <c r="K15" s="44"/>
      <c r="L15" s="4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3"/>
    </row>
    <row r="16" spans="1:44" ht="21.75" customHeight="1" hidden="1">
      <c r="A16" s="39"/>
      <c r="B16" s="39"/>
      <c r="C16" s="40" t="s">
        <v>82</v>
      </c>
      <c r="D16" s="33"/>
      <c r="E16" s="41">
        <f>SUM(F16+I16)</f>
        <v>100000</v>
      </c>
      <c r="F16" s="42">
        <f>SUM(G16+H16)</f>
        <v>100000</v>
      </c>
      <c r="G16" s="43">
        <f>SUM(G15)</f>
        <v>100000</v>
      </c>
      <c r="H16" s="43">
        <f>SUM(H15)</f>
        <v>0</v>
      </c>
      <c r="I16" s="42">
        <f>SUM(I15)</f>
        <v>0</v>
      </c>
      <c r="J16" s="64"/>
      <c r="K16" s="42"/>
      <c r="L16" s="4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3"/>
    </row>
    <row r="17" spans="1:44" ht="21.75" customHeight="1" hidden="1">
      <c r="A17" s="39"/>
      <c r="B17" s="39"/>
      <c r="C17" s="45" t="s">
        <v>85</v>
      </c>
      <c r="D17" s="33"/>
      <c r="E17" s="41">
        <f>SUM(F17+I17)</f>
        <v>0</v>
      </c>
      <c r="F17" s="42">
        <f>SUM(G17+H17)</f>
        <v>0</v>
      </c>
      <c r="G17" s="42">
        <f>SUM(G18-G19)</f>
        <v>0</v>
      </c>
      <c r="H17" s="42">
        <f>SUM(H18-H19)</f>
        <v>0</v>
      </c>
      <c r="I17" s="42">
        <f>SUM(I18-I19)</f>
        <v>0</v>
      </c>
      <c r="J17" s="64"/>
      <c r="K17" s="42"/>
      <c r="L17" s="4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3"/>
    </row>
    <row r="18" spans="1:44" ht="24.75" customHeight="1" hidden="1">
      <c r="A18" s="39"/>
      <c r="B18" s="39"/>
      <c r="C18" s="45" t="s">
        <v>83</v>
      </c>
      <c r="D18" s="33"/>
      <c r="E18" s="41">
        <f>SUM(F18+I18)</f>
        <v>0</v>
      </c>
      <c r="F18" s="42">
        <f>SUM(G18+H18)</f>
        <v>0</v>
      </c>
      <c r="G18" s="42"/>
      <c r="H18" s="42"/>
      <c r="I18" s="42"/>
      <c r="J18" s="64"/>
      <c r="K18" s="42"/>
      <c r="L18" s="4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3"/>
    </row>
    <row r="19" spans="1:44" ht="21.75" customHeight="1" hidden="1">
      <c r="A19" s="39"/>
      <c r="B19" s="39"/>
      <c r="C19" s="45" t="s">
        <v>86</v>
      </c>
      <c r="D19" s="33"/>
      <c r="E19" s="41">
        <f>SUM(F19+I19)</f>
        <v>0</v>
      </c>
      <c r="F19" s="42">
        <f>SUM(G19+H19)</f>
        <v>0</v>
      </c>
      <c r="G19" s="42"/>
      <c r="H19" s="42"/>
      <c r="I19" s="42">
        <v>0</v>
      </c>
      <c r="J19" s="64"/>
      <c r="K19" s="42"/>
      <c r="L19" s="4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3"/>
    </row>
    <row r="20" spans="1:44" ht="34.5" customHeight="1">
      <c r="A20" s="39"/>
      <c r="B20" s="39"/>
      <c r="C20" s="40" t="s">
        <v>84</v>
      </c>
      <c r="D20" s="33"/>
      <c r="E20" s="41">
        <f>SUM(E16+E17)</f>
        <v>100000</v>
      </c>
      <c r="F20" s="42">
        <f>SUM(F16+F17)</f>
        <v>100000</v>
      </c>
      <c r="G20" s="42">
        <f>SUM(G16+G17)</f>
        <v>100000</v>
      </c>
      <c r="H20" s="42">
        <f>SUM(H16+H17)</f>
        <v>0</v>
      </c>
      <c r="I20" s="42">
        <f>SUM(I16+I17)</f>
        <v>0</v>
      </c>
      <c r="J20" s="64">
        <v>12107.38</v>
      </c>
      <c r="K20" s="44">
        <f>SUM(J20/E20)</f>
        <v>0.1210738</v>
      </c>
      <c r="L20" s="46" t="s">
        <v>171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3"/>
    </row>
    <row r="21" spans="1:44" ht="54" customHeight="1">
      <c r="A21" s="39">
        <v>2</v>
      </c>
      <c r="B21" s="39">
        <v>2</v>
      </c>
      <c r="C21" s="47" t="s">
        <v>23</v>
      </c>
      <c r="D21" s="33" t="s">
        <v>48</v>
      </c>
      <c r="E21" s="41">
        <f>SUM(F21+I21)</f>
        <v>874000</v>
      </c>
      <c r="F21" s="42">
        <f>SUM(G21:H21)</f>
        <v>424000</v>
      </c>
      <c r="G21" s="43">
        <f>364000+50000</f>
        <v>414000</v>
      </c>
      <c r="H21" s="43">
        <v>10000</v>
      </c>
      <c r="I21" s="42">
        <f>500000-50000</f>
        <v>450000</v>
      </c>
      <c r="J21" s="64"/>
      <c r="K21" s="42"/>
      <c r="L21" s="4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3"/>
    </row>
    <row r="22" spans="1:44" ht="24.75" customHeight="1" hidden="1">
      <c r="A22" s="39"/>
      <c r="B22" s="39"/>
      <c r="C22" s="40" t="s">
        <v>82</v>
      </c>
      <c r="D22" s="33"/>
      <c r="E22" s="41">
        <f>SUM(F22+I22)</f>
        <v>874000</v>
      </c>
      <c r="F22" s="42">
        <f>SUM(G22+H22)</f>
        <v>424000</v>
      </c>
      <c r="G22" s="43">
        <f>SUM(G21)</f>
        <v>414000</v>
      </c>
      <c r="H22" s="43">
        <f>SUM(H21)</f>
        <v>10000</v>
      </c>
      <c r="I22" s="42">
        <f>SUM(I21)</f>
        <v>450000</v>
      </c>
      <c r="J22" s="64"/>
      <c r="K22" s="42"/>
      <c r="L22" s="4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3"/>
    </row>
    <row r="23" spans="1:44" ht="28.5" customHeight="1" hidden="1">
      <c r="A23" s="39"/>
      <c r="B23" s="39"/>
      <c r="C23" s="45" t="s">
        <v>85</v>
      </c>
      <c r="D23" s="33"/>
      <c r="E23" s="41">
        <f>SUM(F23+I23)</f>
        <v>-400000</v>
      </c>
      <c r="F23" s="42">
        <f>SUM(G23+H23)</f>
        <v>50000</v>
      </c>
      <c r="G23" s="42">
        <f>SUM(G24-G25)</f>
        <v>50000</v>
      </c>
      <c r="H23" s="42">
        <f>SUM(H24-H25)</f>
        <v>0</v>
      </c>
      <c r="I23" s="42">
        <f>SUM(I24-I25)</f>
        <v>-450000</v>
      </c>
      <c r="J23" s="64"/>
      <c r="K23" s="42"/>
      <c r="L23" s="4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3"/>
    </row>
    <row r="24" spans="1:44" ht="22.5" customHeight="1" hidden="1">
      <c r="A24" s="39"/>
      <c r="B24" s="39"/>
      <c r="C24" s="45" t="s">
        <v>83</v>
      </c>
      <c r="D24" s="33"/>
      <c r="E24" s="41">
        <f>SUM(F24+I24)</f>
        <v>50000</v>
      </c>
      <c r="F24" s="42">
        <f>SUM(G24+H24)</f>
        <v>50000</v>
      </c>
      <c r="G24" s="42">
        <v>50000</v>
      </c>
      <c r="H24" s="42"/>
      <c r="I24" s="42"/>
      <c r="J24" s="64"/>
      <c r="K24" s="42"/>
      <c r="L24" s="4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3"/>
    </row>
    <row r="25" spans="1:44" ht="21.75" customHeight="1" hidden="1">
      <c r="A25" s="39"/>
      <c r="B25" s="39"/>
      <c r="C25" s="45" t="s">
        <v>86</v>
      </c>
      <c r="D25" s="33"/>
      <c r="E25" s="41">
        <f>SUM(F25+I25)</f>
        <v>450000</v>
      </c>
      <c r="F25" s="42">
        <f>SUM(G25+H25)</f>
        <v>0</v>
      </c>
      <c r="G25" s="42"/>
      <c r="H25" s="42"/>
      <c r="I25" s="42">
        <v>450000</v>
      </c>
      <c r="J25" s="64"/>
      <c r="K25" s="42"/>
      <c r="L25" s="4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3"/>
    </row>
    <row r="26" spans="1:44" ht="18" customHeight="1">
      <c r="A26" s="39"/>
      <c r="B26" s="39"/>
      <c r="C26" s="40" t="s">
        <v>84</v>
      </c>
      <c r="D26" s="33"/>
      <c r="E26" s="41">
        <f>SUM(E22+E23)</f>
        <v>474000</v>
      </c>
      <c r="F26" s="42">
        <f>SUM(F22+F23)</f>
        <v>474000</v>
      </c>
      <c r="G26" s="42">
        <f>SUM(G22+G23)</f>
        <v>464000</v>
      </c>
      <c r="H26" s="42">
        <f>SUM(H22+H23)</f>
        <v>10000</v>
      </c>
      <c r="I26" s="42">
        <f>SUM(I22+I23)</f>
        <v>0</v>
      </c>
      <c r="J26" s="64">
        <v>399583.14</v>
      </c>
      <c r="K26" s="44">
        <f>SUM(J26/E26)</f>
        <v>0.8430024050632912</v>
      </c>
      <c r="L26" s="46" t="s">
        <v>168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3"/>
    </row>
    <row r="27" spans="1:44" ht="75.75" customHeight="1">
      <c r="A27" s="39">
        <v>3</v>
      </c>
      <c r="B27" s="39">
        <v>3</v>
      </c>
      <c r="C27" s="40" t="s">
        <v>77</v>
      </c>
      <c r="D27" s="33" t="s">
        <v>48</v>
      </c>
      <c r="E27" s="41">
        <f>SUM(F27+I27)</f>
        <v>2645000</v>
      </c>
      <c r="F27" s="42">
        <f>SUM(G27:H27)</f>
        <v>795000</v>
      </c>
      <c r="G27" s="43">
        <f>845000-50000</f>
        <v>795000</v>
      </c>
      <c r="H27" s="43">
        <v>0</v>
      </c>
      <c r="I27" s="42">
        <f>1800000+50000</f>
        <v>1850000</v>
      </c>
      <c r="J27" s="64"/>
      <c r="K27" s="42"/>
      <c r="L27" s="4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3"/>
    </row>
    <row r="28" spans="1:44" ht="25.5" customHeight="1" hidden="1">
      <c r="A28" s="39"/>
      <c r="B28" s="39"/>
      <c r="C28" s="40" t="s">
        <v>82</v>
      </c>
      <c r="D28" s="33"/>
      <c r="E28" s="41">
        <f>SUM(F28+I28)</f>
        <v>2645000</v>
      </c>
      <c r="F28" s="42">
        <f>SUM(G28+H28)</f>
        <v>795000</v>
      </c>
      <c r="G28" s="43">
        <f>SUM(G27)</f>
        <v>795000</v>
      </c>
      <c r="H28" s="43">
        <f>SUM(H27)</f>
        <v>0</v>
      </c>
      <c r="I28" s="42">
        <f>SUM(I27)</f>
        <v>1850000</v>
      </c>
      <c r="J28" s="64"/>
      <c r="K28" s="42"/>
      <c r="L28" s="4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3"/>
    </row>
    <row r="29" spans="1:44" ht="24.75" customHeight="1" hidden="1">
      <c r="A29" s="39"/>
      <c r="B29" s="39"/>
      <c r="C29" s="45" t="s">
        <v>85</v>
      </c>
      <c r="D29" s="33"/>
      <c r="E29" s="41">
        <f>SUM(F29+I29)</f>
        <v>10000</v>
      </c>
      <c r="F29" s="42">
        <f>SUM(G29+H29)</f>
        <v>-190000</v>
      </c>
      <c r="G29" s="42">
        <f>SUM(G30-G31)</f>
        <v>-190000</v>
      </c>
      <c r="H29" s="42">
        <f>SUM(H30-H31)</f>
        <v>0</v>
      </c>
      <c r="I29" s="42">
        <f>SUM(I30-I31)</f>
        <v>200000</v>
      </c>
      <c r="J29" s="64"/>
      <c r="K29" s="42"/>
      <c r="L29" s="4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3"/>
    </row>
    <row r="30" spans="1:44" ht="19.5" customHeight="1" hidden="1">
      <c r="A30" s="39"/>
      <c r="B30" s="39"/>
      <c r="C30" s="45" t="s">
        <v>83</v>
      </c>
      <c r="D30" s="33"/>
      <c r="E30" s="41">
        <f>SUM(F30+I30)</f>
        <v>200000</v>
      </c>
      <c r="F30" s="42">
        <f>SUM(G30+H30)</f>
        <v>0</v>
      </c>
      <c r="G30" s="42"/>
      <c r="H30" s="42"/>
      <c r="I30" s="42">
        <v>200000</v>
      </c>
      <c r="J30" s="64"/>
      <c r="K30" s="42"/>
      <c r="L30" s="4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3"/>
    </row>
    <row r="31" spans="1:44" ht="25.5" customHeight="1" hidden="1">
      <c r="A31" s="39"/>
      <c r="B31" s="39"/>
      <c r="C31" s="45" t="s">
        <v>86</v>
      </c>
      <c r="D31" s="33"/>
      <c r="E31" s="41">
        <f>SUM(F31+I31)</f>
        <v>190000</v>
      </c>
      <c r="F31" s="42">
        <f>SUM(G31+H31)</f>
        <v>190000</v>
      </c>
      <c r="G31" s="42">
        <v>190000</v>
      </c>
      <c r="H31" s="42"/>
      <c r="I31" s="42"/>
      <c r="J31" s="64"/>
      <c r="K31" s="42"/>
      <c r="L31" s="4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3"/>
    </row>
    <row r="32" spans="1:44" ht="36.75" customHeight="1">
      <c r="A32" s="39"/>
      <c r="B32" s="39"/>
      <c r="C32" s="40" t="s">
        <v>84</v>
      </c>
      <c r="D32" s="33"/>
      <c r="E32" s="41">
        <f>SUM(E28+E29)</f>
        <v>2655000</v>
      </c>
      <c r="F32" s="42">
        <f>SUM(F28+F29)</f>
        <v>605000</v>
      </c>
      <c r="G32" s="42">
        <f>SUM(G28+G29)</f>
        <v>605000</v>
      </c>
      <c r="H32" s="42">
        <f>SUM(H28+H29)</f>
        <v>0</v>
      </c>
      <c r="I32" s="42">
        <f>SUM(I28+I29)</f>
        <v>2050000</v>
      </c>
      <c r="J32" s="64">
        <v>5086</v>
      </c>
      <c r="K32" s="44">
        <f>SUM(J32/E32)</f>
        <v>0.0019156308851224105</v>
      </c>
      <c r="L32" s="46" t="s">
        <v>169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3"/>
    </row>
    <row r="33" spans="1:44" ht="56.25" customHeight="1">
      <c r="A33" s="39">
        <v>4</v>
      </c>
      <c r="B33" s="39">
        <v>4</v>
      </c>
      <c r="C33" s="47" t="s">
        <v>10</v>
      </c>
      <c r="D33" s="33" t="s">
        <v>48</v>
      </c>
      <c r="E33" s="41">
        <f>SUM(F33+I33)</f>
        <v>360000</v>
      </c>
      <c r="F33" s="42">
        <f>SUM(G33:H33)</f>
        <v>110000</v>
      </c>
      <c r="G33" s="43">
        <v>110000</v>
      </c>
      <c r="H33" s="43">
        <v>0</v>
      </c>
      <c r="I33" s="42">
        <v>250000</v>
      </c>
      <c r="J33" s="64"/>
      <c r="K33" s="42"/>
      <c r="L33" s="4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3"/>
    </row>
    <row r="34" spans="1:44" ht="21.75" customHeight="1" hidden="1">
      <c r="A34" s="39"/>
      <c r="B34" s="39"/>
      <c r="C34" s="40" t="s">
        <v>82</v>
      </c>
      <c r="D34" s="33"/>
      <c r="E34" s="41">
        <f>SUM(F34+I34)</f>
        <v>360000</v>
      </c>
      <c r="F34" s="42">
        <f>SUM(G34+H34)</f>
        <v>110000</v>
      </c>
      <c r="G34" s="43">
        <f>SUM(G33)</f>
        <v>110000</v>
      </c>
      <c r="H34" s="43">
        <f>SUM(H33)</f>
        <v>0</v>
      </c>
      <c r="I34" s="42">
        <f>SUM(I33)</f>
        <v>250000</v>
      </c>
      <c r="J34" s="64"/>
      <c r="K34" s="42"/>
      <c r="L34" s="4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3"/>
    </row>
    <row r="35" spans="1:44" ht="22.5" customHeight="1" hidden="1">
      <c r="A35" s="39"/>
      <c r="B35" s="39"/>
      <c r="C35" s="45" t="s">
        <v>85</v>
      </c>
      <c r="D35" s="33"/>
      <c r="E35" s="41">
        <f>SUM(F35+I35)</f>
        <v>0</v>
      </c>
      <c r="F35" s="42">
        <f>SUM(G35+H35)</f>
        <v>0</v>
      </c>
      <c r="G35" s="42">
        <f>SUM(G36-G37)</f>
        <v>0</v>
      </c>
      <c r="H35" s="42">
        <f>SUM(H36-H37)</f>
        <v>0</v>
      </c>
      <c r="I35" s="42">
        <f>SUM(I36-I37)</f>
        <v>0</v>
      </c>
      <c r="J35" s="64"/>
      <c r="K35" s="42"/>
      <c r="L35" s="4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3"/>
    </row>
    <row r="36" spans="1:44" ht="22.5" customHeight="1" hidden="1">
      <c r="A36" s="39"/>
      <c r="B36" s="39"/>
      <c r="C36" s="45" t="s">
        <v>83</v>
      </c>
      <c r="D36" s="33"/>
      <c r="E36" s="41">
        <f>SUM(F36+I36)</f>
        <v>0</v>
      </c>
      <c r="F36" s="42">
        <f>SUM(G36+H36)</f>
        <v>0</v>
      </c>
      <c r="G36" s="42"/>
      <c r="H36" s="42"/>
      <c r="I36" s="42"/>
      <c r="J36" s="64"/>
      <c r="K36" s="42"/>
      <c r="L36" s="4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3"/>
    </row>
    <row r="37" spans="1:44" ht="21.75" customHeight="1" hidden="1">
      <c r="A37" s="39"/>
      <c r="B37" s="39"/>
      <c r="C37" s="45" t="s">
        <v>86</v>
      </c>
      <c r="D37" s="33"/>
      <c r="E37" s="41">
        <f>SUM(F37+I37)</f>
        <v>0</v>
      </c>
      <c r="F37" s="42">
        <f>SUM(G37+H37)</f>
        <v>0</v>
      </c>
      <c r="G37" s="42"/>
      <c r="H37" s="42"/>
      <c r="I37" s="42"/>
      <c r="J37" s="64"/>
      <c r="K37" s="42"/>
      <c r="L37" s="4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3"/>
    </row>
    <row r="38" spans="1:44" ht="54.75" customHeight="1">
      <c r="A38" s="39"/>
      <c r="B38" s="39"/>
      <c r="C38" s="40" t="s">
        <v>84</v>
      </c>
      <c r="D38" s="33"/>
      <c r="E38" s="41">
        <f>SUM(E34+E35)</f>
        <v>360000</v>
      </c>
      <c r="F38" s="42">
        <f>SUM(F34+F35)</f>
        <v>110000</v>
      </c>
      <c r="G38" s="42">
        <f>SUM(G34+G35)</f>
        <v>110000</v>
      </c>
      <c r="H38" s="42">
        <f>SUM(H34+H35)</f>
        <v>0</v>
      </c>
      <c r="I38" s="42">
        <f>SUM(I34+I35)</f>
        <v>250000</v>
      </c>
      <c r="J38" s="64">
        <v>0</v>
      </c>
      <c r="K38" s="44">
        <f>SUM(J38/E38)</f>
        <v>0</v>
      </c>
      <c r="L38" s="46" t="s">
        <v>172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3"/>
    </row>
    <row r="39" spans="1:44" ht="55.5" customHeight="1">
      <c r="A39" s="39">
        <v>5</v>
      </c>
      <c r="B39" s="39">
        <v>5</v>
      </c>
      <c r="C39" s="40" t="s">
        <v>87</v>
      </c>
      <c r="D39" s="33" t="s">
        <v>48</v>
      </c>
      <c r="E39" s="41">
        <f>SUM(F39+I39)</f>
        <v>770000</v>
      </c>
      <c r="F39" s="42">
        <f>SUM(G39:H39)</f>
        <v>76837</v>
      </c>
      <c r="G39" s="43">
        <v>76837</v>
      </c>
      <c r="H39" s="43">
        <v>0</v>
      </c>
      <c r="I39" s="42">
        <v>693163</v>
      </c>
      <c r="J39" s="64"/>
      <c r="K39" s="42"/>
      <c r="L39" s="4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3"/>
    </row>
    <row r="40" spans="1:44" ht="17.25" customHeight="1" hidden="1">
      <c r="A40" s="39"/>
      <c r="B40" s="39"/>
      <c r="C40" s="40" t="s">
        <v>82</v>
      </c>
      <c r="D40" s="33"/>
      <c r="E40" s="41">
        <f>SUM(F40+I40)</f>
        <v>770000</v>
      </c>
      <c r="F40" s="42">
        <f>SUM(G40+H40)</f>
        <v>76837</v>
      </c>
      <c r="G40" s="43">
        <f>SUM(G39)</f>
        <v>76837</v>
      </c>
      <c r="H40" s="43">
        <f>SUM(H39)</f>
        <v>0</v>
      </c>
      <c r="I40" s="42">
        <f>SUM(I39)</f>
        <v>693163</v>
      </c>
      <c r="J40" s="64"/>
      <c r="K40" s="42"/>
      <c r="L40" s="4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3"/>
    </row>
    <row r="41" spans="1:44" ht="17.25" customHeight="1" hidden="1">
      <c r="A41" s="39"/>
      <c r="B41" s="39"/>
      <c r="C41" s="45" t="s">
        <v>85</v>
      </c>
      <c r="D41" s="33"/>
      <c r="E41" s="41">
        <f>SUM(F41+I41)</f>
        <v>0</v>
      </c>
      <c r="F41" s="42">
        <f>SUM(G41+H41)</f>
        <v>143163</v>
      </c>
      <c r="G41" s="42">
        <f>SUM(G42-G43)</f>
        <v>143163</v>
      </c>
      <c r="H41" s="42">
        <f>SUM(H42-H43)</f>
        <v>0</v>
      </c>
      <c r="I41" s="42">
        <f>SUM(I42-I43)</f>
        <v>-143163</v>
      </c>
      <c r="J41" s="64"/>
      <c r="K41" s="42"/>
      <c r="L41" s="4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3"/>
    </row>
    <row r="42" spans="1:44" ht="17.25" customHeight="1" hidden="1">
      <c r="A42" s="39"/>
      <c r="B42" s="39"/>
      <c r="C42" s="45" t="s">
        <v>83</v>
      </c>
      <c r="D42" s="33"/>
      <c r="E42" s="41">
        <f>SUM(F42+I42)</f>
        <v>143163</v>
      </c>
      <c r="F42" s="42">
        <f>SUM(G42+H42)</f>
        <v>143163</v>
      </c>
      <c r="G42" s="42">
        <v>143163</v>
      </c>
      <c r="H42" s="42"/>
      <c r="I42" s="42"/>
      <c r="J42" s="64"/>
      <c r="K42" s="42"/>
      <c r="L42" s="4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3"/>
    </row>
    <row r="43" spans="1:44" ht="17.25" customHeight="1" hidden="1">
      <c r="A43" s="39"/>
      <c r="B43" s="39"/>
      <c r="C43" s="45" t="s">
        <v>86</v>
      </c>
      <c r="D43" s="33"/>
      <c r="E43" s="41">
        <f>SUM(F43+I43)</f>
        <v>143163</v>
      </c>
      <c r="F43" s="42">
        <f>SUM(G43+H43)</f>
        <v>0</v>
      </c>
      <c r="G43" s="42"/>
      <c r="H43" s="42"/>
      <c r="I43" s="42">
        <v>143163</v>
      </c>
      <c r="J43" s="64"/>
      <c r="K43" s="42"/>
      <c r="L43" s="4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3"/>
    </row>
    <row r="44" spans="1:44" ht="54.75" customHeight="1">
      <c r="A44" s="39"/>
      <c r="B44" s="39"/>
      <c r="C44" s="40" t="s">
        <v>84</v>
      </c>
      <c r="D44" s="33"/>
      <c r="E44" s="41">
        <f>SUM(E40+E41)</f>
        <v>770000</v>
      </c>
      <c r="F44" s="42">
        <f>SUM(F40+F41)</f>
        <v>220000</v>
      </c>
      <c r="G44" s="42">
        <f>SUM(G40+G41)</f>
        <v>220000</v>
      </c>
      <c r="H44" s="42">
        <f>SUM(H40+H41)</f>
        <v>0</v>
      </c>
      <c r="I44" s="42">
        <f>SUM(I40+I41)</f>
        <v>550000</v>
      </c>
      <c r="J44" s="64">
        <v>0</v>
      </c>
      <c r="K44" s="44">
        <f>SUM(J44/E44)</f>
        <v>0</v>
      </c>
      <c r="L44" s="46" t="s">
        <v>172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3"/>
    </row>
    <row r="45" spans="1:44" ht="91.5" customHeight="1">
      <c r="A45" s="39">
        <v>6</v>
      </c>
      <c r="B45" s="39">
        <v>6</v>
      </c>
      <c r="C45" s="47" t="s">
        <v>146</v>
      </c>
      <c r="D45" s="33" t="s">
        <v>48</v>
      </c>
      <c r="E45" s="41">
        <f>SUM(F45+I45)</f>
        <v>640000</v>
      </c>
      <c r="F45" s="42">
        <f>SUM(G45:H45)</f>
        <v>140000</v>
      </c>
      <c r="G45" s="43">
        <v>140000</v>
      </c>
      <c r="H45" s="43">
        <v>0</v>
      </c>
      <c r="I45" s="42">
        <v>500000</v>
      </c>
      <c r="J45" s="64"/>
      <c r="K45" s="42"/>
      <c r="L45" s="4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3"/>
    </row>
    <row r="46" spans="1:44" ht="17.25" customHeight="1" hidden="1">
      <c r="A46" s="39"/>
      <c r="B46" s="39"/>
      <c r="C46" s="40" t="s">
        <v>82</v>
      </c>
      <c r="D46" s="33"/>
      <c r="E46" s="41">
        <f>SUM(F46+I46)</f>
        <v>640000</v>
      </c>
      <c r="F46" s="42">
        <f>SUM(G46+H46)</f>
        <v>140000</v>
      </c>
      <c r="G46" s="43">
        <f>SUM(G45)</f>
        <v>140000</v>
      </c>
      <c r="H46" s="43">
        <f>SUM(H45)</f>
        <v>0</v>
      </c>
      <c r="I46" s="42">
        <f>SUM(I45)</f>
        <v>500000</v>
      </c>
      <c r="J46" s="64"/>
      <c r="K46" s="42"/>
      <c r="L46" s="4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3"/>
    </row>
    <row r="47" spans="1:44" ht="17.25" customHeight="1" hidden="1">
      <c r="A47" s="39"/>
      <c r="B47" s="39"/>
      <c r="C47" s="45" t="s">
        <v>85</v>
      </c>
      <c r="D47" s="33"/>
      <c r="E47" s="41">
        <f>SUM(F47+I47)</f>
        <v>120000</v>
      </c>
      <c r="F47" s="42">
        <f>SUM(G47+H47)</f>
        <v>100000</v>
      </c>
      <c r="G47" s="42">
        <f>SUM(G48-G49)</f>
        <v>100000</v>
      </c>
      <c r="H47" s="42">
        <f>SUM(H48-H49)</f>
        <v>0</v>
      </c>
      <c r="I47" s="42">
        <f>SUM(I48-I49)</f>
        <v>20000</v>
      </c>
      <c r="J47" s="64"/>
      <c r="K47" s="42"/>
      <c r="L47" s="4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3"/>
    </row>
    <row r="48" spans="1:44" ht="22.5" customHeight="1" hidden="1">
      <c r="A48" s="39"/>
      <c r="B48" s="39"/>
      <c r="C48" s="45" t="s">
        <v>83</v>
      </c>
      <c r="D48" s="33"/>
      <c r="E48" s="41">
        <f>SUM(F48+I48)</f>
        <v>140000</v>
      </c>
      <c r="F48" s="42">
        <f>SUM(G48+H48)</f>
        <v>120000</v>
      </c>
      <c r="G48" s="42">
        <v>120000</v>
      </c>
      <c r="H48" s="42"/>
      <c r="I48" s="42">
        <v>20000</v>
      </c>
      <c r="J48" s="64"/>
      <c r="K48" s="42"/>
      <c r="L48" s="4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3"/>
    </row>
    <row r="49" spans="1:44" ht="19.5" customHeight="1" hidden="1">
      <c r="A49" s="39"/>
      <c r="B49" s="39"/>
      <c r="C49" s="45" t="s">
        <v>86</v>
      </c>
      <c r="D49" s="33"/>
      <c r="E49" s="41">
        <f>SUM(F49+I49)</f>
        <v>20000</v>
      </c>
      <c r="F49" s="42">
        <f>SUM(G49+H49)</f>
        <v>20000</v>
      </c>
      <c r="G49" s="42">
        <v>20000</v>
      </c>
      <c r="H49" s="42"/>
      <c r="I49" s="42"/>
      <c r="J49" s="64"/>
      <c r="K49" s="42"/>
      <c r="L49" s="4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3"/>
    </row>
    <row r="50" spans="1:44" ht="151.5" customHeight="1">
      <c r="A50" s="39"/>
      <c r="B50" s="39"/>
      <c r="C50" s="40" t="s">
        <v>84</v>
      </c>
      <c r="D50" s="33"/>
      <c r="E50" s="41">
        <f>SUM(E46+E47)</f>
        <v>760000</v>
      </c>
      <c r="F50" s="42">
        <f>SUM(F46+F47)</f>
        <v>240000</v>
      </c>
      <c r="G50" s="42">
        <f>SUM(G46+G47)</f>
        <v>240000</v>
      </c>
      <c r="H50" s="42">
        <f>SUM(H46+H47)</f>
        <v>0</v>
      </c>
      <c r="I50" s="42">
        <f>SUM(I46+I47)</f>
        <v>520000</v>
      </c>
      <c r="J50" s="64">
        <v>0</v>
      </c>
      <c r="K50" s="44">
        <f>SUM(J50/E50)</f>
        <v>0</v>
      </c>
      <c r="L50" s="46" t="s">
        <v>186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3"/>
    </row>
    <row r="51" spans="1:44" ht="34.5" customHeight="1">
      <c r="A51" s="39" t="s">
        <v>128</v>
      </c>
      <c r="B51" s="39">
        <v>7</v>
      </c>
      <c r="C51" s="47" t="s">
        <v>127</v>
      </c>
      <c r="D51" s="33" t="s">
        <v>48</v>
      </c>
      <c r="E51" s="41">
        <f>SUM(F51+I51)</f>
        <v>0</v>
      </c>
      <c r="F51" s="42">
        <f>SUM(G51:H51)</f>
        <v>0</v>
      </c>
      <c r="G51" s="43"/>
      <c r="H51" s="43">
        <v>0</v>
      </c>
      <c r="I51" s="42">
        <v>0</v>
      </c>
      <c r="J51" s="64"/>
      <c r="K51" s="42"/>
      <c r="L51" s="4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3"/>
    </row>
    <row r="52" spans="1:44" ht="27" customHeight="1" hidden="1">
      <c r="A52" s="39"/>
      <c r="B52" s="39"/>
      <c r="C52" s="40" t="s">
        <v>82</v>
      </c>
      <c r="D52" s="33"/>
      <c r="E52" s="41">
        <f>SUM(F52+I52)</f>
        <v>0</v>
      </c>
      <c r="F52" s="42">
        <f>SUM(G52+H52)</f>
        <v>0</v>
      </c>
      <c r="G52" s="43">
        <f>SUM(G51)</f>
        <v>0</v>
      </c>
      <c r="H52" s="43">
        <f>SUM(H51)</f>
        <v>0</v>
      </c>
      <c r="I52" s="42">
        <f>SUM(I51)</f>
        <v>0</v>
      </c>
      <c r="J52" s="64"/>
      <c r="K52" s="42"/>
      <c r="L52" s="4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3"/>
    </row>
    <row r="53" spans="1:44" ht="27" customHeight="1" hidden="1">
      <c r="A53" s="39"/>
      <c r="B53" s="39"/>
      <c r="C53" s="45" t="s">
        <v>85</v>
      </c>
      <c r="D53" s="33"/>
      <c r="E53" s="41">
        <f>SUM(F53+I53)</f>
        <v>50000</v>
      </c>
      <c r="F53" s="42">
        <f>SUM(G53+H53)</f>
        <v>50000</v>
      </c>
      <c r="G53" s="42">
        <f>SUM(G54-G55)</f>
        <v>50000</v>
      </c>
      <c r="H53" s="42">
        <f>SUM(H54-H55)</f>
        <v>0</v>
      </c>
      <c r="I53" s="42">
        <f>SUM(I54-I55)</f>
        <v>0</v>
      </c>
      <c r="J53" s="64"/>
      <c r="K53" s="42"/>
      <c r="L53" s="4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3"/>
    </row>
    <row r="54" spans="1:44" ht="27" customHeight="1" hidden="1">
      <c r="A54" s="39"/>
      <c r="B54" s="39"/>
      <c r="C54" s="45" t="s">
        <v>83</v>
      </c>
      <c r="D54" s="33"/>
      <c r="E54" s="41">
        <f>SUM(F54+I54)</f>
        <v>50000</v>
      </c>
      <c r="F54" s="42">
        <f>SUM(G54+H54)</f>
        <v>50000</v>
      </c>
      <c r="G54" s="42">
        <v>50000</v>
      </c>
      <c r="H54" s="42"/>
      <c r="I54" s="42"/>
      <c r="J54" s="64"/>
      <c r="K54" s="42"/>
      <c r="L54" s="4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3"/>
    </row>
    <row r="55" spans="1:44" ht="27" customHeight="1" hidden="1">
      <c r="A55" s="39"/>
      <c r="B55" s="39"/>
      <c r="C55" s="45" t="s">
        <v>86</v>
      </c>
      <c r="D55" s="33"/>
      <c r="E55" s="41">
        <f>SUM(F55+I55)</f>
        <v>0</v>
      </c>
      <c r="F55" s="42">
        <f>SUM(G55+H55)</f>
        <v>0</v>
      </c>
      <c r="G55" s="42"/>
      <c r="H55" s="42"/>
      <c r="I55" s="42"/>
      <c r="J55" s="64"/>
      <c r="K55" s="42"/>
      <c r="L55" s="4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3"/>
    </row>
    <row r="56" spans="1:44" ht="37.5" customHeight="1">
      <c r="A56" s="39"/>
      <c r="B56" s="39"/>
      <c r="C56" s="40" t="s">
        <v>84</v>
      </c>
      <c r="D56" s="33"/>
      <c r="E56" s="41">
        <f>SUM(E52+E53)</f>
        <v>50000</v>
      </c>
      <c r="F56" s="42">
        <f>SUM(F52+F53)</f>
        <v>50000</v>
      </c>
      <c r="G56" s="42">
        <f>SUM(G52+G53)</f>
        <v>50000</v>
      </c>
      <c r="H56" s="42">
        <f>SUM(H52+H53)</f>
        <v>0</v>
      </c>
      <c r="I56" s="42">
        <f>SUM(I52+I53)</f>
        <v>0</v>
      </c>
      <c r="J56" s="64">
        <v>0</v>
      </c>
      <c r="K56" s="44">
        <f>SUM(J56/E56)</f>
        <v>0</v>
      </c>
      <c r="L56" s="46" t="s">
        <v>187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3"/>
    </row>
    <row r="57" spans="1:44" ht="111.75" customHeight="1">
      <c r="A57" s="39">
        <v>7</v>
      </c>
      <c r="B57" s="39">
        <v>8</v>
      </c>
      <c r="C57" s="40" t="s">
        <v>147</v>
      </c>
      <c r="D57" s="33" t="s">
        <v>48</v>
      </c>
      <c r="E57" s="41">
        <f>SUM(F57+I57)</f>
        <v>1615000</v>
      </c>
      <c r="F57" s="42">
        <f>SUM(G57:H57)</f>
        <v>295000</v>
      </c>
      <c r="G57" s="43">
        <v>295000</v>
      </c>
      <c r="H57" s="43">
        <v>0</v>
      </c>
      <c r="I57" s="42">
        <v>1320000</v>
      </c>
      <c r="J57" s="64"/>
      <c r="K57" s="42"/>
      <c r="L57" s="4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3"/>
    </row>
    <row r="58" spans="1:44" ht="21" customHeight="1" hidden="1">
      <c r="A58" s="39"/>
      <c r="B58" s="39"/>
      <c r="C58" s="40" t="s">
        <v>82</v>
      </c>
      <c r="D58" s="33"/>
      <c r="E58" s="41">
        <f>SUM(F58+I58)</f>
        <v>1615000</v>
      </c>
      <c r="F58" s="42">
        <f>SUM(G58+H58)</f>
        <v>295000</v>
      </c>
      <c r="G58" s="43">
        <f>SUM(G57)</f>
        <v>295000</v>
      </c>
      <c r="H58" s="43">
        <f>SUM(H57)</f>
        <v>0</v>
      </c>
      <c r="I58" s="42">
        <f>SUM(I57)</f>
        <v>1320000</v>
      </c>
      <c r="J58" s="64"/>
      <c r="K58" s="42"/>
      <c r="L58" s="4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3"/>
    </row>
    <row r="59" spans="1:44" ht="12" customHeight="1" hidden="1">
      <c r="A59" s="39"/>
      <c r="B59" s="39"/>
      <c r="C59" s="45" t="s">
        <v>85</v>
      </c>
      <c r="D59" s="33"/>
      <c r="E59" s="41">
        <f>SUM(F59+I59)</f>
        <v>-115000</v>
      </c>
      <c r="F59" s="42">
        <f>SUM(G59+H59)</f>
        <v>90000</v>
      </c>
      <c r="G59" s="42">
        <f>SUM(G60-G61)</f>
        <v>90000</v>
      </c>
      <c r="H59" s="42">
        <f>SUM(H60-H61)</f>
        <v>0</v>
      </c>
      <c r="I59" s="42">
        <f>SUM(I60-I61)</f>
        <v>-205000</v>
      </c>
      <c r="J59" s="64"/>
      <c r="K59" s="42"/>
      <c r="L59" s="4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3"/>
    </row>
    <row r="60" spans="1:44" ht="15" customHeight="1" hidden="1">
      <c r="A60" s="39"/>
      <c r="B60" s="39"/>
      <c r="C60" s="45" t="s">
        <v>83</v>
      </c>
      <c r="D60" s="33"/>
      <c r="E60" s="41">
        <f>SUM(F60+I60)</f>
        <v>90000</v>
      </c>
      <c r="F60" s="42">
        <f>SUM(G60+H60)</f>
        <v>90000</v>
      </c>
      <c r="G60" s="42">
        <v>90000</v>
      </c>
      <c r="H60" s="42"/>
      <c r="I60" s="42"/>
      <c r="J60" s="64"/>
      <c r="K60" s="42"/>
      <c r="L60" s="4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3"/>
    </row>
    <row r="61" spans="1:44" ht="21" customHeight="1" hidden="1">
      <c r="A61" s="39"/>
      <c r="B61" s="39"/>
      <c r="C61" s="45" t="s">
        <v>86</v>
      </c>
      <c r="D61" s="33"/>
      <c r="E61" s="41">
        <f>SUM(F61+I61)</f>
        <v>205000</v>
      </c>
      <c r="F61" s="42">
        <f>SUM(G61+H61)</f>
        <v>0</v>
      </c>
      <c r="G61" s="42"/>
      <c r="H61" s="42"/>
      <c r="I61" s="42">
        <v>205000</v>
      </c>
      <c r="J61" s="64"/>
      <c r="K61" s="42"/>
      <c r="L61" s="4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3"/>
    </row>
    <row r="62" spans="1:44" ht="36" customHeight="1">
      <c r="A62" s="39"/>
      <c r="B62" s="39"/>
      <c r="C62" s="40" t="s">
        <v>84</v>
      </c>
      <c r="D62" s="33"/>
      <c r="E62" s="41">
        <f>SUM(E58+E59)</f>
        <v>1500000</v>
      </c>
      <c r="F62" s="42">
        <f>SUM(F58+F59)</f>
        <v>385000</v>
      </c>
      <c r="G62" s="42">
        <f>SUM(G58+G59)</f>
        <v>385000</v>
      </c>
      <c r="H62" s="42">
        <f>SUM(H58+H59)</f>
        <v>0</v>
      </c>
      <c r="I62" s="42">
        <f>SUM(I58+I59)</f>
        <v>1115000</v>
      </c>
      <c r="J62" s="64">
        <v>0</v>
      </c>
      <c r="K62" s="44">
        <f>SUM(J62/E62)</f>
        <v>0</v>
      </c>
      <c r="L62" s="46" t="s">
        <v>188</v>
      </c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3"/>
    </row>
    <row r="63" spans="1:44" ht="36" customHeight="1">
      <c r="A63" s="39" t="s">
        <v>149</v>
      </c>
      <c r="B63" s="39">
        <v>9</v>
      </c>
      <c r="C63" s="40" t="s">
        <v>148</v>
      </c>
      <c r="D63" s="33" t="s">
        <v>48</v>
      </c>
      <c r="E63" s="41">
        <f>SUM(F63+I63)</f>
        <v>0</v>
      </c>
      <c r="F63" s="42">
        <f>SUM(G63:H63)</f>
        <v>0</v>
      </c>
      <c r="G63" s="43">
        <v>0</v>
      </c>
      <c r="H63" s="43">
        <v>0</v>
      </c>
      <c r="I63" s="42">
        <v>0</v>
      </c>
      <c r="J63" s="64"/>
      <c r="K63" s="42"/>
      <c r="L63" s="4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3"/>
    </row>
    <row r="64" spans="1:44" ht="18.75" customHeight="1" hidden="1">
      <c r="A64" s="39"/>
      <c r="B64" s="39"/>
      <c r="C64" s="40" t="s">
        <v>82</v>
      </c>
      <c r="D64" s="33"/>
      <c r="E64" s="41">
        <f>SUM(F64+I64)</f>
        <v>0</v>
      </c>
      <c r="F64" s="42">
        <f>SUM(G64+H64)</f>
        <v>0</v>
      </c>
      <c r="G64" s="43">
        <f>SUM(G63)</f>
        <v>0</v>
      </c>
      <c r="H64" s="43">
        <f>SUM(H63)</f>
        <v>0</v>
      </c>
      <c r="I64" s="42">
        <f>SUM(I63)</f>
        <v>0</v>
      </c>
      <c r="J64" s="64"/>
      <c r="K64" s="42"/>
      <c r="L64" s="4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3"/>
    </row>
    <row r="65" spans="1:44" ht="18.75" customHeight="1" hidden="1">
      <c r="A65" s="39"/>
      <c r="B65" s="39"/>
      <c r="C65" s="45" t="s">
        <v>85</v>
      </c>
      <c r="D65" s="33"/>
      <c r="E65" s="41">
        <f>SUM(F65+I65)</f>
        <v>115000</v>
      </c>
      <c r="F65" s="42">
        <f>SUM(G65+H65)</f>
        <v>45000</v>
      </c>
      <c r="G65" s="42">
        <f>SUM(G66-G67)</f>
        <v>45000</v>
      </c>
      <c r="H65" s="42">
        <f>SUM(H66-H67)</f>
        <v>0</v>
      </c>
      <c r="I65" s="42">
        <f>SUM(I66-I67)</f>
        <v>70000</v>
      </c>
      <c r="J65" s="64"/>
      <c r="K65" s="42"/>
      <c r="L65" s="4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3"/>
    </row>
    <row r="66" spans="1:44" ht="18.75" customHeight="1" hidden="1">
      <c r="A66" s="39"/>
      <c r="B66" s="39"/>
      <c r="C66" s="45" t="s">
        <v>83</v>
      </c>
      <c r="D66" s="33"/>
      <c r="E66" s="41">
        <f>SUM(F66+I66)</f>
        <v>115000</v>
      </c>
      <c r="F66" s="42">
        <f>SUM(G66+H66)</f>
        <v>45000</v>
      </c>
      <c r="G66" s="42">
        <v>45000</v>
      </c>
      <c r="H66" s="42"/>
      <c r="I66" s="42">
        <v>70000</v>
      </c>
      <c r="J66" s="64"/>
      <c r="K66" s="42"/>
      <c r="L66" s="4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3"/>
    </row>
    <row r="67" spans="1:44" ht="18.75" customHeight="1" hidden="1">
      <c r="A67" s="39"/>
      <c r="B67" s="39"/>
      <c r="C67" s="45" t="s">
        <v>86</v>
      </c>
      <c r="D67" s="33"/>
      <c r="E67" s="41">
        <f>SUM(F67+I67)</f>
        <v>0</v>
      </c>
      <c r="F67" s="42">
        <f>SUM(G67+H67)</f>
        <v>0</v>
      </c>
      <c r="G67" s="42"/>
      <c r="H67" s="42"/>
      <c r="I67" s="42">
        <v>0</v>
      </c>
      <c r="J67" s="64"/>
      <c r="K67" s="42"/>
      <c r="L67" s="4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3"/>
    </row>
    <row r="68" spans="1:44" ht="34.5" customHeight="1">
      <c r="A68" s="39"/>
      <c r="B68" s="39"/>
      <c r="C68" s="40" t="s">
        <v>84</v>
      </c>
      <c r="D68" s="33"/>
      <c r="E68" s="41">
        <f>SUM(E64+E65)</f>
        <v>115000</v>
      </c>
      <c r="F68" s="42">
        <f>SUM(F64+F65)</f>
        <v>45000</v>
      </c>
      <c r="G68" s="42">
        <f>SUM(G64+G65)</f>
        <v>45000</v>
      </c>
      <c r="H68" s="42">
        <f>SUM(H64+H65)</f>
        <v>0</v>
      </c>
      <c r="I68" s="42">
        <f>SUM(I64+I65)</f>
        <v>70000</v>
      </c>
      <c r="J68" s="64">
        <v>0</v>
      </c>
      <c r="K68" s="44">
        <f>SUM(J68/E68)</f>
        <v>0</v>
      </c>
      <c r="L68" s="46" t="s">
        <v>187</v>
      </c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3"/>
    </row>
    <row r="69" spans="1:44" ht="36.75" customHeight="1">
      <c r="A69" s="39">
        <v>8</v>
      </c>
      <c r="B69" s="39">
        <v>10</v>
      </c>
      <c r="C69" s="47" t="s">
        <v>24</v>
      </c>
      <c r="D69" s="33" t="s">
        <v>48</v>
      </c>
      <c r="E69" s="41">
        <f>SUM(F69+I69)</f>
        <v>575000</v>
      </c>
      <c r="F69" s="42">
        <f>SUM(G69:H69)</f>
        <v>575000</v>
      </c>
      <c r="G69" s="43">
        <v>575000</v>
      </c>
      <c r="H69" s="43">
        <v>0</v>
      </c>
      <c r="I69" s="42">
        <v>0</v>
      </c>
      <c r="J69" s="64"/>
      <c r="K69" s="42"/>
      <c r="L69" s="4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3"/>
    </row>
    <row r="70" spans="1:44" ht="25.5" customHeight="1" hidden="1">
      <c r="A70" s="39"/>
      <c r="B70" s="39"/>
      <c r="C70" s="40" t="s">
        <v>82</v>
      </c>
      <c r="D70" s="33"/>
      <c r="E70" s="41">
        <f>SUM(F70+I70)</f>
        <v>575000</v>
      </c>
      <c r="F70" s="42">
        <f>SUM(G70+H70)</f>
        <v>575000</v>
      </c>
      <c r="G70" s="43">
        <f>SUM(G69)</f>
        <v>575000</v>
      </c>
      <c r="H70" s="43">
        <f>SUM(H69)</f>
        <v>0</v>
      </c>
      <c r="I70" s="42">
        <f>SUM(I69)</f>
        <v>0</v>
      </c>
      <c r="J70" s="64"/>
      <c r="K70" s="42"/>
      <c r="L70" s="4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3"/>
    </row>
    <row r="71" spans="1:44" ht="26.25" customHeight="1" hidden="1">
      <c r="A71" s="39"/>
      <c r="B71" s="39"/>
      <c r="C71" s="45" t="s">
        <v>85</v>
      </c>
      <c r="D71" s="33"/>
      <c r="E71" s="41">
        <f>SUM(F71+I71)</f>
        <v>200000</v>
      </c>
      <c r="F71" s="42">
        <f>SUM(G71+H71)</f>
        <v>200000</v>
      </c>
      <c r="G71" s="42">
        <f>SUM(G72-G73)</f>
        <v>200000</v>
      </c>
      <c r="H71" s="42">
        <f>SUM(H72-H73)</f>
        <v>0</v>
      </c>
      <c r="I71" s="42">
        <f>SUM(I72-I73)</f>
        <v>0</v>
      </c>
      <c r="J71" s="64"/>
      <c r="K71" s="42"/>
      <c r="L71" s="4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3"/>
    </row>
    <row r="72" spans="1:44" ht="22.5" customHeight="1" hidden="1">
      <c r="A72" s="39"/>
      <c r="B72" s="39"/>
      <c r="C72" s="45" t="s">
        <v>83</v>
      </c>
      <c r="D72" s="33"/>
      <c r="E72" s="41">
        <f>SUM(F72+I72)</f>
        <v>200000</v>
      </c>
      <c r="F72" s="42">
        <f>SUM(G72+H72)</f>
        <v>200000</v>
      </c>
      <c r="G72" s="42">
        <v>200000</v>
      </c>
      <c r="H72" s="42"/>
      <c r="I72" s="42"/>
      <c r="J72" s="64"/>
      <c r="K72" s="42"/>
      <c r="L72" s="4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3"/>
    </row>
    <row r="73" spans="1:44" ht="19.5" customHeight="1" hidden="1">
      <c r="A73" s="39"/>
      <c r="B73" s="39"/>
      <c r="C73" s="45" t="s">
        <v>86</v>
      </c>
      <c r="D73" s="33"/>
      <c r="E73" s="41">
        <f>SUM(F73+I73)</f>
        <v>0</v>
      </c>
      <c r="F73" s="42">
        <f>SUM(G73+H73)</f>
        <v>0</v>
      </c>
      <c r="G73" s="42"/>
      <c r="H73" s="42"/>
      <c r="I73" s="42"/>
      <c r="J73" s="64"/>
      <c r="K73" s="42"/>
      <c r="L73" s="4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3"/>
    </row>
    <row r="74" spans="1:44" ht="36.75" customHeight="1">
      <c r="A74" s="39"/>
      <c r="B74" s="39"/>
      <c r="C74" s="40" t="s">
        <v>84</v>
      </c>
      <c r="D74" s="33"/>
      <c r="E74" s="41">
        <f>SUM(E70+E71)</f>
        <v>775000</v>
      </c>
      <c r="F74" s="42">
        <f>SUM(F70+F71)</f>
        <v>775000</v>
      </c>
      <c r="G74" s="42">
        <f>SUM(G70+G71)</f>
        <v>775000</v>
      </c>
      <c r="H74" s="42">
        <f>SUM(H70+H71)</f>
        <v>0</v>
      </c>
      <c r="I74" s="42">
        <f>SUM(I70+I71)</f>
        <v>0</v>
      </c>
      <c r="J74" s="64">
        <v>288467.29</v>
      </c>
      <c r="K74" s="44">
        <f>SUM(J74/E74)</f>
        <v>0.3722158580645161</v>
      </c>
      <c r="L74" s="46" t="s">
        <v>189</v>
      </c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3"/>
    </row>
    <row r="75" spans="1:44" ht="58.5" customHeight="1">
      <c r="A75" s="39">
        <v>9</v>
      </c>
      <c r="B75" s="39">
        <v>11</v>
      </c>
      <c r="C75" s="40" t="s">
        <v>160</v>
      </c>
      <c r="D75" s="33" t="s">
        <v>48</v>
      </c>
      <c r="E75" s="41">
        <f>SUM(F75+I75)</f>
        <v>260000</v>
      </c>
      <c r="F75" s="42">
        <f>SUM(G75:H75)</f>
        <v>260000</v>
      </c>
      <c r="G75" s="43">
        <v>210000</v>
      </c>
      <c r="H75" s="43">
        <v>50000</v>
      </c>
      <c r="I75" s="42">
        <v>0</v>
      </c>
      <c r="J75" s="64"/>
      <c r="K75" s="42"/>
      <c r="L75" s="4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3"/>
    </row>
    <row r="76" spans="1:44" ht="24" customHeight="1" hidden="1">
      <c r="A76" s="39"/>
      <c r="B76" s="39"/>
      <c r="C76" s="40" t="s">
        <v>82</v>
      </c>
      <c r="D76" s="33"/>
      <c r="E76" s="41">
        <f>SUM(F76+I76)</f>
        <v>260000</v>
      </c>
      <c r="F76" s="42">
        <f>SUM(G76+H76)</f>
        <v>260000</v>
      </c>
      <c r="G76" s="43">
        <f>SUM(G75)</f>
        <v>210000</v>
      </c>
      <c r="H76" s="43">
        <f>SUM(H75)</f>
        <v>50000</v>
      </c>
      <c r="I76" s="42">
        <f>SUM(I75)</f>
        <v>0</v>
      </c>
      <c r="J76" s="64"/>
      <c r="K76" s="42"/>
      <c r="L76" s="4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3"/>
    </row>
    <row r="77" spans="1:44" ht="19.5" customHeight="1" hidden="1">
      <c r="A77" s="39"/>
      <c r="B77" s="39"/>
      <c r="C77" s="45" t="s">
        <v>85</v>
      </c>
      <c r="D77" s="33"/>
      <c r="E77" s="41">
        <f>SUM(F77+I77)</f>
        <v>140000</v>
      </c>
      <c r="F77" s="42">
        <f>SUM(G77+H77)</f>
        <v>140000</v>
      </c>
      <c r="G77" s="42">
        <f>SUM(G78-G79)</f>
        <v>140000</v>
      </c>
      <c r="H77" s="42">
        <f>SUM(H78-H79)</f>
        <v>0</v>
      </c>
      <c r="I77" s="42">
        <f>SUM(I78-I79)</f>
        <v>0</v>
      </c>
      <c r="J77" s="64"/>
      <c r="K77" s="42"/>
      <c r="L77" s="4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3"/>
    </row>
    <row r="78" spans="1:44" ht="18.75" customHeight="1" hidden="1">
      <c r="A78" s="39"/>
      <c r="B78" s="39"/>
      <c r="C78" s="45" t="s">
        <v>83</v>
      </c>
      <c r="D78" s="33"/>
      <c r="E78" s="41">
        <f>SUM(F78+I78)</f>
        <v>140000</v>
      </c>
      <c r="F78" s="42">
        <f>SUM(G78+H78)</f>
        <v>140000</v>
      </c>
      <c r="G78" s="42">
        <v>140000</v>
      </c>
      <c r="H78" s="42"/>
      <c r="I78" s="42"/>
      <c r="J78" s="64"/>
      <c r="K78" s="42"/>
      <c r="L78" s="4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3"/>
    </row>
    <row r="79" spans="1:44" ht="16.5" customHeight="1" hidden="1">
      <c r="A79" s="39"/>
      <c r="B79" s="39"/>
      <c r="C79" s="45" t="s">
        <v>86</v>
      </c>
      <c r="D79" s="33"/>
      <c r="E79" s="41">
        <f>SUM(F79+I79)</f>
        <v>0</v>
      </c>
      <c r="F79" s="42">
        <f>SUM(G79+H79)</f>
        <v>0</v>
      </c>
      <c r="G79" s="42"/>
      <c r="H79" s="42"/>
      <c r="I79" s="42"/>
      <c r="J79" s="64"/>
      <c r="K79" s="42"/>
      <c r="L79" s="4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3"/>
    </row>
    <row r="80" spans="1:44" ht="23.25" customHeight="1">
      <c r="A80" s="39"/>
      <c r="B80" s="39"/>
      <c r="C80" s="40" t="s">
        <v>84</v>
      </c>
      <c r="D80" s="33"/>
      <c r="E80" s="41">
        <f>SUM(E76+E77)</f>
        <v>400000</v>
      </c>
      <c r="F80" s="42">
        <f>SUM(F76+F77)</f>
        <v>400000</v>
      </c>
      <c r="G80" s="42">
        <f>SUM(G76+G77)</f>
        <v>350000</v>
      </c>
      <c r="H80" s="42">
        <f>SUM(H76+H77)</f>
        <v>50000</v>
      </c>
      <c r="I80" s="42">
        <f>SUM(I76+I77)</f>
        <v>0</v>
      </c>
      <c r="J80" s="64">
        <v>129536.48</v>
      </c>
      <c r="K80" s="44">
        <f>SUM(J80/E80)</f>
        <v>0.3238412</v>
      </c>
      <c r="L80" s="46" t="s">
        <v>190</v>
      </c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3"/>
    </row>
    <row r="81" spans="1:44" ht="55.5" customHeight="1">
      <c r="A81" s="39">
        <v>10</v>
      </c>
      <c r="B81" s="39">
        <v>12</v>
      </c>
      <c r="C81" s="47" t="s">
        <v>222</v>
      </c>
      <c r="D81" s="33" t="s">
        <v>48</v>
      </c>
      <c r="E81" s="41">
        <f>SUM(F81+I81)</f>
        <v>30000</v>
      </c>
      <c r="F81" s="42">
        <f>SUM(G81:H81)</f>
        <v>30000</v>
      </c>
      <c r="G81" s="43">
        <v>30000</v>
      </c>
      <c r="H81" s="43">
        <v>0</v>
      </c>
      <c r="I81" s="42">
        <v>0</v>
      </c>
      <c r="J81" s="64"/>
      <c r="K81" s="42"/>
      <c r="L81" s="4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3"/>
    </row>
    <row r="82" spans="1:44" ht="18.75" customHeight="1" hidden="1">
      <c r="A82" s="39"/>
      <c r="B82" s="39"/>
      <c r="C82" s="40" t="s">
        <v>82</v>
      </c>
      <c r="D82" s="33"/>
      <c r="E82" s="41">
        <f>SUM(F82+I82)</f>
        <v>30000</v>
      </c>
      <c r="F82" s="42">
        <f>SUM(G82+H82)</f>
        <v>30000</v>
      </c>
      <c r="G82" s="43">
        <f>SUM(G81)</f>
        <v>30000</v>
      </c>
      <c r="H82" s="43">
        <f>SUM(H81)</f>
        <v>0</v>
      </c>
      <c r="I82" s="42">
        <f>SUM(I81)</f>
        <v>0</v>
      </c>
      <c r="J82" s="64"/>
      <c r="K82" s="42"/>
      <c r="L82" s="4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3"/>
    </row>
    <row r="83" spans="1:44" ht="23.25" customHeight="1" hidden="1">
      <c r="A83" s="39"/>
      <c r="B83" s="39"/>
      <c r="C83" s="45" t="s">
        <v>85</v>
      </c>
      <c r="D83" s="33"/>
      <c r="E83" s="41">
        <f>SUM(F83+I83)</f>
        <v>15000</v>
      </c>
      <c r="F83" s="42">
        <f>SUM(G83+H83)</f>
        <v>15000</v>
      </c>
      <c r="G83" s="42">
        <f>SUM(G84-G85)</f>
        <v>15000</v>
      </c>
      <c r="H83" s="42">
        <f>SUM(H84-H85)</f>
        <v>0</v>
      </c>
      <c r="I83" s="42">
        <f>SUM(I84-I85)</f>
        <v>0</v>
      </c>
      <c r="J83" s="64"/>
      <c r="K83" s="42"/>
      <c r="L83" s="4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3"/>
    </row>
    <row r="84" spans="1:44" ht="22.5" customHeight="1" hidden="1">
      <c r="A84" s="39"/>
      <c r="B84" s="39"/>
      <c r="C84" s="45" t="s">
        <v>83</v>
      </c>
      <c r="D84" s="33"/>
      <c r="E84" s="41">
        <f>SUM(F84+I84)</f>
        <v>15000</v>
      </c>
      <c r="F84" s="42">
        <f>SUM(G84+H84)</f>
        <v>15000</v>
      </c>
      <c r="G84" s="42">
        <v>15000</v>
      </c>
      <c r="H84" s="42"/>
      <c r="I84" s="42"/>
      <c r="J84" s="64"/>
      <c r="K84" s="42"/>
      <c r="L84" s="4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3"/>
    </row>
    <row r="85" spans="1:44" ht="24.75" customHeight="1" hidden="1">
      <c r="A85" s="39"/>
      <c r="B85" s="39"/>
      <c r="C85" s="45" t="s">
        <v>86</v>
      </c>
      <c r="D85" s="33"/>
      <c r="E85" s="41">
        <f>SUM(F85+I85)</f>
        <v>0</v>
      </c>
      <c r="F85" s="42">
        <f>SUM(G85+H85)</f>
        <v>0</v>
      </c>
      <c r="G85" s="42"/>
      <c r="H85" s="42"/>
      <c r="I85" s="42"/>
      <c r="J85" s="64"/>
      <c r="K85" s="42"/>
      <c r="L85" s="4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3"/>
    </row>
    <row r="86" spans="1:44" ht="19.5" customHeight="1">
      <c r="A86" s="39"/>
      <c r="B86" s="39"/>
      <c r="C86" s="40" t="s">
        <v>84</v>
      </c>
      <c r="D86" s="33"/>
      <c r="E86" s="41">
        <f>SUM(E82+E83)</f>
        <v>45000</v>
      </c>
      <c r="F86" s="42">
        <f>SUM(F82+F83)</f>
        <v>45000</v>
      </c>
      <c r="G86" s="42">
        <f>SUM(G82+G83)</f>
        <v>45000</v>
      </c>
      <c r="H86" s="42">
        <f>SUM(H82+H83)</f>
        <v>0</v>
      </c>
      <c r="I86" s="42">
        <f>SUM(I82+I83)</f>
        <v>0</v>
      </c>
      <c r="J86" s="64">
        <v>2406.13</v>
      </c>
      <c r="K86" s="44">
        <f>SUM(J86/E86)</f>
        <v>0.053469555555555555</v>
      </c>
      <c r="L86" s="46" t="s">
        <v>190</v>
      </c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3"/>
    </row>
    <row r="87" spans="1:44" ht="53.25" customHeight="1">
      <c r="A87" s="39">
        <v>11</v>
      </c>
      <c r="B87" s="39">
        <v>13</v>
      </c>
      <c r="C87" s="40" t="s">
        <v>88</v>
      </c>
      <c r="D87" s="33" t="s">
        <v>48</v>
      </c>
      <c r="E87" s="41">
        <v>148000</v>
      </c>
      <c r="F87" s="42">
        <v>48000</v>
      </c>
      <c r="G87" s="42">
        <v>48000</v>
      </c>
      <c r="H87" s="42">
        <v>0</v>
      </c>
      <c r="I87" s="42">
        <v>100000</v>
      </c>
      <c r="J87" s="64"/>
      <c r="K87" s="42"/>
      <c r="L87" s="4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3"/>
    </row>
    <row r="88" spans="1:44" ht="21" customHeight="1" hidden="1">
      <c r="A88" s="39"/>
      <c r="B88" s="39"/>
      <c r="C88" s="40" t="s">
        <v>82</v>
      </c>
      <c r="D88" s="33"/>
      <c r="E88" s="41">
        <f>SUM(F88+I88)</f>
        <v>148000</v>
      </c>
      <c r="F88" s="42">
        <f>SUM(G88+H88)</f>
        <v>48000</v>
      </c>
      <c r="G88" s="43">
        <f>SUM(G87)</f>
        <v>48000</v>
      </c>
      <c r="H88" s="43">
        <f>SUM(H87)</f>
        <v>0</v>
      </c>
      <c r="I88" s="42">
        <f>SUM(I87)</f>
        <v>100000</v>
      </c>
      <c r="J88" s="64"/>
      <c r="K88" s="42"/>
      <c r="L88" s="4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3"/>
    </row>
    <row r="89" spans="1:44" ht="21" customHeight="1" hidden="1">
      <c r="A89" s="39"/>
      <c r="B89" s="39"/>
      <c r="C89" s="45" t="s">
        <v>85</v>
      </c>
      <c r="D89" s="33"/>
      <c r="E89" s="41">
        <f>SUM(F89+I89)</f>
        <v>0</v>
      </c>
      <c r="F89" s="42">
        <f>SUM(G89+H89)</f>
        <v>100000</v>
      </c>
      <c r="G89" s="42">
        <f>SUM(G90-G91)</f>
        <v>100000</v>
      </c>
      <c r="H89" s="42">
        <f>SUM(H90-H91)</f>
        <v>0</v>
      </c>
      <c r="I89" s="42">
        <f>SUM(I90-I91)</f>
        <v>-100000</v>
      </c>
      <c r="J89" s="64"/>
      <c r="K89" s="42"/>
      <c r="L89" s="4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3"/>
    </row>
    <row r="90" spans="1:44" ht="21" customHeight="1" hidden="1">
      <c r="A90" s="39"/>
      <c r="B90" s="39"/>
      <c r="C90" s="45" t="s">
        <v>83</v>
      </c>
      <c r="D90" s="33"/>
      <c r="E90" s="41">
        <f>SUM(F90+I90)</f>
        <v>100000</v>
      </c>
      <c r="F90" s="42">
        <f>SUM(G90+H90)</f>
        <v>100000</v>
      </c>
      <c r="G90" s="42">
        <v>100000</v>
      </c>
      <c r="H90" s="42"/>
      <c r="I90" s="42"/>
      <c r="J90" s="64"/>
      <c r="K90" s="42"/>
      <c r="L90" s="4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3"/>
    </row>
    <row r="91" spans="1:44" ht="21" customHeight="1" hidden="1">
      <c r="A91" s="39"/>
      <c r="B91" s="39"/>
      <c r="C91" s="45" t="s">
        <v>86</v>
      </c>
      <c r="D91" s="33"/>
      <c r="E91" s="41">
        <f>SUM(F91+I91)</f>
        <v>100000</v>
      </c>
      <c r="F91" s="42">
        <f>SUM(G91+H91)</f>
        <v>0</v>
      </c>
      <c r="G91" s="42"/>
      <c r="H91" s="42"/>
      <c r="I91" s="42">
        <v>100000</v>
      </c>
      <c r="J91" s="64"/>
      <c r="K91" s="42"/>
      <c r="L91" s="4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3"/>
    </row>
    <row r="92" spans="1:44" ht="35.25" customHeight="1">
      <c r="A92" s="39"/>
      <c r="B92" s="39"/>
      <c r="C92" s="40" t="s">
        <v>84</v>
      </c>
      <c r="D92" s="33"/>
      <c r="E92" s="41">
        <f>SUM(E88+E89)</f>
        <v>148000</v>
      </c>
      <c r="F92" s="42">
        <f>SUM(F88+F89)</f>
        <v>148000</v>
      </c>
      <c r="G92" s="42">
        <f>SUM(G88+G89)</f>
        <v>148000</v>
      </c>
      <c r="H92" s="42">
        <f>SUM(H88+H89)</f>
        <v>0</v>
      </c>
      <c r="I92" s="42">
        <f>SUM(I88+I89)</f>
        <v>0</v>
      </c>
      <c r="J92" s="64">
        <v>0</v>
      </c>
      <c r="K92" s="44">
        <f>SUM(J92/E92)</f>
        <v>0</v>
      </c>
      <c r="L92" s="46" t="s">
        <v>191</v>
      </c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3"/>
    </row>
    <row r="93" spans="1:44" ht="39" customHeight="1">
      <c r="A93" s="39">
        <v>12</v>
      </c>
      <c r="B93" s="39">
        <v>14</v>
      </c>
      <c r="C93" s="40" t="s">
        <v>12</v>
      </c>
      <c r="D93" s="33" t="s">
        <v>48</v>
      </c>
      <c r="E93" s="41">
        <f>SUM(F93+I93)</f>
        <v>60000</v>
      </c>
      <c r="F93" s="42">
        <f>SUM(G93:H93)</f>
        <v>60000</v>
      </c>
      <c r="G93" s="43">
        <v>60000</v>
      </c>
      <c r="H93" s="43">
        <v>0</v>
      </c>
      <c r="I93" s="42">
        <v>0</v>
      </c>
      <c r="J93" s="64"/>
      <c r="K93" s="42"/>
      <c r="L93" s="4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3"/>
    </row>
    <row r="94" spans="1:44" ht="24.75" customHeight="1" hidden="1">
      <c r="A94" s="39"/>
      <c r="B94" s="39"/>
      <c r="C94" s="40" t="s">
        <v>82</v>
      </c>
      <c r="D94" s="33"/>
      <c r="E94" s="41">
        <f>SUM(F94+I94)</f>
        <v>60000</v>
      </c>
      <c r="F94" s="42">
        <f>SUM(G94+H94)</f>
        <v>60000</v>
      </c>
      <c r="G94" s="43">
        <f>SUM(G93)</f>
        <v>60000</v>
      </c>
      <c r="H94" s="43">
        <f>SUM(H93)</f>
        <v>0</v>
      </c>
      <c r="I94" s="42">
        <f>SUM(I93)</f>
        <v>0</v>
      </c>
      <c r="J94" s="64"/>
      <c r="K94" s="42"/>
      <c r="L94" s="4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3"/>
    </row>
    <row r="95" spans="1:44" ht="24" customHeight="1" hidden="1">
      <c r="A95" s="39"/>
      <c r="B95" s="39"/>
      <c r="C95" s="45" t="s">
        <v>85</v>
      </c>
      <c r="D95" s="33"/>
      <c r="E95" s="41">
        <f>SUM(F95+I95)</f>
        <v>0</v>
      </c>
      <c r="F95" s="42">
        <f>SUM(G95+H95)</f>
        <v>0</v>
      </c>
      <c r="G95" s="42">
        <f>SUM(G96-G97)</f>
        <v>0</v>
      </c>
      <c r="H95" s="42">
        <f>SUM(H96-H97)</f>
        <v>0</v>
      </c>
      <c r="I95" s="42">
        <f>SUM(I96-I97)</f>
        <v>0</v>
      </c>
      <c r="J95" s="64"/>
      <c r="K95" s="42"/>
      <c r="L95" s="4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3"/>
    </row>
    <row r="96" spans="1:44" ht="18" customHeight="1" hidden="1">
      <c r="A96" s="39"/>
      <c r="B96" s="39"/>
      <c r="C96" s="45" t="s">
        <v>83</v>
      </c>
      <c r="D96" s="33"/>
      <c r="E96" s="41">
        <f>SUM(F96+I96)</f>
        <v>0</v>
      </c>
      <c r="F96" s="42">
        <f>SUM(G96+H96)</f>
        <v>0</v>
      </c>
      <c r="G96" s="42"/>
      <c r="H96" s="42"/>
      <c r="I96" s="42"/>
      <c r="J96" s="64"/>
      <c r="K96" s="42"/>
      <c r="L96" s="4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3"/>
    </row>
    <row r="97" spans="1:44" ht="18.75" customHeight="1" hidden="1">
      <c r="A97" s="39"/>
      <c r="B97" s="39"/>
      <c r="C97" s="45" t="s">
        <v>86</v>
      </c>
      <c r="D97" s="33"/>
      <c r="E97" s="41">
        <f>SUM(F97+I97)</f>
        <v>0</v>
      </c>
      <c r="F97" s="42">
        <f>SUM(G97+H97)</f>
        <v>0</v>
      </c>
      <c r="G97" s="42"/>
      <c r="H97" s="42"/>
      <c r="I97" s="42"/>
      <c r="J97" s="64"/>
      <c r="K97" s="42"/>
      <c r="L97" s="4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3"/>
    </row>
    <row r="98" spans="1:44" ht="34.5" customHeight="1">
      <c r="A98" s="39"/>
      <c r="B98" s="39"/>
      <c r="C98" s="40" t="s">
        <v>84</v>
      </c>
      <c r="D98" s="33"/>
      <c r="E98" s="41">
        <f>SUM(E94+E95)</f>
        <v>60000</v>
      </c>
      <c r="F98" s="42">
        <f>SUM(F94+F95)</f>
        <v>60000</v>
      </c>
      <c r="G98" s="42">
        <f>SUM(G94+G95)</f>
        <v>60000</v>
      </c>
      <c r="H98" s="42">
        <f>SUM(H94+H95)</f>
        <v>0</v>
      </c>
      <c r="I98" s="42">
        <f>SUM(I94+I95)</f>
        <v>0</v>
      </c>
      <c r="J98" s="64">
        <v>0</v>
      </c>
      <c r="K98" s="44">
        <f>SUM(J98/E98)</f>
        <v>0</v>
      </c>
      <c r="L98" s="46" t="s">
        <v>191</v>
      </c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3"/>
    </row>
    <row r="99" spans="1:44" ht="39" customHeight="1">
      <c r="A99" s="39">
        <v>13</v>
      </c>
      <c r="B99" s="39">
        <v>15</v>
      </c>
      <c r="C99" s="40" t="s">
        <v>89</v>
      </c>
      <c r="D99" s="33" t="s">
        <v>48</v>
      </c>
      <c r="E99" s="41">
        <f>SUM(F99+I99)</f>
        <v>72000</v>
      </c>
      <c r="F99" s="42">
        <f>SUM(G99:H99)</f>
        <v>72000</v>
      </c>
      <c r="G99" s="43">
        <v>72000</v>
      </c>
      <c r="H99" s="43">
        <v>0</v>
      </c>
      <c r="I99" s="42">
        <v>0</v>
      </c>
      <c r="J99" s="64"/>
      <c r="K99" s="42"/>
      <c r="L99" s="4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3"/>
    </row>
    <row r="100" spans="1:44" ht="20.25" customHeight="1" hidden="1">
      <c r="A100" s="39"/>
      <c r="B100" s="39"/>
      <c r="C100" s="40" t="s">
        <v>82</v>
      </c>
      <c r="D100" s="33"/>
      <c r="E100" s="41">
        <f>SUM(F100+I100)</f>
        <v>72000</v>
      </c>
      <c r="F100" s="42">
        <f>SUM(G100+H100)</f>
        <v>72000</v>
      </c>
      <c r="G100" s="43">
        <f>SUM(G99)</f>
        <v>72000</v>
      </c>
      <c r="H100" s="43">
        <f>SUM(H99)</f>
        <v>0</v>
      </c>
      <c r="I100" s="42">
        <f>SUM(I99)</f>
        <v>0</v>
      </c>
      <c r="J100" s="64"/>
      <c r="K100" s="42"/>
      <c r="L100" s="4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3"/>
    </row>
    <row r="101" spans="1:44" ht="20.25" customHeight="1" hidden="1">
      <c r="A101" s="39"/>
      <c r="B101" s="39"/>
      <c r="C101" s="45" t="s">
        <v>85</v>
      </c>
      <c r="D101" s="33"/>
      <c r="E101" s="41">
        <f>SUM(F101+I101)</f>
        <v>0</v>
      </c>
      <c r="F101" s="42">
        <f>SUM(G101+H101)</f>
        <v>0</v>
      </c>
      <c r="G101" s="42">
        <f>SUM(G102-G103)</f>
        <v>0</v>
      </c>
      <c r="H101" s="42">
        <f>SUM(H102-H103)</f>
        <v>0</v>
      </c>
      <c r="I101" s="42">
        <f>SUM(I102-I103)</f>
        <v>0</v>
      </c>
      <c r="J101" s="64"/>
      <c r="K101" s="42"/>
      <c r="L101" s="4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3"/>
    </row>
    <row r="102" spans="1:44" ht="20.25" customHeight="1" hidden="1">
      <c r="A102" s="39"/>
      <c r="B102" s="39"/>
      <c r="C102" s="45" t="s">
        <v>83</v>
      </c>
      <c r="D102" s="33"/>
      <c r="E102" s="41">
        <f>SUM(F102+I102)</f>
        <v>0</v>
      </c>
      <c r="F102" s="42">
        <f>SUM(G102+H102)</f>
        <v>0</v>
      </c>
      <c r="G102" s="42"/>
      <c r="H102" s="42"/>
      <c r="I102" s="42"/>
      <c r="J102" s="64"/>
      <c r="K102" s="42"/>
      <c r="L102" s="4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3"/>
    </row>
    <row r="103" spans="1:44" ht="20.25" customHeight="1" hidden="1">
      <c r="A103" s="39"/>
      <c r="B103" s="39"/>
      <c r="C103" s="45" t="s">
        <v>86</v>
      </c>
      <c r="D103" s="33"/>
      <c r="E103" s="41">
        <f>SUM(F103+I103)</f>
        <v>0</v>
      </c>
      <c r="F103" s="42">
        <f>SUM(G103+H103)</f>
        <v>0</v>
      </c>
      <c r="G103" s="42"/>
      <c r="H103" s="42"/>
      <c r="I103" s="42"/>
      <c r="J103" s="64"/>
      <c r="K103" s="42"/>
      <c r="L103" s="4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3"/>
    </row>
    <row r="104" spans="1:44" ht="35.25" customHeight="1">
      <c r="A104" s="39"/>
      <c r="B104" s="39"/>
      <c r="C104" s="40" t="s">
        <v>84</v>
      </c>
      <c r="D104" s="33"/>
      <c r="E104" s="41">
        <f>SUM(E100+E101)</f>
        <v>72000</v>
      </c>
      <c r="F104" s="42">
        <f>SUM(F100+F101)</f>
        <v>72000</v>
      </c>
      <c r="G104" s="42">
        <f>SUM(G100+G101)</f>
        <v>72000</v>
      </c>
      <c r="H104" s="42">
        <f>SUM(H100+H101)</f>
        <v>0</v>
      </c>
      <c r="I104" s="42">
        <f>SUM(I100+I101)</f>
        <v>0</v>
      </c>
      <c r="J104" s="64">
        <v>0</v>
      </c>
      <c r="K104" s="44">
        <f>SUM(J104/E104)</f>
        <v>0</v>
      </c>
      <c r="L104" s="46" t="s">
        <v>191</v>
      </c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3"/>
    </row>
    <row r="105" spans="1:44" ht="39" customHeight="1">
      <c r="A105" s="39">
        <v>14</v>
      </c>
      <c r="B105" s="39">
        <v>16</v>
      </c>
      <c r="C105" s="40" t="s">
        <v>17</v>
      </c>
      <c r="D105" s="33" t="s">
        <v>48</v>
      </c>
      <c r="E105" s="41">
        <f>SUM(F105+I105)</f>
        <v>275000</v>
      </c>
      <c r="F105" s="42">
        <f>SUM(G105:H105)</f>
        <v>75000</v>
      </c>
      <c r="G105" s="43">
        <v>75000</v>
      </c>
      <c r="H105" s="43">
        <v>0</v>
      </c>
      <c r="I105" s="42">
        <v>200000</v>
      </c>
      <c r="J105" s="64"/>
      <c r="K105" s="42"/>
      <c r="L105" s="4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3"/>
    </row>
    <row r="106" spans="1:44" ht="29.25" customHeight="1" hidden="1">
      <c r="A106" s="39"/>
      <c r="B106" s="39"/>
      <c r="C106" s="40" t="s">
        <v>82</v>
      </c>
      <c r="D106" s="33"/>
      <c r="E106" s="41">
        <f>SUM(F106+I106)</f>
        <v>275000</v>
      </c>
      <c r="F106" s="42">
        <f>SUM(G106+H106)</f>
        <v>75000</v>
      </c>
      <c r="G106" s="43">
        <f>SUM(G105)</f>
        <v>75000</v>
      </c>
      <c r="H106" s="43">
        <f>SUM(H105)</f>
        <v>0</v>
      </c>
      <c r="I106" s="42">
        <f>SUM(I105)</f>
        <v>200000</v>
      </c>
      <c r="J106" s="64"/>
      <c r="K106" s="42"/>
      <c r="L106" s="4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3"/>
    </row>
    <row r="107" spans="1:44" ht="21.75" customHeight="1" hidden="1">
      <c r="A107" s="39"/>
      <c r="B107" s="39"/>
      <c r="C107" s="45" t="s">
        <v>85</v>
      </c>
      <c r="D107" s="33"/>
      <c r="E107" s="41">
        <f>SUM(F107+I107)</f>
        <v>225000</v>
      </c>
      <c r="F107" s="42">
        <f>SUM(G107+H107)</f>
        <v>100000</v>
      </c>
      <c r="G107" s="42">
        <f>SUM(G108-G109)</f>
        <v>100000</v>
      </c>
      <c r="H107" s="42">
        <f>SUM(H108-H109)</f>
        <v>0</v>
      </c>
      <c r="I107" s="42">
        <f>SUM(I108-I109)</f>
        <v>125000</v>
      </c>
      <c r="J107" s="64"/>
      <c r="K107" s="42"/>
      <c r="L107" s="4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3"/>
    </row>
    <row r="108" spans="1:44" ht="17.25" customHeight="1" hidden="1">
      <c r="A108" s="39"/>
      <c r="B108" s="39"/>
      <c r="C108" s="45" t="s">
        <v>83</v>
      </c>
      <c r="D108" s="33"/>
      <c r="E108" s="41">
        <f>SUM(F108+I108)</f>
        <v>225000</v>
      </c>
      <c r="F108" s="42">
        <f>SUM(G108+H108)</f>
        <v>100000</v>
      </c>
      <c r="G108" s="42">
        <v>100000</v>
      </c>
      <c r="H108" s="42"/>
      <c r="I108" s="42">
        <v>125000</v>
      </c>
      <c r="J108" s="64"/>
      <c r="K108" s="42"/>
      <c r="L108" s="4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3"/>
    </row>
    <row r="109" spans="1:44" ht="17.25" customHeight="1" hidden="1">
      <c r="A109" s="39"/>
      <c r="B109" s="39"/>
      <c r="C109" s="45" t="s">
        <v>86</v>
      </c>
      <c r="D109" s="33"/>
      <c r="E109" s="41">
        <f>SUM(F109+I109)</f>
        <v>0</v>
      </c>
      <c r="F109" s="42">
        <f>SUM(G109+H109)</f>
        <v>0</v>
      </c>
      <c r="G109" s="42"/>
      <c r="H109" s="42"/>
      <c r="I109" s="42"/>
      <c r="J109" s="64"/>
      <c r="K109" s="42"/>
      <c r="L109" s="4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3"/>
    </row>
    <row r="110" spans="1:44" ht="91.5" customHeight="1">
      <c r="A110" s="39"/>
      <c r="B110" s="39"/>
      <c r="C110" s="40" t="s">
        <v>84</v>
      </c>
      <c r="D110" s="33"/>
      <c r="E110" s="41">
        <f>SUM(E106+E107)</f>
        <v>500000</v>
      </c>
      <c r="F110" s="42">
        <f>SUM(F106+F107)</f>
        <v>175000</v>
      </c>
      <c r="G110" s="42">
        <f>SUM(G106+G107)</f>
        <v>175000</v>
      </c>
      <c r="H110" s="42">
        <f>SUM(H106+H107)</f>
        <v>0</v>
      </c>
      <c r="I110" s="42">
        <f>SUM(I106+I107)</f>
        <v>325000</v>
      </c>
      <c r="J110" s="64">
        <v>0</v>
      </c>
      <c r="K110" s="44">
        <f>SUM(J110/E110)</f>
        <v>0</v>
      </c>
      <c r="L110" s="46" t="s">
        <v>192</v>
      </c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3"/>
    </row>
    <row r="111" spans="1:44" ht="54" customHeight="1">
      <c r="A111" s="39">
        <v>15</v>
      </c>
      <c r="B111" s="39">
        <v>17</v>
      </c>
      <c r="C111" s="40" t="s">
        <v>90</v>
      </c>
      <c r="D111" s="33" t="s">
        <v>48</v>
      </c>
      <c r="E111" s="41">
        <f>SUM(F111+I111)</f>
        <v>0</v>
      </c>
      <c r="F111" s="42">
        <f>SUM(G111:H111)</f>
        <v>0</v>
      </c>
      <c r="G111" s="43">
        <v>0</v>
      </c>
      <c r="H111" s="43">
        <v>0</v>
      </c>
      <c r="I111" s="42">
        <v>0</v>
      </c>
      <c r="J111" s="64"/>
      <c r="K111" s="42"/>
      <c r="L111" s="4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3"/>
    </row>
    <row r="112" spans="1:44" ht="18.75" customHeight="1" hidden="1">
      <c r="A112" s="39"/>
      <c r="B112" s="39"/>
      <c r="C112" s="40" t="s">
        <v>82</v>
      </c>
      <c r="D112" s="33"/>
      <c r="E112" s="41">
        <f>SUM(F112+I112)</f>
        <v>0</v>
      </c>
      <c r="F112" s="42">
        <f>SUM(G112+H112)</f>
        <v>0</v>
      </c>
      <c r="G112" s="43">
        <f>SUM(G111)</f>
        <v>0</v>
      </c>
      <c r="H112" s="43">
        <f>SUM(H111)</f>
        <v>0</v>
      </c>
      <c r="I112" s="42">
        <f>SUM(I111)</f>
        <v>0</v>
      </c>
      <c r="J112" s="64"/>
      <c r="K112" s="42"/>
      <c r="L112" s="4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3"/>
    </row>
    <row r="113" spans="1:44" ht="18" customHeight="1" hidden="1">
      <c r="A113" s="39"/>
      <c r="B113" s="39"/>
      <c r="C113" s="45" t="s">
        <v>85</v>
      </c>
      <c r="D113" s="33"/>
      <c r="E113" s="41">
        <f>SUM(F113+I113)</f>
        <v>40000</v>
      </c>
      <c r="F113" s="42">
        <f>SUM(G113+H113)</f>
        <v>40000</v>
      </c>
      <c r="G113" s="42">
        <f>SUM(G114-G115)</f>
        <v>40000</v>
      </c>
      <c r="H113" s="42">
        <f>SUM(H114-H115)</f>
        <v>0</v>
      </c>
      <c r="I113" s="42">
        <f>SUM(I114-I115)</f>
        <v>0</v>
      </c>
      <c r="J113" s="64"/>
      <c r="K113" s="42"/>
      <c r="L113" s="4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3"/>
    </row>
    <row r="114" spans="1:44" ht="18" customHeight="1" hidden="1">
      <c r="A114" s="39"/>
      <c r="B114" s="39"/>
      <c r="C114" s="45" t="s">
        <v>83</v>
      </c>
      <c r="D114" s="33"/>
      <c r="E114" s="41">
        <f>SUM(F114+I114)</f>
        <v>40000</v>
      </c>
      <c r="F114" s="42">
        <f>SUM(G114+H114)</f>
        <v>40000</v>
      </c>
      <c r="G114" s="42">
        <v>40000</v>
      </c>
      <c r="H114" s="42"/>
      <c r="I114" s="42"/>
      <c r="J114" s="64"/>
      <c r="K114" s="42"/>
      <c r="L114" s="4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3"/>
    </row>
    <row r="115" spans="1:44" ht="15.75" customHeight="1" hidden="1">
      <c r="A115" s="39"/>
      <c r="B115" s="39"/>
      <c r="C115" s="45" t="s">
        <v>86</v>
      </c>
      <c r="D115" s="33"/>
      <c r="E115" s="41">
        <f>SUM(F115+I115)</f>
        <v>0</v>
      </c>
      <c r="F115" s="42">
        <f>SUM(G115+H115)</f>
        <v>0</v>
      </c>
      <c r="G115" s="42"/>
      <c r="H115" s="42"/>
      <c r="I115" s="42"/>
      <c r="J115" s="64"/>
      <c r="K115" s="42"/>
      <c r="L115" s="4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3"/>
    </row>
    <row r="116" spans="1:44" ht="20.25" customHeight="1">
      <c r="A116" s="39"/>
      <c r="B116" s="39"/>
      <c r="C116" s="40" t="s">
        <v>84</v>
      </c>
      <c r="D116" s="33"/>
      <c r="E116" s="41">
        <f>SUM(E112+E113)</f>
        <v>40000</v>
      </c>
      <c r="F116" s="42">
        <f>SUM(F112+F113)</f>
        <v>40000</v>
      </c>
      <c r="G116" s="42">
        <f>SUM(G112+G113)</f>
        <v>40000</v>
      </c>
      <c r="H116" s="42">
        <f>SUM(H112+H113)</f>
        <v>0</v>
      </c>
      <c r="I116" s="42">
        <f>SUM(I112+I113)</f>
        <v>0</v>
      </c>
      <c r="J116" s="64">
        <v>0</v>
      </c>
      <c r="K116" s="44">
        <f>SUM(J116/E116)</f>
        <v>0</v>
      </c>
      <c r="L116" s="46" t="s">
        <v>190</v>
      </c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3"/>
    </row>
    <row r="117" spans="1:44" s="9" customFormat="1" ht="57" customHeight="1">
      <c r="A117" s="48">
        <v>16</v>
      </c>
      <c r="B117" s="63">
        <v>18</v>
      </c>
      <c r="C117" s="40" t="s">
        <v>65</v>
      </c>
      <c r="D117" s="49" t="s">
        <v>48</v>
      </c>
      <c r="E117" s="41">
        <f>SUM(F117+I117)</f>
        <v>30000</v>
      </c>
      <c r="F117" s="50">
        <f>SUM(G117:H117)</f>
        <v>30000</v>
      </c>
      <c r="G117" s="50">
        <v>30000</v>
      </c>
      <c r="H117" s="50">
        <v>0</v>
      </c>
      <c r="I117" s="50">
        <v>0</v>
      </c>
      <c r="J117" s="65"/>
      <c r="K117" s="50"/>
      <c r="L117" s="50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8"/>
    </row>
    <row r="118" spans="1:44" s="9" customFormat="1" ht="26.25" customHeight="1" hidden="1">
      <c r="A118" s="48"/>
      <c r="B118" s="63"/>
      <c r="C118" s="40" t="s">
        <v>82</v>
      </c>
      <c r="D118" s="33"/>
      <c r="E118" s="41">
        <f>SUM(F118+I118)</f>
        <v>30000</v>
      </c>
      <c r="F118" s="42">
        <f>SUM(G118+H118)</f>
        <v>30000</v>
      </c>
      <c r="G118" s="43">
        <f>SUM(G117)</f>
        <v>30000</v>
      </c>
      <c r="H118" s="43">
        <f>SUM(H117)</f>
        <v>0</v>
      </c>
      <c r="I118" s="42">
        <f>SUM(I117)</f>
        <v>0</v>
      </c>
      <c r="J118" s="64"/>
      <c r="K118" s="42"/>
      <c r="L118" s="42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8"/>
    </row>
    <row r="119" spans="1:44" s="9" customFormat="1" ht="27" customHeight="1" hidden="1">
      <c r="A119" s="48"/>
      <c r="B119" s="63"/>
      <c r="C119" s="45" t="s">
        <v>85</v>
      </c>
      <c r="D119" s="33"/>
      <c r="E119" s="41">
        <f>SUM(F119+I119)</f>
        <v>0</v>
      </c>
      <c r="F119" s="42">
        <f>SUM(G119+H119)</f>
        <v>0</v>
      </c>
      <c r="G119" s="42">
        <f>SUM(G120-G121)</f>
        <v>0</v>
      </c>
      <c r="H119" s="42">
        <f>SUM(H120-H121)</f>
        <v>0</v>
      </c>
      <c r="I119" s="42">
        <f>SUM(I120-I121)</f>
        <v>0</v>
      </c>
      <c r="J119" s="64"/>
      <c r="K119" s="42"/>
      <c r="L119" s="42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8"/>
    </row>
    <row r="120" spans="1:44" s="9" customFormat="1" ht="19.5" customHeight="1" hidden="1">
      <c r="A120" s="48"/>
      <c r="B120" s="63"/>
      <c r="C120" s="45" t="s">
        <v>83</v>
      </c>
      <c r="D120" s="33"/>
      <c r="E120" s="41">
        <f>SUM(F120+I120)</f>
        <v>0</v>
      </c>
      <c r="F120" s="42">
        <f>SUM(G120+H120)</f>
        <v>0</v>
      </c>
      <c r="G120" s="42"/>
      <c r="H120" s="42"/>
      <c r="I120" s="42"/>
      <c r="J120" s="64"/>
      <c r="K120" s="42"/>
      <c r="L120" s="42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8"/>
    </row>
    <row r="121" spans="1:44" s="9" customFormat="1" ht="20.25" customHeight="1" hidden="1">
      <c r="A121" s="48"/>
      <c r="B121" s="63"/>
      <c r="C121" s="45" t="s">
        <v>86</v>
      </c>
      <c r="D121" s="33"/>
      <c r="E121" s="41">
        <f>SUM(F121+I121)</f>
        <v>0</v>
      </c>
      <c r="F121" s="42">
        <f>SUM(G121+H121)</f>
        <v>0</v>
      </c>
      <c r="G121" s="42"/>
      <c r="H121" s="42"/>
      <c r="I121" s="42"/>
      <c r="J121" s="64"/>
      <c r="K121" s="42"/>
      <c r="L121" s="42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8"/>
    </row>
    <row r="122" spans="1:44" s="9" customFormat="1" ht="22.5" customHeight="1">
      <c r="A122" s="48"/>
      <c r="B122" s="63"/>
      <c r="C122" s="40" t="s">
        <v>84</v>
      </c>
      <c r="D122" s="33"/>
      <c r="E122" s="41">
        <f>SUM(E118+E119)</f>
        <v>30000</v>
      </c>
      <c r="F122" s="42">
        <f>SUM(F118+F119)</f>
        <v>30000</v>
      </c>
      <c r="G122" s="42">
        <f>SUM(G118+G119)</f>
        <v>30000</v>
      </c>
      <c r="H122" s="42">
        <f>SUM(H118+H119)</f>
        <v>0</v>
      </c>
      <c r="I122" s="42">
        <f>SUM(I118+I119)</f>
        <v>0</v>
      </c>
      <c r="J122" s="64">
        <v>0</v>
      </c>
      <c r="K122" s="44">
        <f>SUM(J122/E122)</f>
        <v>0</v>
      </c>
      <c r="L122" s="46" t="s">
        <v>168</v>
      </c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8"/>
    </row>
    <row r="123" spans="1:44" s="9" customFormat="1" ht="54" customHeight="1">
      <c r="A123" s="48">
        <v>17</v>
      </c>
      <c r="B123" s="63">
        <v>19</v>
      </c>
      <c r="C123" s="40" t="s">
        <v>91</v>
      </c>
      <c r="D123" s="33" t="s">
        <v>48</v>
      </c>
      <c r="E123" s="41">
        <f>SUM(F123+I123)</f>
        <v>6594</v>
      </c>
      <c r="F123" s="50">
        <f>SUM(G123:H123)</f>
        <v>6594</v>
      </c>
      <c r="G123" s="50">
        <v>6594</v>
      </c>
      <c r="H123" s="50">
        <v>0</v>
      </c>
      <c r="I123" s="50">
        <v>0</v>
      </c>
      <c r="J123" s="65"/>
      <c r="K123" s="50"/>
      <c r="L123" s="50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8"/>
    </row>
    <row r="124" spans="1:44" s="9" customFormat="1" ht="24.75" customHeight="1" hidden="1">
      <c r="A124" s="48"/>
      <c r="B124" s="63"/>
      <c r="C124" s="40" t="s">
        <v>82</v>
      </c>
      <c r="D124" s="33"/>
      <c r="E124" s="41">
        <f>SUM(F124+I124)</f>
        <v>6594</v>
      </c>
      <c r="F124" s="42">
        <f>SUM(G124+H124)</f>
        <v>6594</v>
      </c>
      <c r="G124" s="43">
        <f>SUM(G123)</f>
        <v>6594</v>
      </c>
      <c r="H124" s="43">
        <f>SUM(H123)</f>
        <v>0</v>
      </c>
      <c r="I124" s="42">
        <f>SUM(I123)</f>
        <v>0</v>
      </c>
      <c r="J124" s="64"/>
      <c r="K124" s="42"/>
      <c r="L124" s="42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8"/>
    </row>
    <row r="125" spans="1:44" s="9" customFormat="1" ht="24.75" customHeight="1" hidden="1">
      <c r="A125" s="48"/>
      <c r="B125" s="63"/>
      <c r="C125" s="45" t="s">
        <v>85</v>
      </c>
      <c r="D125" s="33"/>
      <c r="E125" s="41">
        <f>SUM(F125+I125)</f>
        <v>0</v>
      </c>
      <c r="F125" s="42">
        <f>SUM(G125+H125)</f>
        <v>0</v>
      </c>
      <c r="G125" s="42">
        <f>SUM(G126-G127)</f>
        <v>0</v>
      </c>
      <c r="H125" s="42">
        <f>SUM(H126-H127)</f>
        <v>0</v>
      </c>
      <c r="I125" s="42">
        <f>SUM(I126-I127)</f>
        <v>0</v>
      </c>
      <c r="J125" s="64"/>
      <c r="K125" s="42"/>
      <c r="L125" s="42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8"/>
    </row>
    <row r="126" spans="1:44" s="9" customFormat="1" ht="24.75" customHeight="1" hidden="1">
      <c r="A126" s="48"/>
      <c r="B126" s="63"/>
      <c r="C126" s="45" t="s">
        <v>83</v>
      </c>
      <c r="D126" s="33"/>
      <c r="E126" s="41">
        <f>SUM(F126+I126)</f>
        <v>0</v>
      </c>
      <c r="F126" s="42">
        <f>SUM(G126+H126)</f>
        <v>0</v>
      </c>
      <c r="G126" s="42"/>
      <c r="H126" s="42"/>
      <c r="I126" s="42"/>
      <c r="J126" s="64"/>
      <c r="K126" s="42"/>
      <c r="L126" s="42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8"/>
    </row>
    <row r="127" spans="1:44" s="9" customFormat="1" ht="24.75" customHeight="1" hidden="1">
      <c r="A127" s="48"/>
      <c r="B127" s="63"/>
      <c r="C127" s="45" t="s">
        <v>86</v>
      </c>
      <c r="D127" s="33"/>
      <c r="E127" s="41">
        <f>SUM(F127+I127)</f>
        <v>0</v>
      </c>
      <c r="F127" s="42">
        <f>SUM(G127+H127)</f>
        <v>0</v>
      </c>
      <c r="G127" s="42"/>
      <c r="H127" s="42"/>
      <c r="I127" s="42"/>
      <c r="J127" s="64"/>
      <c r="K127" s="42"/>
      <c r="L127" s="42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8"/>
    </row>
    <row r="128" spans="1:44" s="9" customFormat="1" ht="18.75" customHeight="1">
      <c r="A128" s="48"/>
      <c r="B128" s="63"/>
      <c r="C128" s="40" t="s">
        <v>84</v>
      </c>
      <c r="D128" s="33"/>
      <c r="E128" s="41">
        <f>SUM(E124+E125)</f>
        <v>6594</v>
      </c>
      <c r="F128" s="42">
        <f>SUM(F124+F125)</f>
        <v>6594</v>
      </c>
      <c r="G128" s="42">
        <f>SUM(G124+G125)</f>
        <v>6594</v>
      </c>
      <c r="H128" s="42">
        <f>SUM(H124+H125)</f>
        <v>0</v>
      </c>
      <c r="I128" s="42">
        <f>SUM(I124+I125)</f>
        <v>0</v>
      </c>
      <c r="J128" s="64">
        <v>0</v>
      </c>
      <c r="K128" s="44">
        <f>SUM(J128/E128)</f>
        <v>0</v>
      </c>
      <c r="L128" s="46" t="s">
        <v>168</v>
      </c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8"/>
    </row>
    <row r="129" spans="1:44" s="9" customFormat="1" ht="92.25" customHeight="1">
      <c r="A129" s="48">
        <v>18</v>
      </c>
      <c r="B129" s="63">
        <v>20</v>
      </c>
      <c r="C129" s="40" t="s">
        <v>66</v>
      </c>
      <c r="D129" s="49" t="s">
        <v>48</v>
      </c>
      <c r="E129" s="41">
        <f>SUM(F129+I129)</f>
        <v>20880</v>
      </c>
      <c r="F129" s="50">
        <f>SUM(G129:H129)</f>
        <v>20880</v>
      </c>
      <c r="G129" s="50">
        <v>20880</v>
      </c>
      <c r="H129" s="50">
        <v>0</v>
      </c>
      <c r="I129" s="50">
        <v>0</v>
      </c>
      <c r="J129" s="65"/>
      <c r="K129" s="50"/>
      <c r="L129" s="50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8"/>
    </row>
    <row r="130" spans="1:44" s="9" customFormat="1" ht="27.75" customHeight="1" hidden="1">
      <c r="A130" s="48"/>
      <c r="B130" s="48"/>
      <c r="C130" s="40" t="s">
        <v>82</v>
      </c>
      <c r="D130" s="33"/>
      <c r="E130" s="41">
        <f>SUM(F130+I130)</f>
        <v>20880</v>
      </c>
      <c r="F130" s="42">
        <f>SUM(G130+H130)</f>
        <v>20880</v>
      </c>
      <c r="G130" s="43">
        <f>SUM(G129)</f>
        <v>20880</v>
      </c>
      <c r="H130" s="43">
        <f>SUM(H129)</f>
        <v>0</v>
      </c>
      <c r="I130" s="42">
        <f>SUM(I129)</f>
        <v>0</v>
      </c>
      <c r="J130" s="64"/>
      <c r="K130" s="42"/>
      <c r="L130" s="42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8"/>
    </row>
    <row r="131" spans="1:44" s="9" customFormat="1" ht="18.75" customHeight="1" hidden="1">
      <c r="A131" s="48"/>
      <c r="B131" s="48"/>
      <c r="C131" s="45" t="s">
        <v>85</v>
      </c>
      <c r="D131" s="33"/>
      <c r="E131" s="41">
        <f>SUM(F131+I131)</f>
        <v>139189</v>
      </c>
      <c r="F131" s="42">
        <f>SUM(G131+H131)</f>
        <v>139189</v>
      </c>
      <c r="G131" s="42">
        <f>SUM(G132-G133)</f>
        <v>139189</v>
      </c>
      <c r="H131" s="42">
        <f>SUM(H132-H133)</f>
        <v>0</v>
      </c>
      <c r="I131" s="42">
        <f>SUM(I132-I133)</f>
        <v>0</v>
      </c>
      <c r="J131" s="64"/>
      <c r="K131" s="42"/>
      <c r="L131" s="42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8"/>
    </row>
    <row r="132" spans="1:44" s="9" customFormat="1" ht="18.75" customHeight="1" hidden="1">
      <c r="A132" s="48"/>
      <c r="B132" s="48"/>
      <c r="C132" s="45" t="s">
        <v>83</v>
      </c>
      <c r="D132" s="33"/>
      <c r="E132" s="41">
        <f>SUM(F132+I132)</f>
        <v>139189</v>
      </c>
      <c r="F132" s="42">
        <f>SUM(G132+H132)</f>
        <v>139189</v>
      </c>
      <c r="G132" s="42">
        <v>139189</v>
      </c>
      <c r="H132" s="42"/>
      <c r="I132" s="42"/>
      <c r="J132" s="64"/>
      <c r="K132" s="42"/>
      <c r="L132" s="42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8"/>
    </row>
    <row r="133" spans="1:44" s="9" customFormat="1" ht="27.75" customHeight="1" hidden="1">
      <c r="A133" s="48"/>
      <c r="B133" s="48"/>
      <c r="C133" s="45" t="s">
        <v>86</v>
      </c>
      <c r="D133" s="33"/>
      <c r="E133" s="41">
        <f>SUM(F133+I133)</f>
        <v>0</v>
      </c>
      <c r="F133" s="42">
        <f>SUM(G133+H133)</f>
        <v>0</v>
      </c>
      <c r="G133" s="42"/>
      <c r="H133" s="42"/>
      <c r="I133" s="42"/>
      <c r="J133" s="64"/>
      <c r="K133" s="42"/>
      <c r="L133" s="42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8"/>
    </row>
    <row r="134" spans="1:44" s="9" customFormat="1" ht="18.75" customHeight="1">
      <c r="A134" s="48"/>
      <c r="B134" s="63"/>
      <c r="C134" s="40" t="s">
        <v>84</v>
      </c>
      <c r="D134" s="33"/>
      <c r="E134" s="41">
        <f>SUM(E130+E131)</f>
        <v>160069</v>
      </c>
      <c r="F134" s="42">
        <f>SUM(F130+F131)</f>
        <v>160069</v>
      </c>
      <c r="G134" s="42">
        <f>SUM(G130+G131)</f>
        <v>160069</v>
      </c>
      <c r="H134" s="42">
        <f>SUM(H130+H131)</f>
        <v>0</v>
      </c>
      <c r="I134" s="42">
        <f>SUM(I130+I131)</f>
        <v>0</v>
      </c>
      <c r="J134" s="64">
        <v>0</v>
      </c>
      <c r="K134" s="44">
        <f>SUM(J134/E134)</f>
        <v>0</v>
      </c>
      <c r="L134" s="46" t="s">
        <v>168</v>
      </c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8"/>
    </row>
    <row r="135" spans="1:44" s="9" customFormat="1" ht="114.75" customHeight="1">
      <c r="A135" s="48">
        <v>19</v>
      </c>
      <c r="B135" s="48">
        <v>21</v>
      </c>
      <c r="C135" s="40" t="s">
        <v>92</v>
      </c>
      <c r="D135" s="33" t="s">
        <v>48</v>
      </c>
      <c r="E135" s="41">
        <f>SUM(F135+I135)</f>
        <v>52500</v>
      </c>
      <c r="F135" s="50">
        <f>SUM(G135:H135)</f>
        <v>52500</v>
      </c>
      <c r="G135" s="50">
        <v>52500</v>
      </c>
      <c r="H135" s="50">
        <v>0</v>
      </c>
      <c r="I135" s="50">
        <v>0</v>
      </c>
      <c r="J135" s="65"/>
      <c r="K135" s="50"/>
      <c r="L135" s="50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8"/>
    </row>
    <row r="136" spans="1:44" s="9" customFormat="1" ht="18" customHeight="1" hidden="1">
      <c r="A136" s="48"/>
      <c r="B136" s="48"/>
      <c r="C136" s="40" t="s">
        <v>82</v>
      </c>
      <c r="D136" s="33"/>
      <c r="E136" s="41">
        <f>SUM(F136+I136)</f>
        <v>52500</v>
      </c>
      <c r="F136" s="42">
        <f>SUM(G136+H136)</f>
        <v>52500</v>
      </c>
      <c r="G136" s="43">
        <f>SUM(G135)</f>
        <v>52500</v>
      </c>
      <c r="H136" s="43">
        <f>SUM(H135)</f>
        <v>0</v>
      </c>
      <c r="I136" s="42">
        <f>SUM(I135)</f>
        <v>0</v>
      </c>
      <c r="J136" s="64"/>
      <c r="K136" s="42"/>
      <c r="L136" s="42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8"/>
    </row>
    <row r="137" spans="1:44" s="9" customFormat="1" ht="27" customHeight="1" hidden="1">
      <c r="A137" s="48"/>
      <c r="B137" s="48"/>
      <c r="C137" s="45" t="s">
        <v>85</v>
      </c>
      <c r="D137" s="33"/>
      <c r="E137" s="41">
        <f>SUM(F137+I137)</f>
        <v>0</v>
      </c>
      <c r="F137" s="42">
        <f>SUM(G137+H137)</f>
        <v>0</v>
      </c>
      <c r="G137" s="42">
        <f>SUM(G138-G139)</f>
        <v>0</v>
      </c>
      <c r="H137" s="42">
        <f>SUM(H138-H139)</f>
        <v>0</v>
      </c>
      <c r="I137" s="42">
        <f>SUM(I138-I139)</f>
        <v>0</v>
      </c>
      <c r="J137" s="64"/>
      <c r="K137" s="42"/>
      <c r="L137" s="42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8"/>
    </row>
    <row r="138" spans="1:44" s="9" customFormat="1" ht="27" customHeight="1" hidden="1">
      <c r="A138" s="48"/>
      <c r="B138" s="48"/>
      <c r="C138" s="45" t="s">
        <v>83</v>
      </c>
      <c r="D138" s="33"/>
      <c r="E138" s="41">
        <f>SUM(F138+I138)</f>
        <v>0</v>
      </c>
      <c r="F138" s="42">
        <f>SUM(G138+H138)</f>
        <v>0</v>
      </c>
      <c r="G138" s="42"/>
      <c r="H138" s="42"/>
      <c r="I138" s="42"/>
      <c r="J138" s="64"/>
      <c r="K138" s="42"/>
      <c r="L138" s="42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8"/>
    </row>
    <row r="139" spans="1:44" s="9" customFormat="1" ht="27" customHeight="1" hidden="1">
      <c r="A139" s="48"/>
      <c r="B139" s="48"/>
      <c r="C139" s="45" t="s">
        <v>86</v>
      </c>
      <c r="D139" s="33"/>
      <c r="E139" s="41">
        <f>SUM(F139+I139)</f>
        <v>0</v>
      </c>
      <c r="F139" s="42">
        <f>SUM(G139+H139)</f>
        <v>0</v>
      </c>
      <c r="G139" s="42"/>
      <c r="H139" s="42"/>
      <c r="I139" s="42"/>
      <c r="J139" s="64"/>
      <c r="K139" s="42"/>
      <c r="L139" s="42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8"/>
    </row>
    <row r="140" spans="1:44" s="9" customFormat="1" ht="36" customHeight="1">
      <c r="A140" s="48"/>
      <c r="B140" s="63"/>
      <c r="C140" s="40" t="s">
        <v>84</v>
      </c>
      <c r="D140" s="33"/>
      <c r="E140" s="41">
        <f>SUM(E136+E137)</f>
        <v>52500</v>
      </c>
      <c r="F140" s="42">
        <f>SUM(F136+F137)</f>
        <v>52500</v>
      </c>
      <c r="G140" s="42">
        <f>SUM(G136+G137)</f>
        <v>52500</v>
      </c>
      <c r="H140" s="42">
        <f>SUM(H136+H137)</f>
        <v>0</v>
      </c>
      <c r="I140" s="42">
        <f>SUM(I136+I137)</f>
        <v>0</v>
      </c>
      <c r="J140" s="64">
        <v>0</v>
      </c>
      <c r="K140" s="44">
        <f>SUM(J140/E140)</f>
        <v>0</v>
      </c>
      <c r="L140" s="46" t="s">
        <v>193</v>
      </c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8"/>
    </row>
    <row r="141" spans="1:44" s="9" customFormat="1" ht="52.5" customHeight="1">
      <c r="A141" s="48">
        <v>20</v>
      </c>
      <c r="B141" s="63">
        <v>22</v>
      </c>
      <c r="C141" s="40" t="s">
        <v>67</v>
      </c>
      <c r="D141" s="49" t="s">
        <v>48</v>
      </c>
      <c r="E141" s="41">
        <f>SUM(F141+I141)</f>
        <v>12000</v>
      </c>
      <c r="F141" s="50">
        <f>SUM(G141:H141)</f>
        <v>12000</v>
      </c>
      <c r="G141" s="50">
        <v>12000</v>
      </c>
      <c r="H141" s="50">
        <v>0</v>
      </c>
      <c r="I141" s="50">
        <v>0</v>
      </c>
      <c r="J141" s="65"/>
      <c r="K141" s="50"/>
      <c r="L141" s="50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8"/>
    </row>
    <row r="142" spans="1:44" s="9" customFormat="1" ht="22.5" customHeight="1" hidden="1">
      <c r="A142" s="48"/>
      <c r="B142" s="48"/>
      <c r="C142" s="40" t="s">
        <v>82</v>
      </c>
      <c r="D142" s="33"/>
      <c r="E142" s="41">
        <f>SUM(F142+I142)</f>
        <v>12000</v>
      </c>
      <c r="F142" s="42">
        <f>SUM(G142+H142)</f>
        <v>12000</v>
      </c>
      <c r="G142" s="43">
        <f>SUM(G141)</f>
        <v>12000</v>
      </c>
      <c r="H142" s="43">
        <f>SUM(H141)</f>
        <v>0</v>
      </c>
      <c r="I142" s="42">
        <f>SUM(I141)</f>
        <v>0</v>
      </c>
      <c r="J142" s="64"/>
      <c r="K142" s="42"/>
      <c r="L142" s="42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8"/>
    </row>
    <row r="143" spans="1:44" s="9" customFormat="1" ht="18.75" customHeight="1" hidden="1">
      <c r="A143" s="48"/>
      <c r="B143" s="48"/>
      <c r="C143" s="45" t="s">
        <v>85</v>
      </c>
      <c r="D143" s="33"/>
      <c r="E143" s="41">
        <f>SUM(F143+I143)</f>
        <v>0</v>
      </c>
      <c r="F143" s="42">
        <f>SUM(G143+H143)</f>
        <v>0</v>
      </c>
      <c r="G143" s="42">
        <f>SUM(G144-G145)</f>
        <v>0</v>
      </c>
      <c r="H143" s="42">
        <f>SUM(H144-H145)</f>
        <v>0</v>
      </c>
      <c r="I143" s="42">
        <f>SUM(I144-I145)</f>
        <v>0</v>
      </c>
      <c r="J143" s="64"/>
      <c r="K143" s="42"/>
      <c r="L143" s="42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8"/>
    </row>
    <row r="144" spans="1:44" s="9" customFormat="1" ht="18" customHeight="1" hidden="1">
      <c r="A144" s="48"/>
      <c r="B144" s="48"/>
      <c r="C144" s="45" t="s">
        <v>83</v>
      </c>
      <c r="D144" s="33"/>
      <c r="E144" s="41">
        <f>SUM(F144+I144)</f>
        <v>0</v>
      </c>
      <c r="F144" s="42">
        <f>SUM(G144+H144)</f>
        <v>0</v>
      </c>
      <c r="G144" s="42"/>
      <c r="H144" s="42"/>
      <c r="I144" s="42"/>
      <c r="J144" s="64"/>
      <c r="K144" s="42"/>
      <c r="L144" s="42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8"/>
    </row>
    <row r="145" spans="1:44" s="9" customFormat="1" ht="16.5" customHeight="1" hidden="1">
      <c r="A145" s="48"/>
      <c r="B145" s="48"/>
      <c r="C145" s="45" t="s">
        <v>86</v>
      </c>
      <c r="D145" s="33"/>
      <c r="E145" s="41">
        <f>SUM(F145+I145)</f>
        <v>0</v>
      </c>
      <c r="F145" s="42">
        <f>SUM(G145+H145)</f>
        <v>0</v>
      </c>
      <c r="G145" s="42"/>
      <c r="H145" s="42"/>
      <c r="I145" s="42"/>
      <c r="J145" s="64"/>
      <c r="K145" s="42"/>
      <c r="L145" s="42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8"/>
    </row>
    <row r="146" spans="1:44" s="9" customFormat="1" ht="18.75" customHeight="1">
      <c r="A146" s="48"/>
      <c r="B146" s="48"/>
      <c r="C146" s="40" t="s">
        <v>84</v>
      </c>
      <c r="D146" s="33"/>
      <c r="E146" s="41">
        <f>SUM(E142+E143)</f>
        <v>12000</v>
      </c>
      <c r="F146" s="42">
        <f>SUM(F142+F143)</f>
        <v>12000</v>
      </c>
      <c r="G146" s="42">
        <f>SUM(G142+G143)</f>
        <v>12000</v>
      </c>
      <c r="H146" s="42">
        <f>SUM(H142+H143)</f>
        <v>0</v>
      </c>
      <c r="I146" s="42">
        <f>SUM(I142+I143)</f>
        <v>0</v>
      </c>
      <c r="J146" s="64">
        <v>0</v>
      </c>
      <c r="K146" s="44">
        <f>SUM(J146/E146)</f>
        <v>0</v>
      </c>
      <c r="L146" s="46" t="s">
        <v>168</v>
      </c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8"/>
    </row>
    <row r="147" spans="1:44" s="9" customFormat="1" ht="82.5" customHeight="1">
      <c r="A147" s="48">
        <v>21</v>
      </c>
      <c r="B147" s="63">
        <v>23</v>
      </c>
      <c r="C147" s="40" t="s">
        <v>93</v>
      </c>
      <c r="D147" s="33" t="s">
        <v>48</v>
      </c>
      <c r="E147" s="41">
        <f>SUM(F147+I147)</f>
        <v>15240</v>
      </c>
      <c r="F147" s="50">
        <f>SUM(G147:H147)</f>
        <v>15240</v>
      </c>
      <c r="G147" s="50">
        <v>15240</v>
      </c>
      <c r="H147" s="50">
        <v>0</v>
      </c>
      <c r="I147" s="50">
        <v>0</v>
      </c>
      <c r="J147" s="65"/>
      <c r="K147" s="50"/>
      <c r="L147" s="50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8"/>
    </row>
    <row r="148" spans="1:44" s="9" customFormat="1" ht="21.75" customHeight="1" hidden="1">
      <c r="A148" s="48"/>
      <c r="B148" s="48"/>
      <c r="C148" s="40" t="s">
        <v>82</v>
      </c>
      <c r="D148" s="33"/>
      <c r="E148" s="41">
        <f>SUM(F148+I148)</f>
        <v>15240</v>
      </c>
      <c r="F148" s="42">
        <f>SUM(G148+H148)</f>
        <v>15240</v>
      </c>
      <c r="G148" s="43">
        <f>SUM(G147)</f>
        <v>15240</v>
      </c>
      <c r="H148" s="43">
        <f>SUM(H147)</f>
        <v>0</v>
      </c>
      <c r="I148" s="42">
        <f>SUM(I147)</f>
        <v>0</v>
      </c>
      <c r="J148" s="64"/>
      <c r="K148" s="42"/>
      <c r="L148" s="42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8"/>
    </row>
    <row r="149" spans="1:44" s="9" customFormat="1" ht="21.75" customHeight="1" hidden="1">
      <c r="A149" s="48"/>
      <c r="B149" s="48"/>
      <c r="C149" s="45" t="s">
        <v>85</v>
      </c>
      <c r="D149" s="33"/>
      <c r="E149" s="41">
        <f>SUM(F149+I149)</f>
        <v>0</v>
      </c>
      <c r="F149" s="42">
        <f>SUM(G149+H149)</f>
        <v>0</v>
      </c>
      <c r="G149" s="42">
        <f>SUM(G150-G151)</f>
        <v>0</v>
      </c>
      <c r="H149" s="42">
        <f>SUM(H150-H151)</f>
        <v>0</v>
      </c>
      <c r="I149" s="42">
        <f>SUM(I150-I151)</f>
        <v>0</v>
      </c>
      <c r="J149" s="64"/>
      <c r="K149" s="42"/>
      <c r="L149" s="42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8"/>
    </row>
    <row r="150" spans="1:44" s="9" customFormat="1" ht="21.75" customHeight="1" hidden="1">
      <c r="A150" s="48"/>
      <c r="B150" s="48"/>
      <c r="C150" s="45" t="s">
        <v>83</v>
      </c>
      <c r="D150" s="33"/>
      <c r="E150" s="41">
        <f>SUM(F150+I150)</f>
        <v>0</v>
      </c>
      <c r="F150" s="42">
        <f>SUM(G150+H150)</f>
        <v>0</v>
      </c>
      <c r="G150" s="42"/>
      <c r="H150" s="42"/>
      <c r="I150" s="42"/>
      <c r="J150" s="64"/>
      <c r="K150" s="42"/>
      <c r="L150" s="42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8"/>
    </row>
    <row r="151" spans="1:44" s="9" customFormat="1" ht="21.75" customHeight="1" hidden="1">
      <c r="A151" s="48"/>
      <c r="B151" s="48"/>
      <c r="C151" s="45" t="s">
        <v>86</v>
      </c>
      <c r="D151" s="33"/>
      <c r="E151" s="41">
        <f>SUM(F151+I151)</f>
        <v>0</v>
      </c>
      <c r="F151" s="42">
        <f>SUM(G151+H151)</f>
        <v>0</v>
      </c>
      <c r="G151" s="42"/>
      <c r="H151" s="42"/>
      <c r="I151" s="42"/>
      <c r="J151" s="64"/>
      <c r="K151" s="42"/>
      <c r="L151" s="42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8"/>
    </row>
    <row r="152" spans="1:44" s="9" customFormat="1" ht="20.25" customHeight="1">
      <c r="A152" s="48"/>
      <c r="B152" s="48"/>
      <c r="C152" s="40" t="s">
        <v>84</v>
      </c>
      <c r="D152" s="33"/>
      <c r="E152" s="41">
        <f>SUM(E148+E149)</f>
        <v>15240</v>
      </c>
      <c r="F152" s="42">
        <f>SUM(F148+F149)</f>
        <v>15240</v>
      </c>
      <c r="G152" s="42">
        <f>SUM(G148+G149)</f>
        <v>15240</v>
      </c>
      <c r="H152" s="42">
        <f>SUM(H148+H149)</f>
        <v>0</v>
      </c>
      <c r="I152" s="42">
        <f>SUM(I148+I149)</f>
        <v>0</v>
      </c>
      <c r="J152" s="64">
        <v>0</v>
      </c>
      <c r="K152" s="44">
        <f>SUM(J152/E152)</f>
        <v>0</v>
      </c>
      <c r="L152" s="46" t="s">
        <v>168</v>
      </c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8"/>
    </row>
    <row r="153" spans="1:44" s="9" customFormat="1" ht="75" customHeight="1">
      <c r="A153" s="48">
        <v>22</v>
      </c>
      <c r="B153" s="63">
        <v>24</v>
      </c>
      <c r="C153" s="40" t="s">
        <v>68</v>
      </c>
      <c r="D153" s="49" t="s">
        <v>48</v>
      </c>
      <c r="E153" s="41">
        <f>SUM(F153+I153)</f>
        <v>31500</v>
      </c>
      <c r="F153" s="50">
        <f>SUM(G153:H153)</f>
        <v>31500</v>
      </c>
      <c r="G153" s="50">
        <v>31500</v>
      </c>
      <c r="H153" s="50">
        <v>0</v>
      </c>
      <c r="I153" s="50">
        <v>0</v>
      </c>
      <c r="J153" s="65"/>
      <c r="K153" s="50"/>
      <c r="L153" s="50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8"/>
    </row>
    <row r="154" spans="1:44" s="9" customFormat="1" ht="24.75" customHeight="1" hidden="1">
      <c r="A154" s="48"/>
      <c r="B154" s="48"/>
      <c r="C154" s="40" t="s">
        <v>82</v>
      </c>
      <c r="D154" s="33"/>
      <c r="E154" s="41">
        <f>SUM(F154+I154)</f>
        <v>31500</v>
      </c>
      <c r="F154" s="42">
        <f>SUM(G154+H154)</f>
        <v>31500</v>
      </c>
      <c r="G154" s="43">
        <f>SUM(G153)</f>
        <v>31500</v>
      </c>
      <c r="H154" s="43">
        <f>SUM(H153)</f>
        <v>0</v>
      </c>
      <c r="I154" s="42">
        <f>SUM(I153)</f>
        <v>0</v>
      </c>
      <c r="J154" s="64"/>
      <c r="K154" s="42"/>
      <c r="L154" s="42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8"/>
    </row>
    <row r="155" spans="1:44" s="9" customFormat="1" ht="24" customHeight="1" hidden="1">
      <c r="A155" s="48"/>
      <c r="B155" s="48"/>
      <c r="C155" s="45" t="s">
        <v>85</v>
      </c>
      <c r="D155" s="33"/>
      <c r="E155" s="41">
        <f>SUM(F155+I155)</f>
        <v>0</v>
      </c>
      <c r="F155" s="42">
        <f>SUM(G155+H155)</f>
        <v>0</v>
      </c>
      <c r="G155" s="42">
        <f>SUM(G156-G157)</f>
        <v>0</v>
      </c>
      <c r="H155" s="42">
        <f>SUM(H156-H157)</f>
        <v>0</v>
      </c>
      <c r="I155" s="42">
        <f>SUM(I156-I157)</f>
        <v>0</v>
      </c>
      <c r="J155" s="64"/>
      <c r="K155" s="42"/>
      <c r="L155" s="42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8"/>
    </row>
    <row r="156" spans="1:44" s="9" customFormat="1" ht="27" customHeight="1" hidden="1">
      <c r="A156" s="48"/>
      <c r="B156" s="48"/>
      <c r="C156" s="45" t="s">
        <v>83</v>
      </c>
      <c r="D156" s="33"/>
      <c r="E156" s="41">
        <f>SUM(F156+I156)</f>
        <v>0</v>
      </c>
      <c r="F156" s="42">
        <f>SUM(G156+H156)</f>
        <v>0</v>
      </c>
      <c r="G156" s="42"/>
      <c r="H156" s="42"/>
      <c r="I156" s="42"/>
      <c r="J156" s="64"/>
      <c r="K156" s="42"/>
      <c r="L156" s="42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8"/>
    </row>
    <row r="157" spans="1:44" s="9" customFormat="1" ht="24" customHeight="1" hidden="1">
      <c r="A157" s="48"/>
      <c r="B157" s="48"/>
      <c r="C157" s="45" t="s">
        <v>86</v>
      </c>
      <c r="D157" s="33"/>
      <c r="E157" s="41">
        <f>SUM(F157+I157)</f>
        <v>0</v>
      </c>
      <c r="F157" s="42">
        <f>SUM(G157+H157)</f>
        <v>0</v>
      </c>
      <c r="G157" s="42"/>
      <c r="H157" s="42"/>
      <c r="I157" s="42"/>
      <c r="J157" s="64"/>
      <c r="K157" s="42"/>
      <c r="L157" s="42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8"/>
    </row>
    <row r="158" spans="1:44" s="9" customFormat="1" ht="17.25" customHeight="1">
      <c r="A158" s="48"/>
      <c r="B158" s="48"/>
      <c r="C158" s="40" t="s">
        <v>84</v>
      </c>
      <c r="D158" s="33"/>
      <c r="E158" s="41">
        <f>SUM(E154+E155)</f>
        <v>31500</v>
      </c>
      <c r="F158" s="42">
        <f>SUM(F154+F155)</f>
        <v>31500</v>
      </c>
      <c r="G158" s="42">
        <f>SUM(G154+G155)</f>
        <v>31500</v>
      </c>
      <c r="H158" s="42">
        <f>SUM(H154+H155)</f>
        <v>0</v>
      </c>
      <c r="I158" s="42">
        <f>SUM(I154+I155)</f>
        <v>0</v>
      </c>
      <c r="J158" s="64">
        <v>0</v>
      </c>
      <c r="K158" s="44">
        <f>SUM(J158/E158)</f>
        <v>0</v>
      </c>
      <c r="L158" s="46" t="s">
        <v>168</v>
      </c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8"/>
    </row>
    <row r="159" spans="1:44" s="9" customFormat="1" ht="36.75" customHeight="1">
      <c r="A159" s="48">
        <v>23</v>
      </c>
      <c r="B159" s="63">
        <v>25</v>
      </c>
      <c r="C159" s="40" t="s">
        <v>94</v>
      </c>
      <c r="D159" s="33" t="s">
        <v>48</v>
      </c>
      <c r="E159" s="41">
        <f>SUM(F159+I159)</f>
        <v>10117</v>
      </c>
      <c r="F159" s="50">
        <f>SUM(G159:H159)</f>
        <v>10117</v>
      </c>
      <c r="G159" s="50">
        <v>10117</v>
      </c>
      <c r="H159" s="50">
        <v>0</v>
      </c>
      <c r="I159" s="50">
        <v>0</v>
      </c>
      <c r="J159" s="65"/>
      <c r="K159" s="50"/>
      <c r="L159" s="50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8"/>
    </row>
    <row r="160" spans="1:44" s="9" customFormat="1" ht="20.25" customHeight="1" hidden="1">
      <c r="A160" s="48"/>
      <c r="B160" s="48"/>
      <c r="C160" s="40" t="s">
        <v>82</v>
      </c>
      <c r="D160" s="33"/>
      <c r="E160" s="41">
        <f>SUM(F160+I160)</f>
        <v>10117</v>
      </c>
      <c r="F160" s="42">
        <f>SUM(G160+H160)</f>
        <v>10117</v>
      </c>
      <c r="G160" s="43">
        <f>SUM(G159)</f>
        <v>10117</v>
      </c>
      <c r="H160" s="43">
        <f>SUM(H159)</f>
        <v>0</v>
      </c>
      <c r="I160" s="42">
        <f>SUM(I159)</f>
        <v>0</v>
      </c>
      <c r="J160" s="64"/>
      <c r="K160" s="42"/>
      <c r="L160" s="42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8"/>
    </row>
    <row r="161" spans="1:44" s="9" customFormat="1" ht="20.25" customHeight="1" hidden="1">
      <c r="A161" s="48"/>
      <c r="B161" s="48"/>
      <c r="C161" s="45" t="s">
        <v>85</v>
      </c>
      <c r="D161" s="33"/>
      <c r="E161" s="41">
        <f>SUM(F161+I161)</f>
        <v>0</v>
      </c>
      <c r="F161" s="42">
        <f>SUM(G161+H161)</f>
        <v>0</v>
      </c>
      <c r="G161" s="42">
        <f>SUM(G162-G163)</f>
        <v>0</v>
      </c>
      <c r="H161" s="42">
        <f>SUM(H162-H163)</f>
        <v>0</v>
      </c>
      <c r="I161" s="42">
        <f>SUM(I162-I163)</f>
        <v>0</v>
      </c>
      <c r="J161" s="64"/>
      <c r="K161" s="42"/>
      <c r="L161" s="42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8"/>
    </row>
    <row r="162" spans="1:44" s="9" customFormat="1" ht="20.25" customHeight="1" hidden="1">
      <c r="A162" s="48"/>
      <c r="B162" s="48"/>
      <c r="C162" s="45" t="s">
        <v>83</v>
      </c>
      <c r="D162" s="33"/>
      <c r="E162" s="41">
        <f>SUM(F162+I162)</f>
        <v>0</v>
      </c>
      <c r="F162" s="42">
        <f>SUM(G162+H162)</f>
        <v>0</v>
      </c>
      <c r="G162" s="42"/>
      <c r="H162" s="42"/>
      <c r="I162" s="42"/>
      <c r="J162" s="64"/>
      <c r="K162" s="42"/>
      <c r="L162" s="42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8"/>
    </row>
    <row r="163" spans="1:44" s="9" customFormat="1" ht="20.25" customHeight="1" hidden="1">
      <c r="A163" s="48"/>
      <c r="B163" s="48"/>
      <c r="C163" s="45" t="s">
        <v>86</v>
      </c>
      <c r="D163" s="33"/>
      <c r="E163" s="41">
        <f>SUM(F163+I163)</f>
        <v>0</v>
      </c>
      <c r="F163" s="42">
        <f>SUM(G163+H163)</f>
        <v>0</v>
      </c>
      <c r="G163" s="42"/>
      <c r="H163" s="42"/>
      <c r="I163" s="42"/>
      <c r="J163" s="64"/>
      <c r="K163" s="42"/>
      <c r="L163" s="42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8"/>
    </row>
    <row r="164" spans="1:44" s="9" customFormat="1" ht="18.75" customHeight="1">
      <c r="A164" s="48"/>
      <c r="B164" s="48"/>
      <c r="C164" s="40" t="s">
        <v>84</v>
      </c>
      <c r="D164" s="33"/>
      <c r="E164" s="41">
        <f>SUM(E160+E161)</f>
        <v>10117</v>
      </c>
      <c r="F164" s="42">
        <f>SUM(F160+F161)</f>
        <v>10117</v>
      </c>
      <c r="G164" s="42">
        <f>SUM(G160+G161)</f>
        <v>10117</v>
      </c>
      <c r="H164" s="42">
        <f>SUM(H160+H161)</f>
        <v>0</v>
      </c>
      <c r="I164" s="42">
        <f>SUM(I160+I161)</f>
        <v>0</v>
      </c>
      <c r="J164" s="64">
        <v>7481.63</v>
      </c>
      <c r="K164" s="44">
        <f>SUM(J164/E164)</f>
        <v>0.73951072452308</v>
      </c>
      <c r="L164" s="46" t="s">
        <v>168</v>
      </c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8"/>
    </row>
    <row r="165" spans="1:44" s="9" customFormat="1" ht="44.25" customHeight="1">
      <c r="A165" s="48">
        <v>24</v>
      </c>
      <c r="B165" s="63">
        <v>26</v>
      </c>
      <c r="C165" s="40" t="s">
        <v>69</v>
      </c>
      <c r="D165" s="49" t="s">
        <v>48</v>
      </c>
      <c r="E165" s="41">
        <f>SUM(F165+I165)</f>
        <v>9740</v>
      </c>
      <c r="F165" s="50">
        <f>SUM(G165:H165)</f>
        <v>9740</v>
      </c>
      <c r="G165" s="50">
        <v>9740</v>
      </c>
      <c r="H165" s="50">
        <v>0</v>
      </c>
      <c r="I165" s="50">
        <v>0</v>
      </c>
      <c r="J165" s="65"/>
      <c r="K165" s="50"/>
      <c r="L165" s="50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8"/>
    </row>
    <row r="166" spans="1:44" s="9" customFormat="1" ht="21" customHeight="1" hidden="1">
      <c r="A166" s="48"/>
      <c r="B166" s="48"/>
      <c r="C166" s="40" t="s">
        <v>82</v>
      </c>
      <c r="D166" s="33"/>
      <c r="E166" s="41">
        <f>SUM(F166+I166)</f>
        <v>9740</v>
      </c>
      <c r="F166" s="42">
        <f>SUM(G166+H166)</f>
        <v>9740</v>
      </c>
      <c r="G166" s="43">
        <f>SUM(G165)</f>
        <v>9740</v>
      </c>
      <c r="H166" s="43">
        <f>SUM(H165)</f>
        <v>0</v>
      </c>
      <c r="I166" s="42">
        <f>SUM(I165)</f>
        <v>0</v>
      </c>
      <c r="J166" s="64"/>
      <c r="K166" s="42"/>
      <c r="L166" s="42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8"/>
    </row>
    <row r="167" spans="1:44" s="9" customFormat="1" ht="20.25" customHeight="1" hidden="1">
      <c r="A167" s="48"/>
      <c r="B167" s="48"/>
      <c r="C167" s="45" t="s">
        <v>85</v>
      </c>
      <c r="D167" s="33"/>
      <c r="E167" s="41">
        <f>SUM(F167+I167)</f>
        <v>0</v>
      </c>
      <c r="F167" s="42">
        <f>SUM(G167+H167)</f>
        <v>0</v>
      </c>
      <c r="G167" s="42">
        <f>SUM(G168-G169)</f>
        <v>0</v>
      </c>
      <c r="H167" s="42">
        <f>SUM(H168-H169)</f>
        <v>0</v>
      </c>
      <c r="I167" s="42">
        <f>SUM(I168-I169)</f>
        <v>0</v>
      </c>
      <c r="J167" s="64"/>
      <c r="K167" s="42"/>
      <c r="L167" s="42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8"/>
    </row>
    <row r="168" spans="1:44" s="9" customFormat="1" ht="17.25" customHeight="1" hidden="1">
      <c r="A168" s="48"/>
      <c r="B168" s="48"/>
      <c r="C168" s="45" t="s">
        <v>83</v>
      </c>
      <c r="D168" s="33"/>
      <c r="E168" s="41">
        <f>SUM(F168+I168)</f>
        <v>0</v>
      </c>
      <c r="F168" s="42">
        <f>SUM(G168+H168)</f>
        <v>0</v>
      </c>
      <c r="G168" s="42"/>
      <c r="H168" s="42"/>
      <c r="I168" s="42"/>
      <c r="J168" s="64"/>
      <c r="K168" s="42"/>
      <c r="L168" s="42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8"/>
    </row>
    <row r="169" spans="1:44" s="9" customFormat="1" ht="14.25" customHeight="1" hidden="1">
      <c r="A169" s="48"/>
      <c r="B169" s="48"/>
      <c r="C169" s="45" t="s">
        <v>86</v>
      </c>
      <c r="D169" s="33"/>
      <c r="E169" s="41">
        <f>SUM(F169+I169)</f>
        <v>0</v>
      </c>
      <c r="F169" s="42">
        <f>SUM(G169+H169)</f>
        <v>0</v>
      </c>
      <c r="G169" s="42"/>
      <c r="H169" s="42"/>
      <c r="I169" s="42"/>
      <c r="J169" s="64"/>
      <c r="K169" s="42"/>
      <c r="L169" s="42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8"/>
    </row>
    <row r="170" spans="1:44" s="9" customFormat="1" ht="21" customHeight="1">
      <c r="A170" s="48"/>
      <c r="B170" s="48"/>
      <c r="C170" s="40" t="s">
        <v>84</v>
      </c>
      <c r="D170" s="33"/>
      <c r="E170" s="41">
        <f>SUM(E166+E167)</f>
        <v>9740</v>
      </c>
      <c r="F170" s="42">
        <f>SUM(F166+F167)</f>
        <v>9740</v>
      </c>
      <c r="G170" s="42">
        <f>SUM(G166+G167)</f>
        <v>9740</v>
      </c>
      <c r="H170" s="42">
        <f>SUM(H166+H167)</f>
        <v>0</v>
      </c>
      <c r="I170" s="42">
        <f>SUM(I166+I167)</f>
        <v>0</v>
      </c>
      <c r="J170" s="64">
        <v>9102.17</v>
      </c>
      <c r="K170" s="44">
        <f>SUM(J170/E170)</f>
        <v>0.9345143737166325</v>
      </c>
      <c r="L170" s="46" t="s">
        <v>168</v>
      </c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8"/>
    </row>
    <row r="171" spans="1:44" s="9" customFormat="1" ht="65.25" customHeight="1">
      <c r="A171" s="48">
        <v>25</v>
      </c>
      <c r="B171" s="63">
        <v>27</v>
      </c>
      <c r="C171" s="40" t="s">
        <v>95</v>
      </c>
      <c r="D171" s="33" t="s">
        <v>48</v>
      </c>
      <c r="E171" s="41">
        <f>SUM(F171+I171)</f>
        <v>8378</v>
      </c>
      <c r="F171" s="50">
        <f>SUM(G171:H171)</f>
        <v>8378</v>
      </c>
      <c r="G171" s="50">
        <v>8378</v>
      </c>
      <c r="H171" s="50">
        <v>0</v>
      </c>
      <c r="I171" s="50">
        <v>0</v>
      </c>
      <c r="J171" s="65"/>
      <c r="K171" s="50"/>
      <c r="L171" s="50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8"/>
    </row>
    <row r="172" spans="1:44" s="9" customFormat="1" ht="19.5" customHeight="1" hidden="1">
      <c r="A172" s="48"/>
      <c r="B172" s="48"/>
      <c r="C172" s="40" t="s">
        <v>82</v>
      </c>
      <c r="D172" s="33"/>
      <c r="E172" s="41">
        <f>SUM(F172+I172)</f>
        <v>8378</v>
      </c>
      <c r="F172" s="42">
        <f>SUM(G172+H172)</f>
        <v>8378</v>
      </c>
      <c r="G172" s="43">
        <f>SUM(G171)</f>
        <v>8378</v>
      </c>
      <c r="H172" s="43">
        <f>SUM(H171)</f>
        <v>0</v>
      </c>
      <c r="I172" s="42">
        <f>SUM(I171)</f>
        <v>0</v>
      </c>
      <c r="J172" s="64"/>
      <c r="K172" s="42"/>
      <c r="L172" s="42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8"/>
    </row>
    <row r="173" spans="1:44" s="9" customFormat="1" ht="19.5" customHeight="1" hidden="1">
      <c r="A173" s="48"/>
      <c r="B173" s="48"/>
      <c r="C173" s="45" t="s">
        <v>85</v>
      </c>
      <c r="D173" s="33"/>
      <c r="E173" s="41">
        <f>SUM(F173+I173)</f>
        <v>0</v>
      </c>
      <c r="F173" s="42">
        <f>SUM(G173+H173)</f>
        <v>0</v>
      </c>
      <c r="G173" s="42">
        <f>SUM(G174-G175)</f>
        <v>0</v>
      </c>
      <c r="H173" s="42">
        <f>SUM(H174-H175)</f>
        <v>0</v>
      </c>
      <c r="I173" s="42">
        <f>SUM(I174-I175)</f>
        <v>0</v>
      </c>
      <c r="J173" s="64"/>
      <c r="K173" s="42"/>
      <c r="L173" s="42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8"/>
    </row>
    <row r="174" spans="1:44" s="9" customFormat="1" ht="19.5" customHeight="1" hidden="1">
      <c r="A174" s="48"/>
      <c r="B174" s="48"/>
      <c r="C174" s="45" t="s">
        <v>83</v>
      </c>
      <c r="D174" s="33"/>
      <c r="E174" s="41">
        <f>SUM(F174+I174)</f>
        <v>0</v>
      </c>
      <c r="F174" s="42">
        <f>SUM(G174+H174)</f>
        <v>0</v>
      </c>
      <c r="G174" s="42"/>
      <c r="H174" s="42"/>
      <c r="I174" s="42"/>
      <c r="J174" s="64"/>
      <c r="K174" s="42"/>
      <c r="L174" s="42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8"/>
    </row>
    <row r="175" spans="1:44" s="9" customFormat="1" ht="19.5" customHeight="1" hidden="1">
      <c r="A175" s="48"/>
      <c r="B175" s="48"/>
      <c r="C175" s="45" t="s">
        <v>86</v>
      </c>
      <c r="D175" s="33"/>
      <c r="E175" s="41">
        <f>SUM(F175+I175)</f>
        <v>0</v>
      </c>
      <c r="F175" s="42">
        <f>SUM(G175+H175)</f>
        <v>0</v>
      </c>
      <c r="G175" s="42"/>
      <c r="H175" s="42"/>
      <c r="I175" s="42"/>
      <c r="J175" s="64"/>
      <c r="K175" s="42"/>
      <c r="L175" s="42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8"/>
    </row>
    <row r="176" spans="1:44" s="9" customFormat="1" ht="21" customHeight="1">
      <c r="A176" s="48"/>
      <c r="B176" s="48"/>
      <c r="C176" s="40" t="s">
        <v>84</v>
      </c>
      <c r="D176" s="33"/>
      <c r="E176" s="41">
        <f>SUM(E172+E173)</f>
        <v>8378</v>
      </c>
      <c r="F176" s="42">
        <f>SUM(F172+F173)</f>
        <v>8378</v>
      </c>
      <c r="G176" s="42">
        <f>SUM(G172+G173)</f>
        <v>8378</v>
      </c>
      <c r="H176" s="42">
        <f>SUM(H172+H173)</f>
        <v>0</v>
      </c>
      <c r="I176" s="42">
        <f>SUM(I172+I173)</f>
        <v>0</v>
      </c>
      <c r="J176" s="64">
        <v>0</v>
      </c>
      <c r="K176" s="44">
        <f>SUM(J176/E176)</f>
        <v>0</v>
      </c>
      <c r="L176" s="46" t="s">
        <v>168</v>
      </c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8"/>
    </row>
    <row r="177" spans="1:44" ht="36" customHeight="1">
      <c r="A177" s="39">
        <v>26</v>
      </c>
      <c r="B177" s="39">
        <v>28</v>
      </c>
      <c r="C177" s="40" t="s">
        <v>25</v>
      </c>
      <c r="D177" s="33" t="s">
        <v>49</v>
      </c>
      <c r="E177" s="41">
        <f>SUM(F177+I177)</f>
        <v>1450000</v>
      </c>
      <c r="F177" s="42">
        <f>SUM(G177:H177)</f>
        <v>1450000</v>
      </c>
      <c r="G177" s="43">
        <v>1450000</v>
      </c>
      <c r="H177" s="43">
        <v>0</v>
      </c>
      <c r="I177" s="42">
        <v>0</v>
      </c>
      <c r="J177" s="64"/>
      <c r="K177" s="42"/>
      <c r="L177" s="4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3"/>
    </row>
    <row r="178" spans="1:44" ht="20.25" customHeight="1" hidden="1">
      <c r="A178" s="39"/>
      <c r="B178" s="39"/>
      <c r="C178" s="40" t="s">
        <v>82</v>
      </c>
      <c r="D178" s="33"/>
      <c r="E178" s="41">
        <f>SUM(F178+I178)</f>
        <v>1450000</v>
      </c>
      <c r="F178" s="42">
        <f>SUM(G178+H178)</f>
        <v>1450000</v>
      </c>
      <c r="G178" s="43">
        <f>SUM(G177)</f>
        <v>1450000</v>
      </c>
      <c r="H178" s="43">
        <f>SUM(H177)</f>
        <v>0</v>
      </c>
      <c r="I178" s="42">
        <f>SUM(I177)</f>
        <v>0</v>
      </c>
      <c r="J178" s="64"/>
      <c r="K178" s="42"/>
      <c r="L178" s="4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3"/>
    </row>
    <row r="179" spans="1:44" ht="17.25" customHeight="1" hidden="1">
      <c r="A179" s="39"/>
      <c r="B179" s="39"/>
      <c r="C179" s="45" t="s">
        <v>85</v>
      </c>
      <c r="D179" s="33"/>
      <c r="E179" s="41">
        <f>SUM(F179+I179)</f>
        <v>0</v>
      </c>
      <c r="F179" s="42">
        <f>SUM(G179+H179)</f>
        <v>-450000</v>
      </c>
      <c r="G179" s="42">
        <f>SUM(G180-G181)</f>
        <v>-450000</v>
      </c>
      <c r="H179" s="42">
        <f>SUM(H180-H181)</f>
        <v>0</v>
      </c>
      <c r="I179" s="42">
        <f>SUM(I180-I181)</f>
        <v>450000</v>
      </c>
      <c r="J179" s="64"/>
      <c r="K179" s="42"/>
      <c r="L179" s="4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3"/>
    </row>
    <row r="180" spans="1:44" ht="17.25" customHeight="1" hidden="1">
      <c r="A180" s="39"/>
      <c r="B180" s="39"/>
      <c r="C180" s="45" t="s">
        <v>83</v>
      </c>
      <c r="D180" s="33"/>
      <c r="E180" s="41">
        <f>SUM(F180+I180)</f>
        <v>450000</v>
      </c>
      <c r="F180" s="42">
        <f>SUM(G180+H180)</f>
        <v>0</v>
      </c>
      <c r="G180" s="42"/>
      <c r="H180" s="42"/>
      <c r="I180" s="42">
        <v>450000</v>
      </c>
      <c r="J180" s="64"/>
      <c r="K180" s="42"/>
      <c r="L180" s="4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3"/>
    </row>
    <row r="181" spans="1:44" ht="17.25" customHeight="1" hidden="1">
      <c r="A181" s="39"/>
      <c r="B181" s="39"/>
      <c r="C181" s="45" t="s">
        <v>86</v>
      </c>
      <c r="D181" s="33"/>
      <c r="E181" s="41">
        <f>SUM(F181+I181)</f>
        <v>450000</v>
      </c>
      <c r="F181" s="42">
        <f>SUM(G181+H181)</f>
        <v>450000</v>
      </c>
      <c r="G181" s="42">
        <v>450000</v>
      </c>
      <c r="H181" s="42"/>
      <c r="I181" s="42"/>
      <c r="J181" s="64"/>
      <c r="K181" s="42"/>
      <c r="L181" s="4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3"/>
    </row>
    <row r="182" spans="1:44" ht="21.75" customHeight="1">
      <c r="A182" s="39"/>
      <c r="B182" s="39"/>
      <c r="C182" s="40" t="s">
        <v>84</v>
      </c>
      <c r="D182" s="33"/>
      <c r="E182" s="41">
        <f>SUM(E178+E179)</f>
        <v>1450000</v>
      </c>
      <c r="F182" s="42">
        <f>SUM(F178+F179)</f>
        <v>1000000</v>
      </c>
      <c r="G182" s="42">
        <f>SUM(G178+G179)</f>
        <v>1000000</v>
      </c>
      <c r="H182" s="42">
        <f>SUM(H178+H179)</f>
        <v>0</v>
      </c>
      <c r="I182" s="42">
        <f>SUM(I178+I179)</f>
        <v>450000</v>
      </c>
      <c r="J182" s="64">
        <v>0</v>
      </c>
      <c r="K182" s="44">
        <f>SUM(J182/E182)</f>
        <v>0</v>
      </c>
      <c r="L182" s="46" t="s">
        <v>194</v>
      </c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3"/>
    </row>
    <row r="183" spans="1:44" ht="36.75" customHeight="1">
      <c r="A183" s="39">
        <v>27</v>
      </c>
      <c r="B183" s="39">
        <v>29</v>
      </c>
      <c r="C183" s="40" t="s">
        <v>96</v>
      </c>
      <c r="D183" s="33" t="s">
        <v>49</v>
      </c>
      <c r="E183" s="41">
        <f>SUM(F183+I183)</f>
        <v>200000</v>
      </c>
      <c r="F183" s="42">
        <f>SUM(G183:H183)</f>
        <v>200000</v>
      </c>
      <c r="G183" s="43">
        <v>200000</v>
      </c>
      <c r="H183" s="43">
        <v>0</v>
      </c>
      <c r="I183" s="42">
        <v>0</v>
      </c>
      <c r="J183" s="64"/>
      <c r="K183" s="42"/>
      <c r="L183" s="4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3"/>
    </row>
    <row r="184" spans="1:44" ht="21.75" customHeight="1" hidden="1">
      <c r="A184" s="39"/>
      <c r="B184" s="39"/>
      <c r="C184" s="40" t="s">
        <v>82</v>
      </c>
      <c r="D184" s="33"/>
      <c r="E184" s="41">
        <f>SUM(F184+I184)</f>
        <v>200000</v>
      </c>
      <c r="F184" s="42">
        <f>SUM(G184+H184)</f>
        <v>200000</v>
      </c>
      <c r="G184" s="43">
        <f>SUM(G183)</f>
        <v>200000</v>
      </c>
      <c r="H184" s="43">
        <f>SUM(H183)</f>
        <v>0</v>
      </c>
      <c r="I184" s="42">
        <f>SUM(I183)</f>
        <v>0</v>
      </c>
      <c r="J184" s="64"/>
      <c r="K184" s="42"/>
      <c r="L184" s="4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3"/>
    </row>
    <row r="185" spans="1:44" ht="21.75" customHeight="1" hidden="1">
      <c r="A185" s="39"/>
      <c r="B185" s="39"/>
      <c r="C185" s="45" t="s">
        <v>85</v>
      </c>
      <c r="D185" s="33"/>
      <c r="E185" s="41">
        <f>SUM(F185+I185)</f>
        <v>-20000</v>
      </c>
      <c r="F185" s="42">
        <f>SUM(G185+H185)</f>
        <v>-20000</v>
      </c>
      <c r="G185" s="42">
        <f>SUM(G186-G187)</f>
        <v>-20000</v>
      </c>
      <c r="H185" s="42">
        <f>SUM(H186-H187)</f>
        <v>0</v>
      </c>
      <c r="I185" s="42">
        <f>SUM(I186-I187)</f>
        <v>0</v>
      </c>
      <c r="J185" s="64"/>
      <c r="K185" s="42"/>
      <c r="L185" s="4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3"/>
    </row>
    <row r="186" spans="1:44" ht="21.75" customHeight="1" hidden="1">
      <c r="A186" s="39"/>
      <c r="B186" s="39"/>
      <c r="C186" s="45" t="s">
        <v>83</v>
      </c>
      <c r="D186" s="33"/>
      <c r="E186" s="41">
        <f>SUM(F186+I186)</f>
        <v>0</v>
      </c>
      <c r="F186" s="42">
        <f>SUM(G186+H186)</f>
        <v>0</v>
      </c>
      <c r="G186" s="42"/>
      <c r="H186" s="42"/>
      <c r="I186" s="42"/>
      <c r="J186" s="64"/>
      <c r="K186" s="42"/>
      <c r="L186" s="4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3"/>
    </row>
    <row r="187" spans="1:44" ht="21.75" customHeight="1" hidden="1">
      <c r="A187" s="39"/>
      <c r="B187" s="39"/>
      <c r="C187" s="45" t="s">
        <v>86</v>
      </c>
      <c r="D187" s="33"/>
      <c r="E187" s="41">
        <f>SUM(F187+I187)</f>
        <v>20000</v>
      </c>
      <c r="F187" s="42">
        <f>SUM(G187+H187)</f>
        <v>20000</v>
      </c>
      <c r="G187" s="42">
        <v>20000</v>
      </c>
      <c r="H187" s="42"/>
      <c r="I187" s="42"/>
      <c r="J187" s="64"/>
      <c r="K187" s="42"/>
      <c r="L187" s="4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3"/>
    </row>
    <row r="188" spans="1:44" ht="21.75" customHeight="1">
      <c r="A188" s="39"/>
      <c r="B188" s="39"/>
      <c r="C188" s="40" t="s">
        <v>84</v>
      </c>
      <c r="D188" s="33"/>
      <c r="E188" s="41">
        <f>SUM(E184+E185)</f>
        <v>180000</v>
      </c>
      <c r="F188" s="42">
        <f>SUM(F184+F185)</f>
        <v>180000</v>
      </c>
      <c r="G188" s="42">
        <f>SUM(G184+G185)</f>
        <v>180000</v>
      </c>
      <c r="H188" s="42">
        <f>SUM(H184+H185)</f>
        <v>0</v>
      </c>
      <c r="I188" s="42">
        <f>SUM(I184+I185)</f>
        <v>0</v>
      </c>
      <c r="J188" s="64">
        <v>179007.38</v>
      </c>
      <c r="K188" s="44">
        <f>SUM(J188/E188)</f>
        <v>0.9944854444444444</v>
      </c>
      <c r="L188" s="46" t="s">
        <v>168</v>
      </c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3"/>
    </row>
    <row r="189" spans="1:44" s="12" customFormat="1" ht="30.75" customHeight="1">
      <c r="A189" s="39">
        <v>28</v>
      </c>
      <c r="B189" s="39">
        <v>30</v>
      </c>
      <c r="C189" s="40" t="s">
        <v>11</v>
      </c>
      <c r="D189" s="33" t="s">
        <v>49</v>
      </c>
      <c r="E189" s="41">
        <f>SUM(F189+I189)</f>
        <v>155000</v>
      </c>
      <c r="F189" s="42">
        <f>SUM(G189:H189)</f>
        <v>155000</v>
      </c>
      <c r="G189" s="43">
        <v>155000</v>
      </c>
      <c r="H189" s="43">
        <v>0</v>
      </c>
      <c r="I189" s="42">
        <v>0</v>
      </c>
      <c r="J189" s="64"/>
      <c r="K189" s="42"/>
      <c r="L189" s="42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1"/>
    </row>
    <row r="190" spans="1:44" s="12" customFormat="1" ht="21" customHeight="1" hidden="1">
      <c r="A190" s="39"/>
      <c r="B190" s="39"/>
      <c r="C190" s="40" t="s">
        <v>82</v>
      </c>
      <c r="D190" s="33"/>
      <c r="E190" s="41">
        <f>SUM(F190+I190)</f>
        <v>155000</v>
      </c>
      <c r="F190" s="42">
        <f>SUM(G190+H190)</f>
        <v>155000</v>
      </c>
      <c r="G190" s="43">
        <f>SUM(G189)</f>
        <v>155000</v>
      </c>
      <c r="H190" s="43">
        <f>SUM(H189)</f>
        <v>0</v>
      </c>
      <c r="I190" s="42">
        <f>SUM(I189)</f>
        <v>0</v>
      </c>
      <c r="J190" s="64"/>
      <c r="K190" s="42"/>
      <c r="L190" s="42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1"/>
    </row>
    <row r="191" spans="1:44" s="12" customFormat="1" ht="21" customHeight="1" hidden="1">
      <c r="A191" s="39"/>
      <c r="B191" s="39"/>
      <c r="C191" s="45" t="s">
        <v>85</v>
      </c>
      <c r="D191" s="33"/>
      <c r="E191" s="41">
        <f>SUM(F191+I191)</f>
        <v>50000</v>
      </c>
      <c r="F191" s="42">
        <f>SUM(G191+H191)</f>
        <v>50000</v>
      </c>
      <c r="G191" s="42">
        <f>SUM(G192-G193)</f>
        <v>50000</v>
      </c>
      <c r="H191" s="42">
        <f>SUM(H192-H193)</f>
        <v>0</v>
      </c>
      <c r="I191" s="42">
        <f>SUM(I192-I193)</f>
        <v>0</v>
      </c>
      <c r="J191" s="64"/>
      <c r="K191" s="42"/>
      <c r="L191" s="42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1"/>
    </row>
    <row r="192" spans="1:44" s="12" customFormat="1" ht="21" customHeight="1" hidden="1">
      <c r="A192" s="39"/>
      <c r="B192" s="39"/>
      <c r="C192" s="45" t="s">
        <v>83</v>
      </c>
      <c r="D192" s="33"/>
      <c r="E192" s="41">
        <f>SUM(F192+I192)</f>
        <v>50000</v>
      </c>
      <c r="F192" s="42">
        <f>SUM(G192+H192)</f>
        <v>50000</v>
      </c>
      <c r="G192" s="42">
        <v>50000</v>
      </c>
      <c r="H192" s="42"/>
      <c r="I192" s="42"/>
      <c r="J192" s="64"/>
      <c r="K192" s="42"/>
      <c r="L192" s="42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1"/>
    </row>
    <row r="193" spans="1:44" s="12" customFormat="1" ht="21" customHeight="1" hidden="1">
      <c r="A193" s="39"/>
      <c r="B193" s="39"/>
      <c r="C193" s="45" t="s">
        <v>86</v>
      </c>
      <c r="D193" s="33"/>
      <c r="E193" s="41">
        <f>SUM(F193+I193)</f>
        <v>0</v>
      </c>
      <c r="F193" s="42">
        <f>SUM(G193+H193)</f>
        <v>0</v>
      </c>
      <c r="G193" s="42"/>
      <c r="H193" s="42"/>
      <c r="I193" s="42"/>
      <c r="J193" s="64"/>
      <c r="K193" s="42"/>
      <c r="L193" s="42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1"/>
    </row>
    <row r="194" spans="1:44" s="12" customFormat="1" ht="20.25" customHeight="1">
      <c r="A194" s="39"/>
      <c r="B194" s="39"/>
      <c r="C194" s="40" t="s">
        <v>84</v>
      </c>
      <c r="D194" s="33"/>
      <c r="E194" s="41">
        <f>SUM(E190+E191)</f>
        <v>205000</v>
      </c>
      <c r="F194" s="42">
        <f>SUM(F190+F191)</f>
        <v>205000</v>
      </c>
      <c r="G194" s="42">
        <f>SUM(G190+G191)</f>
        <v>205000</v>
      </c>
      <c r="H194" s="42">
        <f>SUM(H190+H191)</f>
        <v>0</v>
      </c>
      <c r="I194" s="42">
        <f>SUM(I190+I191)</f>
        <v>0</v>
      </c>
      <c r="J194" s="64">
        <v>153457.59</v>
      </c>
      <c r="K194" s="44">
        <f>SUM(J194/E194)</f>
        <v>0.7485736097560975</v>
      </c>
      <c r="L194" s="46" t="s">
        <v>168</v>
      </c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1"/>
    </row>
    <row r="195" spans="1:44" s="12" customFormat="1" ht="47.25" customHeight="1">
      <c r="A195" s="39">
        <v>29</v>
      </c>
      <c r="B195" s="39">
        <v>31</v>
      </c>
      <c r="C195" s="40" t="s">
        <v>97</v>
      </c>
      <c r="D195" s="33" t="s">
        <v>49</v>
      </c>
      <c r="E195" s="41">
        <f>SUM(F195+I195)</f>
        <v>150000</v>
      </c>
      <c r="F195" s="42">
        <f>SUM(G195:H195)</f>
        <v>150000</v>
      </c>
      <c r="G195" s="43">
        <v>150000</v>
      </c>
      <c r="H195" s="43">
        <v>0</v>
      </c>
      <c r="I195" s="42">
        <v>0</v>
      </c>
      <c r="J195" s="64"/>
      <c r="K195" s="42"/>
      <c r="L195" s="42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1"/>
    </row>
    <row r="196" spans="1:44" s="12" customFormat="1" ht="19.5" customHeight="1" hidden="1">
      <c r="A196" s="39"/>
      <c r="B196" s="39"/>
      <c r="C196" s="40" t="s">
        <v>82</v>
      </c>
      <c r="D196" s="33"/>
      <c r="E196" s="41">
        <f>SUM(F196+I196)</f>
        <v>150000</v>
      </c>
      <c r="F196" s="42">
        <f>SUM(G196+H196)</f>
        <v>150000</v>
      </c>
      <c r="G196" s="43">
        <f>SUM(G195)</f>
        <v>150000</v>
      </c>
      <c r="H196" s="43">
        <f>SUM(H195)</f>
        <v>0</v>
      </c>
      <c r="I196" s="42">
        <f>SUM(I195)</f>
        <v>0</v>
      </c>
      <c r="J196" s="64"/>
      <c r="K196" s="42"/>
      <c r="L196" s="42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1"/>
    </row>
    <row r="197" spans="1:44" s="12" customFormat="1" ht="19.5" customHeight="1" hidden="1">
      <c r="A197" s="39"/>
      <c r="B197" s="39"/>
      <c r="C197" s="45" t="s">
        <v>85</v>
      </c>
      <c r="D197" s="33"/>
      <c r="E197" s="41">
        <f>SUM(F197+I197)</f>
        <v>0</v>
      </c>
      <c r="F197" s="42">
        <f>SUM(G197+H197)</f>
        <v>0</v>
      </c>
      <c r="G197" s="42">
        <f>SUM(G198-G199)</f>
        <v>0</v>
      </c>
      <c r="H197" s="42">
        <f>SUM(H198-H199)</f>
        <v>0</v>
      </c>
      <c r="I197" s="42">
        <f>SUM(I198-I199)</f>
        <v>0</v>
      </c>
      <c r="J197" s="64"/>
      <c r="K197" s="42"/>
      <c r="L197" s="42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1"/>
    </row>
    <row r="198" spans="1:44" s="12" customFormat="1" ht="19.5" customHeight="1" hidden="1">
      <c r="A198" s="39"/>
      <c r="B198" s="39"/>
      <c r="C198" s="45" t="s">
        <v>83</v>
      </c>
      <c r="D198" s="33"/>
      <c r="E198" s="41">
        <f>SUM(F198+I198)</f>
        <v>0</v>
      </c>
      <c r="F198" s="42">
        <f>SUM(G198+H198)</f>
        <v>0</v>
      </c>
      <c r="G198" s="42"/>
      <c r="H198" s="42"/>
      <c r="I198" s="42"/>
      <c r="J198" s="64"/>
      <c r="K198" s="42"/>
      <c r="L198" s="42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1"/>
    </row>
    <row r="199" spans="1:44" s="12" customFormat="1" ht="19.5" customHeight="1" hidden="1">
      <c r="A199" s="39"/>
      <c r="B199" s="39"/>
      <c r="C199" s="45" t="s">
        <v>86</v>
      </c>
      <c r="D199" s="33"/>
      <c r="E199" s="41">
        <f>SUM(F199+I199)</f>
        <v>0</v>
      </c>
      <c r="F199" s="42">
        <f>SUM(G199+H199)</f>
        <v>0</v>
      </c>
      <c r="G199" s="42"/>
      <c r="H199" s="42"/>
      <c r="I199" s="42"/>
      <c r="J199" s="64"/>
      <c r="K199" s="42"/>
      <c r="L199" s="42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1"/>
    </row>
    <row r="200" spans="1:44" s="12" customFormat="1" ht="36" customHeight="1">
      <c r="A200" s="39"/>
      <c r="B200" s="39"/>
      <c r="C200" s="40" t="s">
        <v>84</v>
      </c>
      <c r="D200" s="33"/>
      <c r="E200" s="41">
        <f>SUM(E196+E197)</f>
        <v>150000</v>
      </c>
      <c r="F200" s="42">
        <f>SUM(F196+F197)</f>
        <v>150000</v>
      </c>
      <c r="G200" s="42">
        <f>SUM(G196+G197)</f>
        <v>150000</v>
      </c>
      <c r="H200" s="42">
        <f>SUM(H196+H197)</f>
        <v>0</v>
      </c>
      <c r="I200" s="42">
        <f>SUM(I196+I197)</f>
        <v>0</v>
      </c>
      <c r="J200" s="64">
        <v>0</v>
      </c>
      <c r="K200" s="44">
        <f>SUM(J200/E200)</f>
        <v>0</v>
      </c>
      <c r="L200" s="46" t="s">
        <v>195</v>
      </c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1"/>
    </row>
    <row r="201" spans="1:44" s="12" customFormat="1" ht="39.75" customHeight="1">
      <c r="A201" s="39">
        <v>30</v>
      </c>
      <c r="B201" s="39">
        <v>32</v>
      </c>
      <c r="C201" s="40" t="s">
        <v>26</v>
      </c>
      <c r="D201" s="33" t="s">
        <v>49</v>
      </c>
      <c r="E201" s="41">
        <f>SUM(F201+I201)</f>
        <v>450000</v>
      </c>
      <c r="F201" s="42">
        <f>SUM(G201:H201)</f>
        <v>150000</v>
      </c>
      <c r="G201" s="43">
        <v>150000</v>
      </c>
      <c r="H201" s="43">
        <v>0</v>
      </c>
      <c r="I201" s="42">
        <v>300000</v>
      </c>
      <c r="J201" s="64"/>
      <c r="K201" s="42"/>
      <c r="L201" s="42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1"/>
    </row>
    <row r="202" spans="1:44" s="12" customFormat="1" ht="19.5" customHeight="1" hidden="1">
      <c r="A202" s="39"/>
      <c r="B202" s="39"/>
      <c r="C202" s="40" t="s">
        <v>82</v>
      </c>
      <c r="D202" s="33"/>
      <c r="E202" s="41">
        <f>SUM(F202+I202)</f>
        <v>450000</v>
      </c>
      <c r="F202" s="42">
        <f>SUM(G202+H202)</f>
        <v>150000</v>
      </c>
      <c r="G202" s="43">
        <f>SUM(G201)</f>
        <v>150000</v>
      </c>
      <c r="H202" s="43">
        <f>SUM(H201)</f>
        <v>0</v>
      </c>
      <c r="I202" s="42">
        <f>SUM(I201)</f>
        <v>300000</v>
      </c>
      <c r="J202" s="64"/>
      <c r="K202" s="42"/>
      <c r="L202" s="42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1"/>
    </row>
    <row r="203" spans="1:44" s="12" customFormat="1" ht="16.5" customHeight="1" hidden="1">
      <c r="A203" s="39"/>
      <c r="B203" s="39"/>
      <c r="C203" s="45" t="s">
        <v>85</v>
      </c>
      <c r="D203" s="33"/>
      <c r="E203" s="41">
        <f>SUM(F203+I203)</f>
        <v>-50000</v>
      </c>
      <c r="F203" s="42">
        <f>SUM(G203+H203)</f>
        <v>100000</v>
      </c>
      <c r="G203" s="42">
        <f>SUM(G204-G205)</f>
        <v>100000</v>
      </c>
      <c r="H203" s="42">
        <f>SUM(H204-H205)</f>
        <v>0</v>
      </c>
      <c r="I203" s="42">
        <f>SUM(I204-I205)</f>
        <v>-150000</v>
      </c>
      <c r="J203" s="64"/>
      <c r="K203" s="42"/>
      <c r="L203" s="42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1"/>
    </row>
    <row r="204" spans="1:44" s="12" customFormat="1" ht="14.25" customHeight="1" hidden="1">
      <c r="A204" s="39"/>
      <c r="B204" s="39"/>
      <c r="C204" s="45" t="s">
        <v>83</v>
      </c>
      <c r="D204" s="33"/>
      <c r="E204" s="41">
        <f>SUM(F204+I204)</f>
        <v>640000</v>
      </c>
      <c r="F204" s="42">
        <f>SUM(G204+H204)</f>
        <v>490000</v>
      </c>
      <c r="G204" s="42">
        <v>490000</v>
      </c>
      <c r="H204" s="42"/>
      <c r="I204" s="42">
        <v>150000</v>
      </c>
      <c r="J204" s="64"/>
      <c r="K204" s="42"/>
      <c r="L204" s="42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1"/>
    </row>
    <row r="205" spans="1:44" s="12" customFormat="1" ht="16.5" customHeight="1" hidden="1">
      <c r="A205" s="39"/>
      <c r="B205" s="39"/>
      <c r="C205" s="45" t="s">
        <v>86</v>
      </c>
      <c r="D205" s="33"/>
      <c r="E205" s="41">
        <f>SUM(F205+I205)</f>
        <v>690000</v>
      </c>
      <c r="F205" s="42">
        <f>SUM(G205+H205)</f>
        <v>390000</v>
      </c>
      <c r="G205" s="42">
        <v>390000</v>
      </c>
      <c r="H205" s="42"/>
      <c r="I205" s="42">
        <v>300000</v>
      </c>
      <c r="J205" s="64"/>
      <c r="K205" s="42"/>
      <c r="L205" s="42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1"/>
    </row>
    <row r="206" spans="1:44" s="12" customFormat="1" ht="57.75" customHeight="1">
      <c r="A206" s="39"/>
      <c r="B206" s="39"/>
      <c r="C206" s="40" t="s">
        <v>84</v>
      </c>
      <c r="D206" s="33"/>
      <c r="E206" s="41">
        <f>SUM(E202+E203)</f>
        <v>400000</v>
      </c>
      <c r="F206" s="42">
        <f>SUM(F202+F203)</f>
        <v>250000</v>
      </c>
      <c r="G206" s="42">
        <f>SUM(G202+G203)</f>
        <v>250000</v>
      </c>
      <c r="H206" s="42">
        <f>SUM(H202+H203)</f>
        <v>0</v>
      </c>
      <c r="I206" s="42">
        <f>SUM(I202+I203)</f>
        <v>150000</v>
      </c>
      <c r="J206" s="64">
        <v>0</v>
      </c>
      <c r="K206" s="44">
        <f>SUM(J206/E206)</f>
        <v>0</v>
      </c>
      <c r="L206" s="46" t="s">
        <v>196</v>
      </c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1"/>
    </row>
    <row r="207" spans="1:44" s="12" customFormat="1" ht="51.75" customHeight="1">
      <c r="A207" s="39">
        <v>31</v>
      </c>
      <c r="B207" s="39">
        <v>33</v>
      </c>
      <c r="C207" s="40" t="s">
        <v>98</v>
      </c>
      <c r="D207" s="33" t="s">
        <v>49</v>
      </c>
      <c r="E207" s="41">
        <f>SUM(F207+I207)</f>
        <v>1000000</v>
      </c>
      <c r="F207" s="42">
        <f>SUM(G207:H207)</f>
        <v>1000000</v>
      </c>
      <c r="G207" s="43">
        <v>1000000</v>
      </c>
      <c r="H207" s="43">
        <v>0</v>
      </c>
      <c r="I207" s="42">
        <v>0</v>
      </c>
      <c r="J207" s="64"/>
      <c r="K207" s="42"/>
      <c r="L207" s="42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1"/>
    </row>
    <row r="208" spans="1:44" s="12" customFormat="1" ht="21" customHeight="1" hidden="1">
      <c r="A208" s="39"/>
      <c r="B208" s="39"/>
      <c r="C208" s="40" t="s">
        <v>82</v>
      </c>
      <c r="D208" s="33"/>
      <c r="E208" s="41">
        <f>SUM(F208+I208)</f>
        <v>1000000</v>
      </c>
      <c r="F208" s="42">
        <f>SUM(G208+H208)</f>
        <v>1000000</v>
      </c>
      <c r="G208" s="43">
        <f>SUM(G207)</f>
        <v>1000000</v>
      </c>
      <c r="H208" s="43">
        <f>SUM(H207)</f>
        <v>0</v>
      </c>
      <c r="I208" s="42">
        <f>SUM(I207)</f>
        <v>0</v>
      </c>
      <c r="J208" s="64"/>
      <c r="K208" s="42"/>
      <c r="L208" s="42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1"/>
    </row>
    <row r="209" spans="1:44" s="12" customFormat="1" ht="21" customHeight="1" hidden="1">
      <c r="A209" s="39"/>
      <c r="B209" s="39"/>
      <c r="C209" s="45" t="s">
        <v>85</v>
      </c>
      <c r="D209" s="33"/>
      <c r="E209" s="41">
        <f>SUM(F209+I209)</f>
        <v>0</v>
      </c>
      <c r="F209" s="42">
        <f>SUM(G209+H209)</f>
        <v>0</v>
      </c>
      <c r="G209" s="42">
        <f>SUM(G210-G211)</f>
        <v>0</v>
      </c>
      <c r="H209" s="42">
        <f>SUM(H210-H211)</f>
        <v>0</v>
      </c>
      <c r="I209" s="42">
        <f>SUM(I210-I211)</f>
        <v>0</v>
      </c>
      <c r="J209" s="64"/>
      <c r="K209" s="42"/>
      <c r="L209" s="42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1"/>
    </row>
    <row r="210" spans="1:44" s="12" customFormat="1" ht="21" customHeight="1" hidden="1">
      <c r="A210" s="39"/>
      <c r="B210" s="39"/>
      <c r="C210" s="45" t="s">
        <v>83</v>
      </c>
      <c r="D210" s="33"/>
      <c r="E210" s="41">
        <f>SUM(F210+I210)</f>
        <v>0</v>
      </c>
      <c r="F210" s="42">
        <f>SUM(G210+H210)</f>
        <v>0</v>
      </c>
      <c r="G210" s="42"/>
      <c r="H210" s="42"/>
      <c r="I210" s="42"/>
      <c r="J210" s="64"/>
      <c r="K210" s="42"/>
      <c r="L210" s="42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1"/>
    </row>
    <row r="211" spans="1:44" s="12" customFormat="1" ht="21" customHeight="1" hidden="1">
      <c r="A211" s="39"/>
      <c r="B211" s="39"/>
      <c r="C211" s="45" t="s">
        <v>86</v>
      </c>
      <c r="D211" s="33"/>
      <c r="E211" s="41">
        <f>SUM(F211+I211)</f>
        <v>0</v>
      </c>
      <c r="F211" s="42">
        <f>SUM(G211+H211)</f>
        <v>0</v>
      </c>
      <c r="G211" s="42"/>
      <c r="H211" s="42"/>
      <c r="I211" s="42"/>
      <c r="J211" s="64"/>
      <c r="K211" s="42"/>
      <c r="L211" s="42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1"/>
    </row>
    <row r="212" spans="1:44" s="12" customFormat="1" ht="114" customHeight="1">
      <c r="A212" s="39"/>
      <c r="B212" s="39"/>
      <c r="C212" s="40" t="s">
        <v>84</v>
      </c>
      <c r="D212" s="33"/>
      <c r="E212" s="41">
        <f>SUM(E208+E209)</f>
        <v>1000000</v>
      </c>
      <c r="F212" s="42">
        <f>SUM(F208+F209)</f>
        <v>1000000</v>
      </c>
      <c r="G212" s="42">
        <f>SUM(G208+G209)</f>
        <v>1000000</v>
      </c>
      <c r="H212" s="42">
        <f>SUM(H208+H209)</f>
        <v>0</v>
      </c>
      <c r="I212" s="42">
        <f>SUM(I208+I209)</f>
        <v>0</v>
      </c>
      <c r="J212" s="64">
        <v>0</v>
      </c>
      <c r="K212" s="44">
        <f>SUM(J212/E212)</f>
        <v>0</v>
      </c>
      <c r="L212" s="46" t="s">
        <v>197</v>
      </c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1"/>
    </row>
    <row r="213" spans="1:44" ht="150" customHeight="1">
      <c r="A213" s="39">
        <v>32</v>
      </c>
      <c r="B213" s="39">
        <v>34</v>
      </c>
      <c r="C213" s="40" t="s">
        <v>150</v>
      </c>
      <c r="D213" s="33" t="s">
        <v>49</v>
      </c>
      <c r="E213" s="41">
        <f>SUM(F213+I213)</f>
        <v>1750000</v>
      </c>
      <c r="F213" s="42">
        <f>SUM(G213:H213)</f>
        <v>1750000</v>
      </c>
      <c r="G213" s="43">
        <v>1750000</v>
      </c>
      <c r="H213" s="43">
        <v>0</v>
      </c>
      <c r="I213" s="42">
        <v>0</v>
      </c>
      <c r="J213" s="64"/>
      <c r="K213" s="42"/>
      <c r="L213" s="4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3"/>
    </row>
    <row r="214" spans="1:44" ht="20.25" customHeight="1" hidden="1">
      <c r="A214" s="39"/>
      <c r="B214" s="39"/>
      <c r="C214" s="40" t="s">
        <v>82</v>
      </c>
      <c r="D214" s="33"/>
      <c r="E214" s="41">
        <f>SUM(F214+I214)</f>
        <v>1750000</v>
      </c>
      <c r="F214" s="42">
        <f>SUM(G214+H214)</f>
        <v>1750000</v>
      </c>
      <c r="G214" s="43">
        <f>SUM(G213)</f>
        <v>1750000</v>
      </c>
      <c r="H214" s="43">
        <f>SUM(H213)</f>
        <v>0</v>
      </c>
      <c r="I214" s="42">
        <f>SUM(I213)</f>
        <v>0</v>
      </c>
      <c r="J214" s="64"/>
      <c r="K214" s="42"/>
      <c r="L214" s="4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3"/>
    </row>
    <row r="215" spans="1:44" ht="20.25" customHeight="1" hidden="1">
      <c r="A215" s="39"/>
      <c r="B215" s="39"/>
      <c r="C215" s="45" t="s">
        <v>85</v>
      </c>
      <c r="D215" s="33"/>
      <c r="E215" s="41">
        <f>SUM(F215+I215)</f>
        <v>-1650000</v>
      </c>
      <c r="F215" s="42">
        <f>SUM(G215+H215)</f>
        <v>-1650000</v>
      </c>
      <c r="G215" s="42">
        <f>SUM(G216-G217)</f>
        <v>-1650000</v>
      </c>
      <c r="H215" s="42">
        <f>SUM(H216-H217)</f>
        <v>0</v>
      </c>
      <c r="I215" s="42">
        <f>SUM(I216-I217)</f>
        <v>0</v>
      </c>
      <c r="J215" s="64"/>
      <c r="K215" s="42"/>
      <c r="L215" s="4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3"/>
    </row>
    <row r="216" spans="1:44" ht="19.5" customHeight="1" hidden="1">
      <c r="A216" s="39"/>
      <c r="B216" s="39"/>
      <c r="C216" s="45" t="s">
        <v>83</v>
      </c>
      <c r="D216" s="33"/>
      <c r="E216" s="41">
        <f>SUM(F216+I216)</f>
        <v>0</v>
      </c>
      <c r="F216" s="42">
        <f>SUM(G216+H216)</f>
        <v>0</v>
      </c>
      <c r="G216" s="42"/>
      <c r="H216" s="42"/>
      <c r="I216" s="42"/>
      <c r="J216" s="64"/>
      <c r="K216" s="42"/>
      <c r="L216" s="4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3"/>
    </row>
    <row r="217" spans="1:44" ht="19.5" customHeight="1" hidden="1">
      <c r="A217" s="39"/>
      <c r="B217" s="39"/>
      <c r="C217" s="45" t="s">
        <v>86</v>
      </c>
      <c r="D217" s="33"/>
      <c r="E217" s="41">
        <f>SUM(F217+I217)</f>
        <v>1650000</v>
      </c>
      <c r="F217" s="42">
        <f>SUM(G217+H217)</f>
        <v>1650000</v>
      </c>
      <c r="G217" s="42">
        <v>1650000</v>
      </c>
      <c r="H217" s="42"/>
      <c r="I217" s="42"/>
      <c r="J217" s="64"/>
      <c r="K217" s="42"/>
      <c r="L217" s="4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3"/>
    </row>
    <row r="218" spans="1:44" ht="38.25" customHeight="1">
      <c r="A218" s="39"/>
      <c r="B218" s="39"/>
      <c r="C218" s="40" t="s">
        <v>84</v>
      </c>
      <c r="D218" s="33"/>
      <c r="E218" s="41">
        <f>SUM(E214+E215)</f>
        <v>100000</v>
      </c>
      <c r="F218" s="42">
        <f>SUM(F214+F215)</f>
        <v>100000</v>
      </c>
      <c r="G218" s="42">
        <f>SUM(G214+G215)</f>
        <v>100000</v>
      </c>
      <c r="H218" s="42">
        <f>SUM(H214+H215)</f>
        <v>0</v>
      </c>
      <c r="I218" s="42">
        <f>SUM(I214+I215)</f>
        <v>0</v>
      </c>
      <c r="J218" s="64">
        <v>0</v>
      </c>
      <c r="K218" s="44">
        <f>SUM(J218/E218)</f>
        <v>0</v>
      </c>
      <c r="L218" s="46" t="s">
        <v>199</v>
      </c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3"/>
    </row>
    <row r="219" spans="1:44" ht="36.75" customHeight="1">
      <c r="A219" s="39" t="s">
        <v>110</v>
      </c>
      <c r="B219" s="39">
        <v>35</v>
      </c>
      <c r="C219" s="40" t="s">
        <v>111</v>
      </c>
      <c r="D219" s="33" t="s">
        <v>49</v>
      </c>
      <c r="E219" s="41">
        <f>SUM(F219+I219)</f>
        <v>0</v>
      </c>
      <c r="F219" s="42">
        <f>SUM(G219:H219)</f>
        <v>0</v>
      </c>
      <c r="G219" s="42">
        <v>0</v>
      </c>
      <c r="H219" s="42"/>
      <c r="I219" s="42"/>
      <c r="J219" s="64"/>
      <c r="K219" s="42"/>
      <c r="L219" s="4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3"/>
    </row>
    <row r="220" spans="1:44" ht="19.5" customHeight="1" hidden="1">
      <c r="A220" s="39"/>
      <c r="B220" s="39"/>
      <c r="C220" s="40" t="s">
        <v>82</v>
      </c>
      <c r="D220" s="33"/>
      <c r="E220" s="41">
        <f>SUM(F220+I220)</f>
        <v>0</v>
      </c>
      <c r="F220" s="42">
        <f>SUM(G220+H220)</f>
        <v>0</v>
      </c>
      <c r="G220" s="43">
        <f>SUM(G219)</f>
        <v>0</v>
      </c>
      <c r="H220" s="43">
        <f>SUM(H219)</f>
        <v>0</v>
      </c>
      <c r="I220" s="42">
        <f>SUM(I219)</f>
        <v>0</v>
      </c>
      <c r="J220" s="64"/>
      <c r="K220" s="42"/>
      <c r="L220" s="4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3"/>
    </row>
    <row r="221" spans="1:44" ht="19.5" customHeight="1" hidden="1">
      <c r="A221" s="39"/>
      <c r="B221" s="39"/>
      <c r="C221" s="45" t="s">
        <v>85</v>
      </c>
      <c r="D221" s="33"/>
      <c r="E221" s="41">
        <f>SUM(F221+I221)</f>
        <v>1600000</v>
      </c>
      <c r="F221" s="42">
        <f>SUM(G221+H221)</f>
        <v>1000000</v>
      </c>
      <c r="G221" s="42">
        <f>SUM(G222-G223)</f>
        <v>1000000</v>
      </c>
      <c r="H221" s="42">
        <f>SUM(H222-H223)</f>
        <v>0</v>
      </c>
      <c r="I221" s="42">
        <f>SUM(I222-I223)</f>
        <v>600000</v>
      </c>
      <c r="J221" s="64"/>
      <c r="K221" s="42"/>
      <c r="L221" s="4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3"/>
    </row>
    <row r="222" spans="1:44" ht="19.5" customHeight="1" hidden="1">
      <c r="A222" s="39"/>
      <c r="B222" s="39"/>
      <c r="C222" s="45" t="s">
        <v>83</v>
      </c>
      <c r="D222" s="33"/>
      <c r="E222" s="41">
        <f>SUM(F222+I222)</f>
        <v>1600000</v>
      </c>
      <c r="F222" s="42">
        <f>SUM(G222+H222)</f>
        <v>1000000</v>
      </c>
      <c r="G222" s="42">
        <v>1000000</v>
      </c>
      <c r="H222" s="42"/>
      <c r="I222" s="42">
        <v>600000</v>
      </c>
      <c r="J222" s="64"/>
      <c r="K222" s="42"/>
      <c r="L222" s="4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3"/>
    </row>
    <row r="223" spans="1:44" ht="19.5" customHeight="1" hidden="1">
      <c r="A223" s="39"/>
      <c r="B223" s="39"/>
      <c r="C223" s="45" t="s">
        <v>86</v>
      </c>
      <c r="D223" s="33"/>
      <c r="E223" s="41">
        <f>SUM(F223+I223)</f>
        <v>0</v>
      </c>
      <c r="F223" s="42">
        <f>SUM(G223+H223)</f>
        <v>0</v>
      </c>
      <c r="G223" s="42"/>
      <c r="H223" s="42"/>
      <c r="I223" s="42"/>
      <c r="J223" s="64"/>
      <c r="K223" s="42"/>
      <c r="L223" s="4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3"/>
    </row>
    <row r="224" spans="1:44" ht="78" customHeight="1">
      <c r="A224" s="39"/>
      <c r="B224" s="39"/>
      <c r="C224" s="40" t="s">
        <v>84</v>
      </c>
      <c r="D224" s="33"/>
      <c r="E224" s="41">
        <f>SUM(E220+E221)</f>
        <v>1600000</v>
      </c>
      <c r="F224" s="42">
        <f>SUM(F220+F221)</f>
        <v>1000000</v>
      </c>
      <c r="G224" s="42">
        <f>SUM(G220+G221)</f>
        <v>1000000</v>
      </c>
      <c r="H224" s="42">
        <f>SUM(H220+H221)</f>
        <v>0</v>
      </c>
      <c r="I224" s="42">
        <f>SUM(I220+I221)</f>
        <v>600000</v>
      </c>
      <c r="J224" s="64">
        <v>324875</v>
      </c>
      <c r="K224" s="44">
        <f>SUM(J224/E224)</f>
        <v>0.203046875</v>
      </c>
      <c r="L224" s="46" t="s">
        <v>198</v>
      </c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3"/>
    </row>
    <row r="225" spans="1:44" ht="51.75" customHeight="1">
      <c r="A225" s="39" t="s">
        <v>112</v>
      </c>
      <c r="B225" s="39">
        <v>36</v>
      </c>
      <c r="C225" s="40" t="s">
        <v>113</v>
      </c>
      <c r="D225" s="33" t="s">
        <v>49</v>
      </c>
      <c r="E225" s="41">
        <f>SUM(F225+I225)</f>
        <v>0</v>
      </c>
      <c r="F225" s="42">
        <f>SUM(G225:H225)</f>
        <v>0</v>
      </c>
      <c r="G225" s="42">
        <v>0</v>
      </c>
      <c r="H225" s="42"/>
      <c r="I225" s="42"/>
      <c r="J225" s="64"/>
      <c r="K225" s="42"/>
      <c r="L225" s="4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3"/>
    </row>
    <row r="226" spans="1:44" ht="19.5" customHeight="1" hidden="1">
      <c r="A226" s="39"/>
      <c r="B226" s="39"/>
      <c r="C226" s="40" t="s">
        <v>82</v>
      </c>
      <c r="D226" s="33"/>
      <c r="E226" s="41">
        <f>SUM(F226+I226)</f>
        <v>0</v>
      </c>
      <c r="F226" s="42">
        <f>SUM(G226+H226)</f>
        <v>0</v>
      </c>
      <c r="G226" s="43">
        <f>SUM(G225)</f>
        <v>0</v>
      </c>
      <c r="H226" s="43">
        <f>SUM(H225)</f>
        <v>0</v>
      </c>
      <c r="I226" s="42">
        <f>SUM(I225)</f>
        <v>0</v>
      </c>
      <c r="J226" s="64"/>
      <c r="K226" s="42"/>
      <c r="L226" s="4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3"/>
    </row>
    <row r="227" spans="1:44" ht="19.5" customHeight="1" hidden="1">
      <c r="A227" s="39"/>
      <c r="B227" s="39"/>
      <c r="C227" s="45" t="s">
        <v>85</v>
      </c>
      <c r="D227" s="33"/>
      <c r="E227" s="41">
        <f>SUM(F227+I227)</f>
        <v>90000</v>
      </c>
      <c r="F227" s="42">
        <f>SUM(G227+H227)</f>
        <v>90000</v>
      </c>
      <c r="G227" s="42">
        <f>SUM(G228-G229)</f>
        <v>90000</v>
      </c>
      <c r="H227" s="42">
        <f>SUM(H228-H229)</f>
        <v>0</v>
      </c>
      <c r="I227" s="42">
        <f>SUM(I228-I229)</f>
        <v>0</v>
      </c>
      <c r="J227" s="64"/>
      <c r="K227" s="42"/>
      <c r="L227" s="4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3"/>
    </row>
    <row r="228" spans="1:44" ht="19.5" customHeight="1" hidden="1">
      <c r="A228" s="39"/>
      <c r="B228" s="39"/>
      <c r="C228" s="45" t="s">
        <v>83</v>
      </c>
      <c r="D228" s="33"/>
      <c r="E228" s="41">
        <f>SUM(F228+I228)</f>
        <v>90000</v>
      </c>
      <c r="F228" s="42">
        <f>SUM(G228+H228)</f>
        <v>90000</v>
      </c>
      <c r="G228" s="42">
        <v>90000</v>
      </c>
      <c r="H228" s="42"/>
      <c r="I228" s="42"/>
      <c r="J228" s="64"/>
      <c r="K228" s="42"/>
      <c r="L228" s="4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3"/>
    </row>
    <row r="229" spans="1:44" ht="19.5" customHeight="1" hidden="1">
      <c r="A229" s="39"/>
      <c r="B229" s="39"/>
      <c r="C229" s="45" t="s">
        <v>86</v>
      </c>
      <c r="D229" s="33"/>
      <c r="E229" s="41">
        <f>SUM(F229+I229)</f>
        <v>0</v>
      </c>
      <c r="F229" s="42">
        <f>SUM(G229+H229)</f>
        <v>0</v>
      </c>
      <c r="G229" s="42"/>
      <c r="H229" s="42"/>
      <c r="I229" s="42"/>
      <c r="J229" s="64"/>
      <c r="K229" s="42"/>
      <c r="L229" s="4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3"/>
    </row>
    <row r="230" spans="1:44" ht="40.5" customHeight="1">
      <c r="A230" s="39"/>
      <c r="B230" s="39"/>
      <c r="C230" s="40" t="s">
        <v>84</v>
      </c>
      <c r="D230" s="33"/>
      <c r="E230" s="41">
        <f>SUM(E226+E227)</f>
        <v>90000</v>
      </c>
      <c r="F230" s="42">
        <f>SUM(F226+F227)</f>
        <v>90000</v>
      </c>
      <c r="G230" s="42">
        <f>SUM(G226+G227)</f>
        <v>90000</v>
      </c>
      <c r="H230" s="42">
        <f>SUM(H226+H227)</f>
        <v>0</v>
      </c>
      <c r="I230" s="42">
        <f>SUM(I226+I227)</f>
        <v>0</v>
      </c>
      <c r="J230" s="64">
        <v>0</v>
      </c>
      <c r="K230" s="44">
        <f>SUM(J230/E230)</f>
        <v>0</v>
      </c>
      <c r="L230" s="46" t="s">
        <v>200</v>
      </c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3"/>
    </row>
    <row r="231" spans="1:44" ht="69.75" customHeight="1">
      <c r="A231" s="39">
        <v>33</v>
      </c>
      <c r="B231" s="39">
        <v>37</v>
      </c>
      <c r="C231" s="40" t="s">
        <v>99</v>
      </c>
      <c r="D231" s="33" t="s">
        <v>49</v>
      </c>
      <c r="E231" s="41">
        <f>SUM(F231+I231)</f>
        <v>310000</v>
      </c>
      <c r="F231" s="42">
        <f>SUM(G231:H231)</f>
        <v>310000</v>
      </c>
      <c r="G231" s="43">
        <v>310000</v>
      </c>
      <c r="H231" s="43">
        <v>0</v>
      </c>
      <c r="I231" s="42">
        <v>0</v>
      </c>
      <c r="J231" s="64"/>
      <c r="K231" s="42"/>
      <c r="L231" s="4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3"/>
    </row>
    <row r="232" spans="1:44" ht="19.5" customHeight="1" hidden="1">
      <c r="A232" s="39"/>
      <c r="B232" s="39"/>
      <c r="C232" s="40" t="s">
        <v>82</v>
      </c>
      <c r="D232" s="33"/>
      <c r="E232" s="41">
        <f>SUM(F232+I232)</f>
        <v>310000</v>
      </c>
      <c r="F232" s="42">
        <f>SUM(G232+H232)</f>
        <v>310000</v>
      </c>
      <c r="G232" s="43">
        <f>SUM(G231)</f>
        <v>310000</v>
      </c>
      <c r="H232" s="43">
        <f>SUM(H231)</f>
        <v>0</v>
      </c>
      <c r="I232" s="42">
        <f>SUM(I231)</f>
        <v>0</v>
      </c>
      <c r="J232" s="64"/>
      <c r="K232" s="42"/>
      <c r="L232" s="4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3"/>
    </row>
    <row r="233" spans="1:44" ht="19.5" customHeight="1" hidden="1">
      <c r="A233" s="39"/>
      <c r="B233" s="39"/>
      <c r="C233" s="45" t="s">
        <v>85</v>
      </c>
      <c r="D233" s="33"/>
      <c r="E233" s="41">
        <f>SUM(F233+I233)</f>
        <v>0</v>
      </c>
      <c r="F233" s="42">
        <f>SUM(G233+H233)</f>
        <v>0</v>
      </c>
      <c r="G233" s="42">
        <f>SUM(G234-G235)</f>
        <v>0</v>
      </c>
      <c r="H233" s="42">
        <f>SUM(H234-H235)</f>
        <v>0</v>
      </c>
      <c r="I233" s="42">
        <f>SUM(I234-I235)</f>
        <v>0</v>
      </c>
      <c r="J233" s="64"/>
      <c r="K233" s="42"/>
      <c r="L233" s="4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3"/>
    </row>
    <row r="234" spans="1:44" ht="19.5" customHeight="1" hidden="1">
      <c r="A234" s="39"/>
      <c r="B234" s="39"/>
      <c r="C234" s="45" t="s">
        <v>83</v>
      </c>
      <c r="D234" s="33"/>
      <c r="E234" s="41">
        <f>SUM(F234+I234)</f>
        <v>0</v>
      </c>
      <c r="F234" s="42">
        <f>SUM(G234+H234)</f>
        <v>0</v>
      </c>
      <c r="G234" s="42"/>
      <c r="H234" s="42"/>
      <c r="I234" s="42"/>
      <c r="J234" s="64"/>
      <c r="K234" s="42"/>
      <c r="L234" s="4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3"/>
    </row>
    <row r="235" spans="1:44" ht="3" customHeight="1">
      <c r="A235" s="39"/>
      <c r="B235" s="39"/>
      <c r="C235" s="45" t="s">
        <v>86</v>
      </c>
      <c r="D235" s="33"/>
      <c r="E235" s="41">
        <f>SUM(F235+I235)</f>
        <v>0</v>
      </c>
      <c r="F235" s="42">
        <f>SUM(G235+H235)</f>
        <v>0</v>
      </c>
      <c r="G235" s="42"/>
      <c r="H235" s="42"/>
      <c r="I235" s="42"/>
      <c r="J235" s="64"/>
      <c r="K235" s="42"/>
      <c r="L235" s="4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3"/>
    </row>
    <row r="236" spans="1:44" ht="19.5" customHeight="1">
      <c r="A236" s="39"/>
      <c r="B236" s="39"/>
      <c r="C236" s="40" t="s">
        <v>84</v>
      </c>
      <c r="D236" s="33"/>
      <c r="E236" s="41">
        <f>SUM(E232+E233)</f>
        <v>310000</v>
      </c>
      <c r="F236" s="42">
        <f>SUM(F232+F233)</f>
        <v>310000</v>
      </c>
      <c r="G236" s="42">
        <f>SUM(G232+G233)</f>
        <v>310000</v>
      </c>
      <c r="H236" s="42">
        <f>SUM(H232+H233)</f>
        <v>0</v>
      </c>
      <c r="I236" s="42">
        <f>SUM(I232+I233)</f>
        <v>0</v>
      </c>
      <c r="J236" s="64">
        <v>0</v>
      </c>
      <c r="K236" s="44">
        <f>SUM(J236/E236)</f>
        <v>0</v>
      </c>
      <c r="L236" s="42" t="s">
        <v>194</v>
      </c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3"/>
    </row>
    <row r="237" spans="1:44" ht="114" customHeight="1">
      <c r="A237" s="39">
        <v>34</v>
      </c>
      <c r="B237" s="39">
        <v>38</v>
      </c>
      <c r="C237" s="40" t="s">
        <v>31</v>
      </c>
      <c r="D237" s="33" t="s">
        <v>49</v>
      </c>
      <c r="E237" s="41">
        <f>SUM(F237+I237)</f>
        <v>200000</v>
      </c>
      <c r="F237" s="42">
        <f>SUM(G237:H237)</f>
        <v>200000</v>
      </c>
      <c r="G237" s="43">
        <v>200000</v>
      </c>
      <c r="H237" s="43">
        <v>0</v>
      </c>
      <c r="I237" s="42">
        <v>0</v>
      </c>
      <c r="J237" s="64"/>
      <c r="K237" s="42"/>
      <c r="L237" s="4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3"/>
    </row>
    <row r="238" spans="1:44" ht="20.25" customHeight="1" hidden="1">
      <c r="A238" s="39"/>
      <c r="B238" s="39"/>
      <c r="C238" s="40" t="s">
        <v>82</v>
      </c>
      <c r="D238" s="33"/>
      <c r="E238" s="41">
        <f>SUM(F238+I238)</f>
        <v>200000</v>
      </c>
      <c r="F238" s="42">
        <f>SUM(G238+H238)</f>
        <v>200000</v>
      </c>
      <c r="G238" s="43">
        <f>SUM(G237)</f>
        <v>200000</v>
      </c>
      <c r="H238" s="43">
        <f>SUM(H237)</f>
        <v>0</v>
      </c>
      <c r="I238" s="42">
        <f>SUM(I237)</f>
        <v>0</v>
      </c>
      <c r="J238" s="64"/>
      <c r="K238" s="42"/>
      <c r="L238" s="4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3"/>
    </row>
    <row r="239" spans="1:44" ht="18.75" customHeight="1" hidden="1">
      <c r="A239" s="39"/>
      <c r="B239" s="39"/>
      <c r="C239" s="45" t="s">
        <v>85</v>
      </c>
      <c r="D239" s="33"/>
      <c r="E239" s="41">
        <f>SUM(F239+I239)</f>
        <v>0</v>
      </c>
      <c r="F239" s="42">
        <f>SUM(G239+H239)</f>
        <v>0</v>
      </c>
      <c r="G239" s="42">
        <f>SUM(G240-G241)</f>
        <v>0</v>
      </c>
      <c r="H239" s="42">
        <f>SUM(H240-H241)</f>
        <v>0</v>
      </c>
      <c r="I239" s="42">
        <f>SUM(I240-I241)</f>
        <v>0</v>
      </c>
      <c r="J239" s="64"/>
      <c r="K239" s="42"/>
      <c r="L239" s="4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3"/>
    </row>
    <row r="240" spans="1:44" ht="20.25" customHeight="1" hidden="1">
      <c r="A240" s="39"/>
      <c r="B240" s="39"/>
      <c r="C240" s="45" t="s">
        <v>83</v>
      </c>
      <c r="D240" s="33"/>
      <c r="E240" s="41">
        <f>SUM(F240+I240)</f>
        <v>0</v>
      </c>
      <c r="F240" s="42">
        <f>SUM(G240+H240)</f>
        <v>0</v>
      </c>
      <c r="G240" s="42"/>
      <c r="H240" s="42"/>
      <c r="I240" s="42"/>
      <c r="J240" s="64"/>
      <c r="K240" s="42"/>
      <c r="L240" s="4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3"/>
    </row>
    <row r="241" spans="1:44" ht="18.75" customHeight="1" hidden="1">
      <c r="A241" s="39"/>
      <c r="B241" s="39"/>
      <c r="C241" s="45" t="s">
        <v>86</v>
      </c>
      <c r="D241" s="33"/>
      <c r="E241" s="41">
        <f>SUM(F241+I241)</f>
        <v>0</v>
      </c>
      <c r="F241" s="42">
        <f>SUM(G241+H241)</f>
        <v>0</v>
      </c>
      <c r="G241" s="42"/>
      <c r="H241" s="42"/>
      <c r="I241" s="42"/>
      <c r="J241" s="64"/>
      <c r="K241" s="42"/>
      <c r="L241" s="4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3"/>
    </row>
    <row r="242" spans="1:44" ht="34.5" customHeight="1">
      <c r="A242" s="39"/>
      <c r="B242" s="39"/>
      <c r="C242" s="40" t="s">
        <v>84</v>
      </c>
      <c r="D242" s="33"/>
      <c r="E242" s="41">
        <f>SUM(E238+E239)</f>
        <v>200000</v>
      </c>
      <c r="F242" s="42">
        <f>SUM(F238+F239)</f>
        <v>200000</v>
      </c>
      <c r="G242" s="42">
        <f>SUM(G238+G239)</f>
        <v>200000</v>
      </c>
      <c r="H242" s="42">
        <f>SUM(H238+H239)</f>
        <v>0</v>
      </c>
      <c r="I242" s="42">
        <f>SUM(I238+I239)</f>
        <v>0</v>
      </c>
      <c r="J242" s="64">
        <v>6000</v>
      </c>
      <c r="K242" s="44">
        <f>SUM(J242/E242)</f>
        <v>0.03</v>
      </c>
      <c r="L242" s="46" t="s">
        <v>200</v>
      </c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3"/>
    </row>
    <row r="243" spans="1:44" ht="111" customHeight="1">
      <c r="A243" s="39">
        <v>35</v>
      </c>
      <c r="B243" s="39">
        <v>40</v>
      </c>
      <c r="C243" s="40" t="s">
        <v>136</v>
      </c>
      <c r="D243" s="33" t="s">
        <v>49</v>
      </c>
      <c r="E243" s="41">
        <f>SUM(F243+I243)</f>
        <v>250000</v>
      </c>
      <c r="F243" s="42">
        <f>SUM(G243:H243)</f>
        <v>250000</v>
      </c>
      <c r="G243" s="43">
        <v>250000</v>
      </c>
      <c r="H243" s="43">
        <v>0</v>
      </c>
      <c r="I243" s="42">
        <v>0</v>
      </c>
      <c r="J243" s="64"/>
      <c r="K243" s="42"/>
      <c r="L243" s="4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3"/>
    </row>
    <row r="244" spans="1:44" ht="19.5" customHeight="1" hidden="1">
      <c r="A244" s="39"/>
      <c r="B244" s="39"/>
      <c r="C244" s="40" t="s">
        <v>82</v>
      </c>
      <c r="D244" s="33"/>
      <c r="E244" s="41">
        <f>SUM(F244+I244)</f>
        <v>250000</v>
      </c>
      <c r="F244" s="42">
        <f>SUM(G244+H244)</f>
        <v>250000</v>
      </c>
      <c r="G244" s="43">
        <f>SUM(G243)</f>
        <v>250000</v>
      </c>
      <c r="H244" s="43">
        <f>SUM(H243)</f>
        <v>0</v>
      </c>
      <c r="I244" s="42">
        <f>SUM(I243)</f>
        <v>0</v>
      </c>
      <c r="J244" s="64"/>
      <c r="K244" s="42"/>
      <c r="L244" s="4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3"/>
    </row>
    <row r="245" spans="1:44" ht="19.5" customHeight="1" hidden="1">
      <c r="A245" s="39"/>
      <c r="B245" s="39"/>
      <c r="C245" s="45" t="s">
        <v>85</v>
      </c>
      <c r="D245" s="33"/>
      <c r="E245" s="41">
        <f>SUM(F245+I245)</f>
        <v>0</v>
      </c>
      <c r="F245" s="42">
        <f>SUM(G245+H245)</f>
        <v>0</v>
      </c>
      <c r="G245" s="42">
        <f>SUM(G246-G247)</f>
        <v>0</v>
      </c>
      <c r="H245" s="42">
        <f>SUM(H246-H247)</f>
        <v>0</v>
      </c>
      <c r="I245" s="42">
        <f>SUM(I246-I247)</f>
        <v>0</v>
      </c>
      <c r="J245" s="64"/>
      <c r="K245" s="42"/>
      <c r="L245" s="4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3"/>
    </row>
    <row r="246" spans="1:44" ht="19.5" customHeight="1" hidden="1">
      <c r="A246" s="39"/>
      <c r="B246" s="39"/>
      <c r="C246" s="45" t="s">
        <v>83</v>
      </c>
      <c r="D246" s="33"/>
      <c r="E246" s="41">
        <f>SUM(F246+I246)</f>
        <v>0</v>
      </c>
      <c r="F246" s="42">
        <f>SUM(G246+H246)</f>
        <v>0</v>
      </c>
      <c r="G246" s="42"/>
      <c r="H246" s="42"/>
      <c r="I246" s="42"/>
      <c r="J246" s="64"/>
      <c r="K246" s="42"/>
      <c r="L246" s="4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3"/>
    </row>
    <row r="247" spans="1:44" ht="19.5" customHeight="1" hidden="1">
      <c r="A247" s="39"/>
      <c r="B247" s="39"/>
      <c r="C247" s="45" t="s">
        <v>86</v>
      </c>
      <c r="D247" s="33"/>
      <c r="E247" s="41">
        <f>SUM(F247+I247)</f>
        <v>0</v>
      </c>
      <c r="F247" s="42">
        <f>SUM(G247+H247)</f>
        <v>0</v>
      </c>
      <c r="G247" s="42"/>
      <c r="H247" s="42"/>
      <c r="I247" s="42"/>
      <c r="J247" s="64"/>
      <c r="K247" s="42"/>
      <c r="L247" s="4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3"/>
    </row>
    <row r="248" spans="1:44" ht="37.5" customHeight="1">
      <c r="A248" s="39"/>
      <c r="B248" s="39"/>
      <c r="C248" s="40" t="s">
        <v>84</v>
      </c>
      <c r="D248" s="33"/>
      <c r="E248" s="41">
        <f>SUM(E244+E245)</f>
        <v>250000</v>
      </c>
      <c r="F248" s="42">
        <f>SUM(F244+F245)</f>
        <v>250000</v>
      </c>
      <c r="G248" s="42">
        <f>SUM(G244+G245)</f>
        <v>250000</v>
      </c>
      <c r="H248" s="42">
        <f>SUM(H244+H245)</f>
        <v>0</v>
      </c>
      <c r="I248" s="42">
        <f>SUM(I244+I245)</f>
        <v>0</v>
      </c>
      <c r="J248" s="64">
        <v>7000</v>
      </c>
      <c r="K248" s="44">
        <f>SUM(J248/E248)</f>
        <v>0.028</v>
      </c>
      <c r="L248" s="46" t="s">
        <v>200</v>
      </c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3"/>
    </row>
    <row r="249" spans="1:44" ht="56.25" customHeight="1">
      <c r="A249" s="39">
        <v>36</v>
      </c>
      <c r="B249" s="39">
        <v>41</v>
      </c>
      <c r="C249" s="40" t="s">
        <v>14</v>
      </c>
      <c r="D249" s="33" t="s">
        <v>49</v>
      </c>
      <c r="E249" s="41">
        <f>SUM(F249+I249)</f>
        <v>200000</v>
      </c>
      <c r="F249" s="42">
        <f>SUM(G249:H249)</f>
        <v>200000</v>
      </c>
      <c r="G249" s="43">
        <v>200000</v>
      </c>
      <c r="H249" s="43">
        <v>0</v>
      </c>
      <c r="I249" s="42"/>
      <c r="J249" s="64"/>
      <c r="K249" s="42"/>
      <c r="L249" s="4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3"/>
    </row>
    <row r="250" spans="1:44" ht="20.25" customHeight="1" hidden="1">
      <c r="A250" s="39"/>
      <c r="B250" s="39"/>
      <c r="C250" s="40" t="s">
        <v>82</v>
      </c>
      <c r="D250" s="33"/>
      <c r="E250" s="41">
        <f>SUM(F250+I250)</f>
        <v>200000</v>
      </c>
      <c r="F250" s="42">
        <f>SUM(G250+H250)</f>
        <v>200000</v>
      </c>
      <c r="G250" s="43">
        <f>SUM(G249)</f>
        <v>200000</v>
      </c>
      <c r="H250" s="43">
        <f>SUM(H249)</f>
        <v>0</v>
      </c>
      <c r="I250" s="42">
        <f>SUM(I249)</f>
        <v>0</v>
      </c>
      <c r="J250" s="64"/>
      <c r="K250" s="42"/>
      <c r="L250" s="4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3"/>
    </row>
    <row r="251" spans="1:44" ht="19.5" customHeight="1" hidden="1">
      <c r="A251" s="39"/>
      <c r="B251" s="39"/>
      <c r="C251" s="45" t="s">
        <v>85</v>
      </c>
      <c r="D251" s="33"/>
      <c r="E251" s="41">
        <f>SUM(F251+I251)</f>
        <v>0</v>
      </c>
      <c r="F251" s="42">
        <f>SUM(G251+H251)</f>
        <v>0</v>
      </c>
      <c r="G251" s="42">
        <f>SUM(G252-G253)</f>
        <v>0</v>
      </c>
      <c r="H251" s="42">
        <f>SUM(H252-H253)</f>
        <v>0</v>
      </c>
      <c r="I251" s="42">
        <f>SUM(I252-I253)</f>
        <v>0</v>
      </c>
      <c r="J251" s="64"/>
      <c r="K251" s="42"/>
      <c r="L251" s="4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3"/>
    </row>
    <row r="252" spans="1:44" ht="17.25" customHeight="1" hidden="1">
      <c r="A252" s="39"/>
      <c r="B252" s="39"/>
      <c r="C252" s="45" t="s">
        <v>83</v>
      </c>
      <c r="D252" s="33"/>
      <c r="E252" s="41">
        <f>SUM(F252+I252)</f>
        <v>0</v>
      </c>
      <c r="F252" s="42">
        <f>SUM(G252+H252)</f>
        <v>0</v>
      </c>
      <c r="G252" s="42"/>
      <c r="H252" s="42"/>
      <c r="I252" s="42"/>
      <c r="J252" s="64"/>
      <c r="K252" s="42"/>
      <c r="L252" s="4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3"/>
    </row>
    <row r="253" spans="1:44" ht="18" customHeight="1" hidden="1">
      <c r="A253" s="39"/>
      <c r="B253" s="39"/>
      <c r="C253" s="45" t="s">
        <v>86</v>
      </c>
      <c r="D253" s="33"/>
      <c r="E253" s="41">
        <f>SUM(F253+I253)</f>
        <v>0</v>
      </c>
      <c r="F253" s="42">
        <f>SUM(G253+H253)</f>
        <v>0</v>
      </c>
      <c r="G253" s="42"/>
      <c r="H253" s="42"/>
      <c r="I253" s="42"/>
      <c r="J253" s="64"/>
      <c r="K253" s="42"/>
      <c r="L253" s="4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3"/>
    </row>
    <row r="254" spans="1:44" ht="81" customHeight="1">
      <c r="A254" s="39"/>
      <c r="B254" s="39"/>
      <c r="C254" s="40" t="s">
        <v>84</v>
      </c>
      <c r="D254" s="33"/>
      <c r="E254" s="41">
        <f>SUM(E250+E251)</f>
        <v>200000</v>
      </c>
      <c r="F254" s="42">
        <f>SUM(F250+F251)</f>
        <v>200000</v>
      </c>
      <c r="G254" s="42">
        <f>SUM(G250+G251)</f>
        <v>200000</v>
      </c>
      <c r="H254" s="42">
        <f>SUM(H250+H251)</f>
        <v>0</v>
      </c>
      <c r="I254" s="42">
        <f>SUM(I250+I251)</f>
        <v>0</v>
      </c>
      <c r="J254" s="64">
        <v>0</v>
      </c>
      <c r="K254" s="44">
        <f>SUM(J254/E254)</f>
        <v>0</v>
      </c>
      <c r="L254" s="46" t="s">
        <v>201</v>
      </c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3"/>
    </row>
    <row r="255" spans="1:44" ht="36.75" customHeight="1">
      <c r="A255" s="39">
        <v>37</v>
      </c>
      <c r="B255" s="39">
        <v>42</v>
      </c>
      <c r="C255" s="40" t="s">
        <v>100</v>
      </c>
      <c r="D255" s="33" t="s">
        <v>49</v>
      </c>
      <c r="E255" s="41">
        <f>SUM(F255+I255)</f>
        <v>350000</v>
      </c>
      <c r="F255" s="42">
        <f>SUM(G255:H255)</f>
        <v>350000</v>
      </c>
      <c r="G255" s="43">
        <v>350000</v>
      </c>
      <c r="H255" s="43">
        <v>0</v>
      </c>
      <c r="I255" s="42"/>
      <c r="J255" s="64"/>
      <c r="K255" s="42"/>
      <c r="L255" s="4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3"/>
    </row>
    <row r="256" spans="1:44" ht="33" customHeight="1" hidden="1">
      <c r="A256" s="39"/>
      <c r="B256" s="39"/>
      <c r="C256" s="40" t="s">
        <v>82</v>
      </c>
      <c r="D256" s="33"/>
      <c r="E256" s="41">
        <f>SUM(F256+I256)</f>
        <v>350000</v>
      </c>
      <c r="F256" s="42">
        <f>SUM(G256+H256)</f>
        <v>350000</v>
      </c>
      <c r="G256" s="43">
        <f>SUM(G255)</f>
        <v>350000</v>
      </c>
      <c r="H256" s="43">
        <f>SUM(H255)</f>
        <v>0</v>
      </c>
      <c r="I256" s="42">
        <f>SUM(I255)</f>
        <v>0</v>
      </c>
      <c r="J256" s="64"/>
      <c r="K256" s="42"/>
      <c r="L256" s="4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3"/>
    </row>
    <row r="257" spans="1:44" ht="21" customHeight="1" hidden="1">
      <c r="A257" s="39"/>
      <c r="B257" s="39"/>
      <c r="C257" s="45" t="s">
        <v>85</v>
      </c>
      <c r="D257" s="33"/>
      <c r="E257" s="41">
        <f>SUM(F257+I257)</f>
        <v>0</v>
      </c>
      <c r="F257" s="42">
        <f>SUM(G257+H257)</f>
        <v>0</v>
      </c>
      <c r="G257" s="42">
        <f>SUM(G258-G259)</f>
        <v>0</v>
      </c>
      <c r="H257" s="42">
        <f>SUM(H258-H259)</f>
        <v>0</v>
      </c>
      <c r="I257" s="42">
        <f>SUM(I258-I259)</f>
        <v>0</v>
      </c>
      <c r="J257" s="64"/>
      <c r="K257" s="42"/>
      <c r="L257" s="4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3"/>
    </row>
    <row r="258" spans="1:44" ht="21" customHeight="1" hidden="1">
      <c r="A258" s="39"/>
      <c r="B258" s="39"/>
      <c r="C258" s="45" t="s">
        <v>83</v>
      </c>
      <c r="D258" s="33"/>
      <c r="E258" s="41">
        <f>SUM(F258+I258)</f>
        <v>0</v>
      </c>
      <c r="F258" s="42">
        <f>SUM(G258+H258)</f>
        <v>0</v>
      </c>
      <c r="G258" s="42"/>
      <c r="H258" s="42"/>
      <c r="I258" s="42"/>
      <c r="J258" s="64"/>
      <c r="K258" s="42"/>
      <c r="L258" s="4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3"/>
    </row>
    <row r="259" spans="1:44" ht="21" customHeight="1" hidden="1">
      <c r="A259" s="39"/>
      <c r="B259" s="39"/>
      <c r="C259" s="45" t="s">
        <v>86</v>
      </c>
      <c r="D259" s="33"/>
      <c r="E259" s="41">
        <f>SUM(F259+I259)</f>
        <v>0</v>
      </c>
      <c r="F259" s="42">
        <f>SUM(G259+H259)</f>
        <v>0</v>
      </c>
      <c r="G259" s="42"/>
      <c r="H259" s="42"/>
      <c r="I259" s="42"/>
      <c r="J259" s="64"/>
      <c r="K259" s="42"/>
      <c r="L259" s="4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3"/>
    </row>
    <row r="260" spans="1:44" ht="36" customHeight="1">
      <c r="A260" s="39"/>
      <c r="B260" s="39"/>
      <c r="C260" s="40" t="s">
        <v>84</v>
      </c>
      <c r="D260" s="33"/>
      <c r="E260" s="41">
        <f>SUM(E256+E257)</f>
        <v>350000</v>
      </c>
      <c r="F260" s="42">
        <f>SUM(F256+F257)</f>
        <v>350000</v>
      </c>
      <c r="G260" s="42">
        <f>SUM(G256+G257)</f>
        <v>350000</v>
      </c>
      <c r="H260" s="42">
        <f>SUM(H256+H257)</f>
        <v>0</v>
      </c>
      <c r="I260" s="42">
        <f>SUM(I256+I257)</f>
        <v>0</v>
      </c>
      <c r="J260" s="64">
        <v>0</v>
      </c>
      <c r="K260" s="44">
        <f>SUM(J260/E260)</f>
        <v>0</v>
      </c>
      <c r="L260" s="46" t="s">
        <v>202</v>
      </c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3"/>
    </row>
    <row r="261" spans="1:44" s="12" customFormat="1" ht="33.75" customHeight="1">
      <c r="A261" s="39">
        <v>38</v>
      </c>
      <c r="B261" s="39">
        <v>43</v>
      </c>
      <c r="C261" s="40" t="s">
        <v>33</v>
      </c>
      <c r="D261" s="33" t="s">
        <v>50</v>
      </c>
      <c r="E261" s="41">
        <f>SUM(F261+I261)</f>
        <v>68000</v>
      </c>
      <c r="F261" s="42">
        <f>SUM(G261:H261)</f>
        <v>68000</v>
      </c>
      <c r="G261" s="43">
        <v>68000</v>
      </c>
      <c r="H261" s="43">
        <v>0</v>
      </c>
      <c r="I261" s="42"/>
      <c r="J261" s="64"/>
      <c r="K261" s="42"/>
      <c r="L261" s="42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1"/>
    </row>
    <row r="262" spans="1:44" s="12" customFormat="1" ht="24.75" customHeight="1" hidden="1">
      <c r="A262" s="39"/>
      <c r="B262" s="39"/>
      <c r="C262" s="40" t="s">
        <v>82</v>
      </c>
      <c r="D262" s="33"/>
      <c r="E262" s="41">
        <f>SUM(F262+I262)</f>
        <v>68000</v>
      </c>
      <c r="F262" s="42">
        <f>SUM(G262+H262)</f>
        <v>68000</v>
      </c>
      <c r="G262" s="43">
        <f>SUM(G261)</f>
        <v>68000</v>
      </c>
      <c r="H262" s="43">
        <f>SUM(H261)</f>
        <v>0</v>
      </c>
      <c r="I262" s="42">
        <f>SUM(I261)</f>
        <v>0</v>
      </c>
      <c r="J262" s="64"/>
      <c r="K262" s="42"/>
      <c r="L262" s="42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1"/>
    </row>
    <row r="263" spans="1:44" s="12" customFormat="1" ht="24.75" customHeight="1" hidden="1">
      <c r="A263" s="39"/>
      <c r="B263" s="39"/>
      <c r="C263" s="45" t="s">
        <v>85</v>
      </c>
      <c r="D263" s="33"/>
      <c r="E263" s="41">
        <f>SUM(F263+I263)</f>
        <v>0</v>
      </c>
      <c r="F263" s="42">
        <f>SUM(G263+H263)</f>
        <v>0</v>
      </c>
      <c r="G263" s="42">
        <f>SUM(G264-G265)</f>
        <v>0</v>
      </c>
      <c r="H263" s="42">
        <f>SUM(H264-H265)</f>
        <v>0</v>
      </c>
      <c r="I263" s="42">
        <f>SUM(I264-I265)</f>
        <v>0</v>
      </c>
      <c r="J263" s="64"/>
      <c r="K263" s="42"/>
      <c r="L263" s="42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1"/>
    </row>
    <row r="264" spans="1:44" s="12" customFormat="1" ht="24.75" customHeight="1" hidden="1">
      <c r="A264" s="39"/>
      <c r="B264" s="39"/>
      <c r="C264" s="45" t="s">
        <v>83</v>
      </c>
      <c r="D264" s="33"/>
      <c r="E264" s="41">
        <f>SUM(F264+I264)</f>
        <v>0</v>
      </c>
      <c r="F264" s="42">
        <f>SUM(G264+H264)</f>
        <v>0</v>
      </c>
      <c r="G264" s="42"/>
      <c r="H264" s="42"/>
      <c r="I264" s="42"/>
      <c r="J264" s="64"/>
      <c r="K264" s="42"/>
      <c r="L264" s="42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1"/>
    </row>
    <row r="265" spans="1:44" s="12" customFormat="1" ht="24.75" customHeight="1" hidden="1">
      <c r="A265" s="39"/>
      <c r="B265" s="39"/>
      <c r="C265" s="45" t="s">
        <v>86</v>
      </c>
      <c r="D265" s="33"/>
      <c r="E265" s="41">
        <f>SUM(F265+I265)</f>
        <v>0</v>
      </c>
      <c r="F265" s="42">
        <f>SUM(G265+H265)</f>
        <v>0</v>
      </c>
      <c r="G265" s="42"/>
      <c r="H265" s="42"/>
      <c r="I265" s="42"/>
      <c r="J265" s="64"/>
      <c r="K265" s="42"/>
      <c r="L265" s="42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1"/>
    </row>
    <row r="266" spans="1:44" ht="24" customHeight="1">
      <c r="A266" s="39"/>
      <c r="B266" s="39"/>
      <c r="C266" s="40" t="s">
        <v>84</v>
      </c>
      <c r="D266" s="33"/>
      <c r="E266" s="41">
        <f>SUM(E262+E263)</f>
        <v>68000</v>
      </c>
      <c r="F266" s="42">
        <f>SUM(F262+F263)</f>
        <v>68000</v>
      </c>
      <c r="G266" s="42">
        <f>SUM(G262+G263)</f>
        <v>68000</v>
      </c>
      <c r="H266" s="42">
        <f>SUM(H262+H263)</f>
        <v>0</v>
      </c>
      <c r="I266" s="42">
        <f>SUM(I262+I263)</f>
        <v>0</v>
      </c>
      <c r="J266" s="64">
        <v>67000</v>
      </c>
      <c r="K266" s="44">
        <f>SUM(J266/E266)</f>
        <v>0.9852941176470589</v>
      </c>
      <c r="L266" s="42" t="s">
        <v>203</v>
      </c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3"/>
    </row>
    <row r="267" spans="1:44" ht="42.75" customHeight="1">
      <c r="A267" s="39">
        <v>39</v>
      </c>
      <c r="B267" s="39">
        <v>44</v>
      </c>
      <c r="C267" s="40" t="s">
        <v>101</v>
      </c>
      <c r="D267" s="33" t="s">
        <v>50</v>
      </c>
      <c r="E267" s="41">
        <f>SUM(F267+I267)</f>
        <v>200000</v>
      </c>
      <c r="F267" s="42">
        <f>SUM(G267:H267)</f>
        <v>200000</v>
      </c>
      <c r="G267" s="43">
        <v>200000</v>
      </c>
      <c r="H267" s="43">
        <v>0</v>
      </c>
      <c r="I267" s="42"/>
      <c r="J267" s="64"/>
      <c r="K267" s="42"/>
      <c r="L267" s="4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3"/>
    </row>
    <row r="268" spans="1:44" ht="24.75" customHeight="1" hidden="1">
      <c r="A268" s="39"/>
      <c r="B268" s="39"/>
      <c r="C268" s="40" t="s">
        <v>82</v>
      </c>
      <c r="D268" s="33"/>
      <c r="E268" s="41">
        <f>SUM(F268+I268)</f>
        <v>200000</v>
      </c>
      <c r="F268" s="42">
        <f>SUM(G268+H268)</f>
        <v>200000</v>
      </c>
      <c r="G268" s="43">
        <f>SUM(G267)</f>
        <v>200000</v>
      </c>
      <c r="H268" s="43">
        <f>SUM(H267)</f>
        <v>0</v>
      </c>
      <c r="I268" s="42">
        <f>SUM(I267)</f>
        <v>0</v>
      </c>
      <c r="J268" s="64"/>
      <c r="K268" s="42"/>
      <c r="L268" s="4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3"/>
    </row>
    <row r="269" spans="1:44" ht="24" customHeight="1" hidden="1">
      <c r="A269" s="39"/>
      <c r="B269" s="39"/>
      <c r="C269" s="45" t="s">
        <v>85</v>
      </c>
      <c r="D269" s="33"/>
      <c r="E269" s="41">
        <f>SUM(F269+I269)</f>
        <v>200000</v>
      </c>
      <c r="F269" s="42">
        <f>SUM(G269+H269)</f>
        <v>200000</v>
      </c>
      <c r="G269" s="42">
        <f>SUM(G270-G271)</f>
        <v>200000</v>
      </c>
      <c r="H269" s="42">
        <f>SUM(H270-H271)</f>
        <v>0</v>
      </c>
      <c r="I269" s="42">
        <f>SUM(I270-I271)</f>
        <v>0</v>
      </c>
      <c r="J269" s="64"/>
      <c r="K269" s="42"/>
      <c r="L269" s="4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3"/>
    </row>
    <row r="270" spans="1:44" ht="19.5" customHeight="1" hidden="1">
      <c r="A270" s="39"/>
      <c r="B270" s="39"/>
      <c r="C270" s="45" t="s">
        <v>83</v>
      </c>
      <c r="D270" s="33"/>
      <c r="E270" s="41">
        <f>SUM(F270+I270)</f>
        <v>200000</v>
      </c>
      <c r="F270" s="42">
        <f>SUM(G270+H270)</f>
        <v>200000</v>
      </c>
      <c r="G270" s="42">
        <v>200000</v>
      </c>
      <c r="H270" s="42"/>
      <c r="I270" s="42"/>
      <c r="J270" s="64"/>
      <c r="K270" s="42"/>
      <c r="L270" s="4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3"/>
    </row>
    <row r="271" spans="1:44" ht="22.5" customHeight="1" hidden="1">
      <c r="A271" s="39"/>
      <c r="B271" s="39"/>
      <c r="C271" s="45" t="s">
        <v>86</v>
      </c>
      <c r="D271" s="33"/>
      <c r="E271" s="41">
        <f>SUM(F271+I271)</f>
        <v>0</v>
      </c>
      <c r="F271" s="42">
        <f>SUM(G271+H271)</f>
        <v>0</v>
      </c>
      <c r="G271" s="42"/>
      <c r="H271" s="42"/>
      <c r="I271" s="42"/>
      <c r="J271" s="64"/>
      <c r="K271" s="42"/>
      <c r="L271" s="4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3"/>
    </row>
    <row r="272" spans="1:44" ht="24" customHeight="1">
      <c r="A272" s="39"/>
      <c r="B272" s="39"/>
      <c r="C272" s="40" t="s">
        <v>84</v>
      </c>
      <c r="D272" s="33"/>
      <c r="E272" s="41">
        <f>SUM(E268+E269)</f>
        <v>400000</v>
      </c>
      <c r="F272" s="42">
        <f>SUM(F268+F269)</f>
        <v>400000</v>
      </c>
      <c r="G272" s="42">
        <f>SUM(G268+G269)</f>
        <v>400000</v>
      </c>
      <c r="H272" s="42">
        <f>SUM(H268+H269)</f>
        <v>0</v>
      </c>
      <c r="I272" s="42">
        <f>SUM(I268+I269)</f>
        <v>0</v>
      </c>
      <c r="J272" s="64">
        <v>5856</v>
      </c>
      <c r="K272" s="44">
        <f>SUM(J272/E272)</f>
        <v>0.01464</v>
      </c>
      <c r="L272" s="46" t="s">
        <v>204</v>
      </c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3"/>
    </row>
    <row r="273" spans="1:44" ht="18.75" customHeight="1">
      <c r="A273" s="39">
        <v>40</v>
      </c>
      <c r="B273" s="39">
        <v>45</v>
      </c>
      <c r="C273" s="47" t="s">
        <v>36</v>
      </c>
      <c r="D273" s="33" t="s">
        <v>51</v>
      </c>
      <c r="E273" s="41">
        <f>SUM(F273+I273)</f>
        <v>50000</v>
      </c>
      <c r="F273" s="42">
        <f>SUM(G273:H273)</f>
        <v>50000</v>
      </c>
      <c r="G273" s="43">
        <v>50000</v>
      </c>
      <c r="H273" s="43">
        <v>0</v>
      </c>
      <c r="I273" s="42">
        <v>0</v>
      </c>
      <c r="J273" s="64"/>
      <c r="K273" s="42"/>
      <c r="L273" s="4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3"/>
    </row>
    <row r="274" spans="1:44" ht="18.75" customHeight="1" hidden="1">
      <c r="A274" s="39"/>
      <c r="B274" s="39"/>
      <c r="C274" s="40" t="s">
        <v>82</v>
      </c>
      <c r="D274" s="33"/>
      <c r="E274" s="41">
        <f>SUM(F274+I274)</f>
        <v>50000</v>
      </c>
      <c r="F274" s="42">
        <f>SUM(G274+H274)</f>
        <v>50000</v>
      </c>
      <c r="G274" s="43">
        <f>SUM(G273)</f>
        <v>50000</v>
      </c>
      <c r="H274" s="43">
        <f>SUM(H273)</f>
        <v>0</v>
      </c>
      <c r="I274" s="42">
        <f>SUM(I273)</f>
        <v>0</v>
      </c>
      <c r="J274" s="64"/>
      <c r="K274" s="42"/>
      <c r="L274" s="4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3"/>
    </row>
    <row r="275" spans="1:44" ht="18.75" customHeight="1" hidden="1">
      <c r="A275" s="39"/>
      <c r="B275" s="39"/>
      <c r="C275" s="45" t="s">
        <v>85</v>
      </c>
      <c r="D275" s="33"/>
      <c r="E275" s="41">
        <f>SUM(F275+I275)</f>
        <v>300000</v>
      </c>
      <c r="F275" s="42">
        <f>SUM(G275+H275)</f>
        <v>300000</v>
      </c>
      <c r="G275" s="42">
        <f>SUM(G276-G277)</f>
        <v>300000</v>
      </c>
      <c r="H275" s="42">
        <f>SUM(H276-H277)</f>
        <v>0</v>
      </c>
      <c r="I275" s="42">
        <f>SUM(I276-I277)</f>
        <v>0</v>
      </c>
      <c r="J275" s="64"/>
      <c r="K275" s="42"/>
      <c r="L275" s="4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3"/>
    </row>
    <row r="276" spans="1:44" ht="18.75" customHeight="1" hidden="1">
      <c r="A276" s="39"/>
      <c r="B276" s="39"/>
      <c r="C276" s="45" t="s">
        <v>83</v>
      </c>
      <c r="D276" s="33"/>
      <c r="E276" s="41">
        <f>SUM(F276+I276)</f>
        <v>300000</v>
      </c>
      <c r="F276" s="42">
        <f>SUM(G276+H276)</f>
        <v>300000</v>
      </c>
      <c r="G276" s="42">
        <v>300000</v>
      </c>
      <c r="H276" s="42"/>
      <c r="I276" s="42"/>
      <c r="J276" s="64"/>
      <c r="K276" s="42"/>
      <c r="L276" s="4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3"/>
    </row>
    <row r="277" spans="1:44" ht="18.75" customHeight="1" hidden="1">
      <c r="A277" s="39"/>
      <c r="B277" s="39"/>
      <c r="C277" s="45" t="s">
        <v>86</v>
      </c>
      <c r="D277" s="33"/>
      <c r="E277" s="41">
        <f>SUM(F277+I277)</f>
        <v>0</v>
      </c>
      <c r="F277" s="42">
        <f>SUM(G277+H277)</f>
        <v>0</v>
      </c>
      <c r="G277" s="42"/>
      <c r="H277" s="42"/>
      <c r="I277" s="42"/>
      <c r="J277" s="64"/>
      <c r="K277" s="42"/>
      <c r="L277" s="4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3"/>
    </row>
    <row r="278" spans="1:44" ht="20.25" customHeight="1">
      <c r="A278" s="39"/>
      <c r="B278" s="39"/>
      <c r="C278" s="40" t="s">
        <v>84</v>
      </c>
      <c r="D278" s="33"/>
      <c r="E278" s="41">
        <f>SUM(E274+E275)</f>
        <v>350000</v>
      </c>
      <c r="F278" s="42">
        <f>SUM(F274+F275)</f>
        <v>350000</v>
      </c>
      <c r="G278" s="42">
        <f>SUM(G274+G275)</f>
        <v>350000</v>
      </c>
      <c r="H278" s="42">
        <f>SUM(H274+H275)</f>
        <v>0</v>
      </c>
      <c r="I278" s="42">
        <f>SUM(I274+I275)</f>
        <v>0</v>
      </c>
      <c r="J278" s="64">
        <v>0</v>
      </c>
      <c r="K278" s="44">
        <f>SUM(J278/E278)</f>
        <v>0</v>
      </c>
      <c r="L278" s="42" t="s">
        <v>194</v>
      </c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3"/>
    </row>
    <row r="279" spans="1:44" ht="64.5" customHeight="1">
      <c r="A279" s="39">
        <v>41</v>
      </c>
      <c r="B279" s="39">
        <v>46</v>
      </c>
      <c r="C279" s="40" t="s">
        <v>102</v>
      </c>
      <c r="D279" s="33" t="s">
        <v>103</v>
      </c>
      <c r="E279" s="41">
        <f>SUM(F279+I279)</f>
        <v>100000</v>
      </c>
      <c r="F279" s="42">
        <f>SUM(G279:H279)</f>
        <v>100000</v>
      </c>
      <c r="G279" s="43">
        <v>100000</v>
      </c>
      <c r="H279" s="43">
        <v>0</v>
      </c>
      <c r="I279" s="42">
        <v>0</v>
      </c>
      <c r="J279" s="64"/>
      <c r="K279" s="42"/>
      <c r="L279" s="4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3"/>
    </row>
    <row r="280" spans="1:44" ht="19.5" customHeight="1" hidden="1">
      <c r="A280" s="39"/>
      <c r="B280" s="39"/>
      <c r="C280" s="40" t="s">
        <v>82</v>
      </c>
      <c r="D280" s="33"/>
      <c r="E280" s="41">
        <f>SUM(F280+I280)</f>
        <v>100000</v>
      </c>
      <c r="F280" s="42">
        <f>SUM(G280+H280)</f>
        <v>100000</v>
      </c>
      <c r="G280" s="43">
        <f>SUM(G279)</f>
        <v>100000</v>
      </c>
      <c r="H280" s="43">
        <f>SUM(H279)</f>
        <v>0</v>
      </c>
      <c r="I280" s="42">
        <f>SUM(I279)</f>
        <v>0</v>
      </c>
      <c r="J280" s="64"/>
      <c r="K280" s="42"/>
      <c r="L280" s="4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3"/>
    </row>
    <row r="281" spans="1:44" ht="29.25" customHeight="1" hidden="1">
      <c r="A281" s="39"/>
      <c r="B281" s="39"/>
      <c r="C281" s="45" t="s">
        <v>85</v>
      </c>
      <c r="D281" s="33"/>
      <c r="E281" s="41">
        <f>SUM(F281+I281)</f>
        <v>0</v>
      </c>
      <c r="F281" s="42">
        <f>SUM(G281+H281)</f>
        <v>0</v>
      </c>
      <c r="G281" s="42">
        <f>SUM(G282-G283)</f>
        <v>0</v>
      </c>
      <c r="H281" s="42">
        <f>SUM(H282-H283)</f>
        <v>0</v>
      </c>
      <c r="I281" s="42">
        <f>SUM(I282-I283)</f>
        <v>0</v>
      </c>
      <c r="J281" s="64"/>
      <c r="K281" s="42"/>
      <c r="L281" s="4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3"/>
    </row>
    <row r="282" spans="1:44" ht="28.5" customHeight="1" hidden="1">
      <c r="A282" s="39"/>
      <c r="B282" s="39"/>
      <c r="C282" s="45" t="s">
        <v>83</v>
      </c>
      <c r="D282" s="33"/>
      <c r="E282" s="41">
        <f>SUM(F282+I282)</f>
        <v>0</v>
      </c>
      <c r="F282" s="42">
        <f>SUM(G282+H282)</f>
        <v>0</v>
      </c>
      <c r="G282" s="42"/>
      <c r="H282" s="42"/>
      <c r="I282" s="42"/>
      <c r="J282" s="64"/>
      <c r="K282" s="42"/>
      <c r="L282" s="4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3"/>
    </row>
    <row r="283" spans="1:44" ht="29.25" customHeight="1" hidden="1">
      <c r="A283" s="39"/>
      <c r="B283" s="39"/>
      <c r="C283" s="45" t="s">
        <v>86</v>
      </c>
      <c r="D283" s="33"/>
      <c r="E283" s="41">
        <f>SUM(F283+I283)</f>
        <v>0</v>
      </c>
      <c r="F283" s="42">
        <f>SUM(G283+H283)</f>
        <v>0</v>
      </c>
      <c r="G283" s="42"/>
      <c r="H283" s="42"/>
      <c r="I283" s="42"/>
      <c r="J283" s="64"/>
      <c r="K283" s="42"/>
      <c r="L283" s="4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3"/>
    </row>
    <row r="284" spans="1:44" ht="17.25" customHeight="1">
      <c r="A284" s="39"/>
      <c r="B284" s="39"/>
      <c r="C284" s="40" t="s">
        <v>84</v>
      </c>
      <c r="D284" s="33"/>
      <c r="E284" s="41">
        <f>SUM(E280+E281)</f>
        <v>100000</v>
      </c>
      <c r="F284" s="42">
        <f>SUM(F280+F281)</f>
        <v>100000</v>
      </c>
      <c r="G284" s="42">
        <f>SUM(G280+G281)</f>
        <v>100000</v>
      </c>
      <c r="H284" s="42">
        <f>SUM(H280+H281)</f>
        <v>0</v>
      </c>
      <c r="I284" s="42">
        <f>SUM(I280+I281)</f>
        <v>0</v>
      </c>
      <c r="J284" s="64">
        <v>0</v>
      </c>
      <c r="K284" s="44">
        <f>SUM(J284/E284)</f>
        <v>0</v>
      </c>
      <c r="L284" s="42" t="s">
        <v>194</v>
      </c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3"/>
    </row>
    <row r="285" spans="1:44" ht="36.75" customHeight="1">
      <c r="A285" s="39">
        <v>42</v>
      </c>
      <c r="B285" s="39">
        <v>47</v>
      </c>
      <c r="C285" s="40" t="s">
        <v>78</v>
      </c>
      <c r="D285" s="33" t="s">
        <v>52</v>
      </c>
      <c r="E285" s="41">
        <f>SUM(F285+I285)</f>
        <v>10000</v>
      </c>
      <c r="F285" s="42">
        <f>SUM(G285:H285)</f>
        <v>10000</v>
      </c>
      <c r="G285" s="43">
        <v>10000</v>
      </c>
      <c r="H285" s="43">
        <v>0</v>
      </c>
      <c r="I285" s="42">
        <v>0</v>
      </c>
      <c r="J285" s="64"/>
      <c r="K285" s="42"/>
      <c r="L285" s="4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3"/>
    </row>
    <row r="286" spans="1:44" ht="21" customHeight="1" hidden="1">
      <c r="A286" s="39"/>
      <c r="B286" s="39"/>
      <c r="C286" s="40" t="s">
        <v>82</v>
      </c>
      <c r="D286" s="33"/>
      <c r="E286" s="41">
        <f>SUM(F286+I286)</f>
        <v>10000</v>
      </c>
      <c r="F286" s="42">
        <f>SUM(G286+H286)</f>
        <v>10000</v>
      </c>
      <c r="G286" s="43">
        <f>SUM(G285)</f>
        <v>10000</v>
      </c>
      <c r="H286" s="43">
        <f>SUM(H285)</f>
        <v>0</v>
      </c>
      <c r="I286" s="42">
        <f>SUM(I285)</f>
        <v>0</v>
      </c>
      <c r="J286" s="64"/>
      <c r="K286" s="42"/>
      <c r="L286" s="4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3"/>
    </row>
    <row r="287" spans="1:44" ht="18" customHeight="1" hidden="1">
      <c r="A287" s="39"/>
      <c r="B287" s="39"/>
      <c r="C287" s="45" t="s">
        <v>85</v>
      </c>
      <c r="D287" s="33"/>
      <c r="E287" s="41">
        <f>SUM(F287+I287)</f>
        <v>-10000</v>
      </c>
      <c r="F287" s="42">
        <f>SUM(G287+H287)</f>
        <v>-10000</v>
      </c>
      <c r="G287" s="42">
        <f>SUM(G288-G289)</f>
        <v>-10000</v>
      </c>
      <c r="H287" s="42">
        <f>SUM(H288-H289)</f>
        <v>0</v>
      </c>
      <c r="I287" s="42">
        <f>SUM(I288-I289)</f>
        <v>0</v>
      </c>
      <c r="J287" s="64"/>
      <c r="K287" s="42"/>
      <c r="L287" s="4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3"/>
    </row>
    <row r="288" spans="1:44" ht="18.75" customHeight="1" hidden="1">
      <c r="A288" s="39"/>
      <c r="B288" s="39"/>
      <c r="C288" s="45" t="s">
        <v>83</v>
      </c>
      <c r="D288" s="33"/>
      <c r="E288" s="41">
        <f>SUM(F288+I288)</f>
        <v>0</v>
      </c>
      <c r="F288" s="42">
        <f>SUM(G288+H288)</f>
        <v>0</v>
      </c>
      <c r="G288" s="42"/>
      <c r="H288" s="42"/>
      <c r="I288" s="42"/>
      <c r="J288" s="64"/>
      <c r="K288" s="42"/>
      <c r="L288" s="4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3"/>
    </row>
    <row r="289" spans="1:44" ht="16.5" customHeight="1" hidden="1">
      <c r="A289" s="39"/>
      <c r="B289" s="39"/>
      <c r="C289" s="45" t="s">
        <v>86</v>
      </c>
      <c r="D289" s="33"/>
      <c r="E289" s="41">
        <f>SUM(F289+I289)</f>
        <v>10000</v>
      </c>
      <c r="F289" s="42">
        <f>SUM(G289+H289)</f>
        <v>10000</v>
      </c>
      <c r="G289" s="42">
        <v>10000</v>
      </c>
      <c r="H289" s="42"/>
      <c r="I289" s="42"/>
      <c r="J289" s="64"/>
      <c r="K289" s="42"/>
      <c r="L289" s="4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3"/>
    </row>
    <row r="290" spans="1:44" ht="23.25" customHeight="1">
      <c r="A290" s="39"/>
      <c r="B290" s="39"/>
      <c r="C290" s="40" t="s">
        <v>84</v>
      </c>
      <c r="D290" s="33"/>
      <c r="E290" s="41">
        <f>SUM(E286+E287)</f>
        <v>0</v>
      </c>
      <c r="F290" s="42">
        <f>SUM(F286+F287)</f>
        <v>0</v>
      </c>
      <c r="G290" s="42">
        <f>SUM(G286+G287)</f>
        <v>0</v>
      </c>
      <c r="H290" s="42">
        <f>SUM(H286+H287)</f>
        <v>0</v>
      </c>
      <c r="I290" s="42">
        <f>SUM(I286+I287)</f>
        <v>0</v>
      </c>
      <c r="J290" s="64">
        <v>0</v>
      </c>
      <c r="K290" s="44" t="e">
        <f>SUM(J290/E290)</f>
        <v>#DIV/0!</v>
      </c>
      <c r="L290" s="46" t="s">
        <v>205</v>
      </c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3"/>
    </row>
    <row r="291" spans="1:44" ht="39.75" customHeight="1">
      <c r="A291" s="39">
        <v>43</v>
      </c>
      <c r="B291" s="39">
        <v>48</v>
      </c>
      <c r="C291" s="40" t="s">
        <v>104</v>
      </c>
      <c r="D291" s="33" t="s">
        <v>53</v>
      </c>
      <c r="E291" s="41">
        <f>SUM(F291+I291)</f>
        <v>187000</v>
      </c>
      <c r="F291" s="42">
        <f>SUM(G291:H291)</f>
        <v>187000</v>
      </c>
      <c r="G291" s="43">
        <v>187000</v>
      </c>
      <c r="H291" s="43">
        <v>0</v>
      </c>
      <c r="I291" s="42">
        <v>0</v>
      </c>
      <c r="J291" s="64"/>
      <c r="K291" s="42"/>
      <c r="L291" s="4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3"/>
    </row>
    <row r="292" spans="1:44" ht="21" customHeight="1" hidden="1">
      <c r="A292" s="39"/>
      <c r="B292" s="39"/>
      <c r="C292" s="40" t="s">
        <v>82</v>
      </c>
      <c r="D292" s="33"/>
      <c r="E292" s="41">
        <f>SUM(F292+I292)</f>
        <v>187000</v>
      </c>
      <c r="F292" s="42">
        <f>SUM(G292+H292)</f>
        <v>187000</v>
      </c>
      <c r="G292" s="43">
        <f>SUM(G291)</f>
        <v>187000</v>
      </c>
      <c r="H292" s="43">
        <f>SUM(H291)</f>
        <v>0</v>
      </c>
      <c r="I292" s="42">
        <f>SUM(I291)</f>
        <v>0</v>
      </c>
      <c r="J292" s="64"/>
      <c r="K292" s="42"/>
      <c r="L292" s="4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3"/>
    </row>
    <row r="293" spans="1:44" ht="21" customHeight="1" hidden="1">
      <c r="A293" s="39"/>
      <c r="B293" s="39"/>
      <c r="C293" s="45" t="s">
        <v>85</v>
      </c>
      <c r="D293" s="33"/>
      <c r="E293" s="41">
        <f>SUM(F293+I293)</f>
        <v>0</v>
      </c>
      <c r="F293" s="42">
        <f>SUM(G293+H293)</f>
        <v>0</v>
      </c>
      <c r="G293" s="42">
        <f>SUM(G294-G295)</f>
        <v>0</v>
      </c>
      <c r="H293" s="42">
        <f>SUM(H294-H295)</f>
        <v>0</v>
      </c>
      <c r="I293" s="42">
        <f>SUM(I294-I295)</f>
        <v>0</v>
      </c>
      <c r="J293" s="64"/>
      <c r="K293" s="42"/>
      <c r="L293" s="4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3"/>
    </row>
    <row r="294" spans="1:44" ht="21" customHeight="1" hidden="1">
      <c r="A294" s="39"/>
      <c r="B294" s="39"/>
      <c r="C294" s="45" t="s">
        <v>83</v>
      </c>
      <c r="D294" s="33"/>
      <c r="E294" s="41">
        <f>SUM(F294+I294)</f>
        <v>0</v>
      </c>
      <c r="F294" s="42">
        <f>SUM(G294+H294)</f>
        <v>0</v>
      </c>
      <c r="G294" s="42"/>
      <c r="H294" s="42"/>
      <c r="I294" s="42"/>
      <c r="J294" s="64"/>
      <c r="K294" s="42"/>
      <c r="L294" s="4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3"/>
    </row>
    <row r="295" spans="1:44" ht="21" customHeight="1" hidden="1">
      <c r="A295" s="39"/>
      <c r="B295" s="39"/>
      <c r="C295" s="45" t="s">
        <v>86</v>
      </c>
      <c r="D295" s="33"/>
      <c r="E295" s="41">
        <f>SUM(F295+I295)</f>
        <v>0</v>
      </c>
      <c r="F295" s="42">
        <f>SUM(G295+H295)</f>
        <v>0</v>
      </c>
      <c r="G295" s="42"/>
      <c r="H295" s="42"/>
      <c r="I295" s="42"/>
      <c r="J295" s="64"/>
      <c r="K295" s="42"/>
      <c r="L295" s="4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3"/>
    </row>
    <row r="296" spans="1:44" ht="22.5" customHeight="1">
      <c r="A296" s="39"/>
      <c r="B296" s="39"/>
      <c r="C296" s="40" t="s">
        <v>84</v>
      </c>
      <c r="D296" s="33"/>
      <c r="E296" s="41">
        <f>SUM(E292+E293)</f>
        <v>187000</v>
      </c>
      <c r="F296" s="42">
        <f>SUM(F292+F293)</f>
        <v>187000</v>
      </c>
      <c r="G296" s="42">
        <f>SUM(G292+G293)</f>
        <v>187000</v>
      </c>
      <c r="H296" s="42">
        <f>SUM(H292+H293)</f>
        <v>0</v>
      </c>
      <c r="I296" s="42">
        <f>SUM(I292+I293)</f>
        <v>0</v>
      </c>
      <c r="J296" s="64">
        <v>0</v>
      </c>
      <c r="K296" s="44">
        <f>SUM(J296/E296)</f>
        <v>0</v>
      </c>
      <c r="L296" s="46" t="s">
        <v>206</v>
      </c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3"/>
    </row>
    <row r="297" spans="1:44" ht="36" customHeight="1">
      <c r="A297" s="39">
        <v>44</v>
      </c>
      <c r="B297" s="39">
        <v>49</v>
      </c>
      <c r="C297" s="47" t="s">
        <v>19</v>
      </c>
      <c r="D297" s="33" t="s">
        <v>53</v>
      </c>
      <c r="E297" s="41">
        <f>SUM(F297+I297)</f>
        <v>100000</v>
      </c>
      <c r="F297" s="42">
        <f>SUM(G297:H297)</f>
        <v>100000</v>
      </c>
      <c r="G297" s="43">
        <v>100000</v>
      </c>
      <c r="H297" s="43">
        <v>0</v>
      </c>
      <c r="I297" s="42">
        <v>0</v>
      </c>
      <c r="J297" s="64"/>
      <c r="K297" s="42"/>
      <c r="L297" s="4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3"/>
    </row>
    <row r="298" spans="1:44" ht="21" customHeight="1" hidden="1">
      <c r="A298" s="39"/>
      <c r="B298" s="39"/>
      <c r="C298" s="40" t="s">
        <v>82</v>
      </c>
      <c r="D298" s="33"/>
      <c r="E298" s="41">
        <f>SUM(F298+I298)</f>
        <v>100000</v>
      </c>
      <c r="F298" s="42">
        <f>SUM(G298+H298)</f>
        <v>100000</v>
      </c>
      <c r="G298" s="43">
        <f>SUM(G297)</f>
        <v>100000</v>
      </c>
      <c r="H298" s="43">
        <f>SUM(H297)</f>
        <v>0</v>
      </c>
      <c r="I298" s="42">
        <f>SUM(I297)</f>
        <v>0</v>
      </c>
      <c r="J298" s="64"/>
      <c r="K298" s="42"/>
      <c r="L298" s="4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3"/>
    </row>
    <row r="299" spans="1:44" ht="18" customHeight="1" hidden="1">
      <c r="A299" s="39"/>
      <c r="B299" s="39"/>
      <c r="C299" s="45" t="s">
        <v>85</v>
      </c>
      <c r="D299" s="33"/>
      <c r="E299" s="41">
        <f>SUM(F299+I299)</f>
        <v>0</v>
      </c>
      <c r="F299" s="42">
        <f>SUM(G299+H299)</f>
        <v>0</v>
      </c>
      <c r="G299" s="42">
        <f>SUM(G300-G301)</f>
        <v>0</v>
      </c>
      <c r="H299" s="42">
        <f>SUM(H300-H301)</f>
        <v>0</v>
      </c>
      <c r="I299" s="42">
        <f>SUM(I300-I301)</f>
        <v>0</v>
      </c>
      <c r="J299" s="64"/>
      <c r="K299" s="42"/>
      <c r="L299" s="4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3"/>
    </row>
    <row r="300" spans="1:44" ht="18" customHeight="1" hidden="1">
      <c r="A300" s="39"/>
      <c r="B300" s="39"/>
      <c r="C300" s="45" t="s">
        <v>83</v>
      </c>
      <c r="D300" s="33"/>
      <c r="E300" s="41">
        <f>SUM(F300+I300)</f>
        <v>0</v>
      </c>
      <c r="F300" s="42">
        <f>SUM(G300+H300)</f>
        <v>0</v>
      </c>
      <c r="G300" s="42"/>
      <c r="H300" s="42"/>
      <c r="I300" s="42"/>
      <c r="J300" s="64"/>
      <c r="K300" s="42"/>
      <c r="L300" s="4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3"/>
    </row>
    <row r="301" spans="1:44" ht="18" customHeight="1" hidden="1">
      <c r="A301" s="39"/>
      <c r="B301" s="39"/>
      <c r="C301" s="45" t="s">
        <v>86</v>
      </c>
      <c r="D301" s="33"/>
      <c r="E301" s="41">
        <f>SUM(F301+I301)</f>
        <v>0</v>
      </c>
      <c r="F301" s="42"/>
      <c r="G301" s="42"/>
      <c r="H301" s="42"/>
      <c r="I301" s="42"/>
      <c r="J301" s="64"/>
      <c r="K301" s="42"/>
      <c r="L301" s="4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3"/>
    </row>
    <row r="302" spans="1:44" ht="17.25" customHeight="1">
      <c r="A302" s="39"/>
      <c r="B302" s="39"/>
      <c r="C302" s="40" t="s">
        <v>84</v>
      </c>
      <c r="D302" s="33"/>
      <c r="E302" s="41">
        <f>SUM(E298+E299)</f>
        <v>100000</v>
      </c>
      <c r="F302" s="42">
        <f>SUM(F298+F299)</f>
        <v>100000</v>
      </c>
      <c r="G302" s="42">
        <f>SUM(G298+G299)</f>
        <v>100000</v>
      </c>
      <c r="H302" s="42">
        <f>SUM(H298+H299)</f>
        <v>0</v>
      </c>
      <c r="I302" s="42">
        <f>SUM(I298+I299)</f>
        <v>0</v>
      </c>
      <c r="J302" s="64">
        <v>0</v>
      </c>
      <c r="K302" s="44">
        <f>SUM(J302/E302)</f>
        <v>0</v>
      </c>
      <c r="L302" s="46" t="s">
        <v>207</v>
      </c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3"/>
    </row>
    <row r="303" spans="1:44" ht="41.25" customHeight="1">
      <c r="A303" s="39">
        <v>45</v>
      </c>
      <c r="B303" s="39">
        <v>50</v>
      </c>
      <c r="C303" s="40" t="s">
        <v>105</v>
      </c>
      <c r="D303" s="33" t="s">
        <v>106</v>
      </c>
      <c r="E303" s="41">
        <f>SUM(F303+I303)</f>
        <v>15500</v>
      </c>
      <c r="F303" s="42">
        <f>SUM(G303:H303)</f>
        <v>15500</v>
      </c>
      <c r="G303" s="43">
        <v>15500</v>
      </c>
      <c r="H303" s="43">
        <v>0</v>
      </c>
      <c r="I303" s="42">
        <v>0</v>
      </c>
      <c r="J303" s="64"/>
      <c r="K303" s="42"/>
      <c r="L303" s="4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3"/>
    </row>
    <row r="304" spans="1:44" ht="20.25" customHeight="1" hidden="1">
      <c r="A304" s="39"/>
      <c r="B304" s="39"/>
      <c r="C304" s="40" t="s">
        <v>82</v>
      </c>
      <c r="D304" s="33"/>
      <c r="E304" s="41">
        <f>SUM(F304+I304)</f>
        <v>15500</v>
      </c>
      <c r="F304" s="42">
        <f>SUM(G304+H304)</f>
        <v>15500</v>
      </c>
      <c r="G304" s="43">
        <f>SUM(G303)</f>
        <v>15500</v>
      </c>
      <c r="H304" s="43">
        <f>SUM(H303)</f>
        <v>0</v>
      </c>
      <c r="I304" s="42">
        <f>SUM(I303)</f>
        <v>0</v>
      </c>
      <c r="J304" s="64"/>
      <c r="K304" s="42"/>
      <c r="L304" s="4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3"/>
    </row>
    <row r="305" spans="1:44" ht="20.25" customHeight="1" hidden="1">
      <c r="A305" s="39"/>
      <c r="B305" s="39"/>
      <c r="C305" s="45" t="s">
        <v>85</v>
      </c>
      <c r="D305" s="33"/>
      <c r="E305" s="41">
        <f>SUM(F305+I305)</f>
        <v>0</v>
      </c>
      <c r="F305" s="42">
        <f>SUM(G305+H305)</f>
        <v>0</v>
      </c>
      <c r="G305" s="42">
        <f>SUM(G306-G307)</f>
        <v>0</v>
      </c>
      <c r="H305" s="42">
        <f>SUM(H306-H307)</f>
        <v>0</v>
      </c>
      <c r="I305" s="42">
        <f>SUM(I306-I307)</f>
        <v>0</v>
      </c>
      <c r="J305" s="64"/>
      <c r="K305" s="42"/>
      <c r="L305" s="4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3"/>
    </row>
    <row r="306" spans="1:44" ht="20.25" customHeight="1" hidden="1">
      <c r="A306" s="39"/>
      <c r="B306" s="39"/>
      <c r="C306" s="45" t="s">
        <v>83</v>
      </c>
      <c r="D306" s="33"/>
      <c r="E306" s="41">
        <f>SUM(F306+I306)</f>
        <v>0</v>
      </c>
      <c r="F306" s="42">
        <f>SUM(G306+H306)</f>
        <v>0</v>
      </c>
      <c r="G306" s="42"/>
      <c r="H306" s="42"/>
      <c r="I306" s="42"/>
      <c r="J306" s="64"/>
      <c r="K306" s="42"/>
      <c r="L306" s="4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3"/>
    </row>
    <row r="307" spans="1:44" ht="20.25" customHeight="1" hidden="1">
      <c r="A307" s="39"/>
      <c r="B307" s="39"/>
      <c r="C307" s="45" t="s">
        <v>86</v>
      </c>
      <c r="D307" s="33"/>
      <c r="E307" s="41">
        <f>SUM(F307+I307)</f>
        <v>0</v>
      </c>
      <c r="F307" s="42">
        <f>SUM(G307+H307)</f>
        <v>0</v>
      </c>
      <c r="G307" s="42"/>
      <c r="H307" s="42"/>
      <c r="I307" s="42"/>
      <c r="J307" s="64"/>
      <c r="K307" s="42"/>
      <c r="L307" s="4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3"/>
    </row>
    <row r="308" spans="1:44" ht="20.25" customHeight="1">
      <c r="A308" s="39"/>
      <c r="B308" s="39"/>
      <c r="C308" s="40" t="s">
        <v>84</v>
      </c>
      <c r="D308" s="33"/>
      <c r="E308" s="41">
        <f>SUM(E304+E305)</f>
        <v>15500</v>
      </c>
      <c r="F308" s="42">
        <f>SUM(F304+F305)</f>
        <v>15500</v>
      </c>
      <c r="G308" s="42">
        <f>SUM(G304+G305)</f>
        <v>15500</v>
      </c>
      <c r="H308" s="42">
        <f>SUM(H304+H305)</f>
        <v>0</v>
      </c>
      <c r="I308" s="42">
        <f>SUM(I304+I305)</f>
        <v>0</v>
      </c>
      <c r="J308" s="64"/>
      <c r="K308" s="44">
        <f>SUM(J308/E308)</f>
        <v>0</v>
      </c>
      <c r="L308" s="42" t="s">
        <v>194</v>
      </c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3"/>
    </row>
    <row r="309" spans="1:44" s="15" customFormat="1" ht="57" customHeight="1">
      <c r="A309" s="39">
        <v>46</v>
      </c>
      <c r="B309" s="39">
        <v>51</v>
      </c>
      <c r="C309" s="40" t="s">
        <v>133</v>
      </c>
      <c r="D309" s="33" t="s">
        <v>54</v>
      </c>
      <c r="E309" s="41">
        <f>SUM(F309+I309)</f>
        <v>40000</v>
      </c>
      <c r="F309" s="42">
        <f>SUM(G309:H309)</f>
        <v>40000</v>
      </c>
      <c r="G309" s="43">
        <v>40000</v>
      </c>
      <c r="H309" s="43">
        <v>0</v>
      </c>
      <c r="I309" s="42">
        <v>0</v>
      </c>
      <c r="J309" s="64"/>
      <c r="K309" s="42"/>
      <c r="L309" s="42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4"/>
    </row>
    <row r="310" spans="1:44" s="15" customFormat="1" ht="21.75" customHeight="1" hidden="1">
      <c r="A310" s="39"/>
      <c r="B310" s="39"/>
      <c r="C310" s="40" t="s">
        <v>82</v>
      </c>
      <c r="D310" s="33"/>
      <c r="E310" s="41">
        <f>SUM(F310+I310)</f>
        <v>40000</v>
      </c>
      <c r="F310" s="42">
        <f>SUM(G310+H310)</f>
        <v>40000</v>
      </c>
      <c r="G310" s="43">
        <f>SUM(G309)</f>
        <v>40000</v>
      </c>
      <c r="H310" s="43">
        <f>SUM(H309)</f>
        <v>0</v>
      </c>
      <c r="I310" s="42">
        <f>SUM(I309)</f>
        <v>0</v>
      </c>
      <c r="J310" s="64"/>
      <c r="K310" s="42"/>
      <c r="L310" s="42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4"/>
    </row>
    <row r="311" spans="1:44" s="15" customFormat="1" ht="18" customHeight="1" hidden="1">
      <c r="A311" s="39"/>
      <c r="B311" s="39"/>
      <c r="C311" s="45" t="s">
        <v>85</v>
      </c>
      <c r="D311" s="33"/>
      <c r="E311" s="41">
        <f>SUM(F311+I311)</f>
        <v>100000</v>
      </c>
      <c r="F311" s="42">
        <f>SUM(G311+H311)</f>
        <v>100000</v>
      </c>
      <c r="G311" s="42">
        <f>SUM(G312-G313)</f>
        <v>100000</v>
      </c>
      <c r="H311" s="42">
        <f>SUM(H312-H313)</f>
        <v>0</v>
      </c>
      <c r="I311" s="42">
        <f>SUM(I312-I313)</f>
        <v>0</v>
      </c>
      <c r="J311" s="64"/>
      <c r="K311" s="42"/>
      <c r="L311" s="42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4"/>
    </row>
    <row r="312" spans="1:44" s="15" customFormat="1" ht="18" customHeight="1" hidden="1">
      <c r="A312" s="39"/>
      <c r="B312" s="39"/>
      <c r="C312" s="45" t="s">
        <v>83</v>
      </c>
      <c r="D312" s="33"/>
      <c r="E312" s="41">
        <f>SUM(F312+I312)</f>
        <v>100000</v>
      </c>
      <c r="F312" s="42">
        <f>SUM(G312+H312)</f>
        <v>100000</v>
      </c>
      <c r="G312" s="42">
        <v>100000</v>
      </c>
      <c r="H312" s="42"/>
      <c r="I312" s="42"/>
      <c r="J312" s="64"/>
      <c r="K312" s="42"/>
      <c r="L312" s="42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4"/>
    </row>
    <row r="313" spans="1:44" s="15" customFormat="1" ht="18" customHeight="1" hidden="1">
      <c r="A313" s="39"/>
      <c r="B313" s="39"/>
      <c r="C313" s="45" t="s">
        <v>86</v>
      </c>
      <c r="D313" s="33"/>
      <c r="E313" s="41">
        <f>SUM(F313+I313)</f>
        <v>0</v>
      </c>
      <c r="F313" s="42">
        <f>SUM(G313+H313)</f>
        <v>0</v>
      </c>
      <c r="G313" s="42"/>
      <c r="H313" s="42"/>
      <c r="I313" s="42"/>
      <c r="J313" s="64"/>
      <c r="K313" s="42"/>
      <c r="L313" s="42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4"/>
    </row>
    <row r="314" spans="1:44" ht="40.5" customHeight="1">
      <c r="A314" s="39"/>
      <c r="B314" s="39"/>
      <c r="C314" s="40" t="s">
        <v>84</v>
      </c>
      <c r="D314" s="33"/>
      <c r="E314" s="41">
        <f>SUM(E310+E311)</f>
        <v>140000</v>
      </c>
      <c r="F314" s="42">
        <f>SUM(F310+F311)</f>
        <v>140000</v>
      </c>
      <c r="G314" s="42">
        <f>SUM(G310+G311)</f>
        <v>140000</v>
      </c>
      <c r="H314" s="42">
        <f>SUM(H310+H311)</f>
        <v>0</v>
      </c>
      <c r="I314" s="42">
        <f>SUM(I310+I311)</f>
        <v>0</v>
      </c>
      <c r="J314" s="64">
        <v>0</v>
      </c>
      <c r="K314" s="44">
        <f>SUM(J314/E314)</f>
        <v>0</v>
      </c>
      <c r="L314" s="46" t="s">
        <v>208</v>
      </c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3"/>
    </row>
    <row r="315" spans="1:44" ht="56.25" customHeight="1">
      <c r="A315" s="39">
        <v>47</v>
      </c>
      <c r="B315" s="39">
        <v>52</v>
      </c>
      <c r="C315" s="40" t="s">
        <v>107</v>
      </c>
      <c r="D315" s="33" t="s">
        <v>55</v>
      </c>
      <c r="E315" s="41">
        <f>SUM(F315+I315)</f>
        <v>100000</v>
      </c>
      <c r="F315" s="42">
        <f>SUM(G315:H315)</f>
        <v>100000</v>
      </c>
      <c r="G315" s="43">
        <v>100000</v>
      </c>
      <c r="H315" s="43">
        <v>0</v>
      </c>
      <c r="I315" s="42">
        <v>0</v>
      </c>
      <c r="J315" s="64"/>
      <c r="K315" s="42"/>
      <c r="L315" s="4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3"/>
    </row>
    <row r="316" spans="1:44" ht="19.5" customHeight="1" hidden="1">
      <c r="A316" s="39"/>
      <c r="B316" s="39"/>
      <c r="C316" s="40" t="s">
        <v>82</v>
      </c>
      <c r="D316" s="33"/>
      <c r="E316" s="41">
        <f>SUM(F316+I316)</f>
        <v>100000</v>
      </c>
      <c r="F316" s="42">
        <f>SUM(G316+H316)</f>
        <v>100000</v>
      </c>
      <c r="G316" s="43">
        <f>SUM(G315)</f>
        <v>100000</v>
      </c>
      <c r="H316" s="43">
        <f>SUM(H315)</f>
        <v>0</v>
      </c>
      <c r="I316" s="42">
        <f>SUM(I315)</f>
        <v>0</v>
      </c>
      <c r="J316" s="64"/>
      <c r="K316" s="42"/>
      <c r="L316" s="4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3"/>
    </row>
    <row r="317" spans="1:44" ht="19.5" customHeight="1" hidden="1">
      <c r="A317" s="39"/>
      <c r="B317" s="39"/>
      <c r="C317" s="45" t="s">
        <v>85</v>
      </c>
      <c r="D317" s="33"/>
      <c r="E317" s="41">
        <f>SUM(F317+I317)</f>
        <v>-99000</v>
      </c>
      <c r="F317" s="42">
        <f>SUM(G317+H317)</f>
        <v>-99000</v>
      </c>
      <c r="G317" s="42">
        <f>SUM(G318-G319)</f>
        <v>-99000</v>
      </c>
      <c r="H317" s="42">
        <f>SUM(H318-H319)</f>
        <v>0</v>
      </c>
      <c r="I317" s="42">
        <f>SUM(I318-I319)</f>
        <v>0</v>
      </c>
      <c r="J317" s="64"/>
      <c r="K317" s="42"/>
      <c r="L317" s="4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3"/>
    </row>
    <row r="318" spans="1:44" ht="19.5" customHeight="1" hidden="1">
      <c r="A318" s="39"/>
      <c r="B318" s="39"/>
      <c r="C318" s="45" t="s">
        <v>83</v>
      </c>
      <c r="D318" s="33"/>
      <c r="E318" s="41">
        <f>SUM(F318+I318)</f>
        <v>0</v>
      </c>
      <c r="F318" s="42">
        <f>SUM(G318+H318)</f>
        <v>0</v>
      </c>
      <c r="G318" s="42"/>
      <c r="H318" s="42"/>
      <c r="I318" s="42"/>
      <c r="J318" s="64"/>
      <c r="K318" s="42"/>
      <c r="L318" s="4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3"/>
    </row>
    <row r="319" spans="1:44" ht="19.5" customHeight="1" hidden="1">
      <c r="A319" s="39"/>
      <c r="B319" s="39"/>
      <c r="C319" s="45" t="s">
        <v>86</v>
      </c>
      <c r="D319" s="33"/>
      <c r="E319" s="41">
        <f>SUM(F319+I319)</f>
        <v>99000</v>
      </c>
      <c r="F319" s="42">
        <f>SUM(G319+H319)</f>
        <v>99000</v>
      </c>
      <c r="G319" s="42">
        <v>99000</v>
      </c>
      <c r="H319" s="42"/>
      <c r="I319" s="42"/>
      <c r="J319" s="64"/>
      <c r="K319" s="42"/>
      <c r="L319" s="4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3"/>
    </row>
    <row r="320" spans="1:44" ht="58.5" customHeight="1">
      <c r="A320" s="39"/>
      <c r="B320" s="39"/>
      <c r="C320" s="40" t="s">
        <v>84</v>
      </c>
      <c r="D320" s="33"/>
      <c r="E320" s="41">
        <f>SUM(E316+E317)</f>
        <v>1000</v>
      </c>
      <c r="F320" s="42">
        <f>SUM(F316+F317)</f>
        <v>1000</v>
      </c>
      <c r="G320" s="42">
        <f>SUM(G316+G317)</f>
        <v>1000</v>
      </c>
      <c r="H320" s="42">
        <f>SUM(H316+H317)</f>
        <v>0</v>
      </c>
      <c r="I320" s="42">
        <f>SUM(I316+I317)</f>
        <v>0</v>
      </c>
      <c r="J320" s="64">
        <v>0</v>
      </c>
      <c r="K320" s="44">
        <f>SUM(J320/E320)</f>
        <v>0</v>
      </c>
      <c r="L320" s="46" t="s">
        <v>209</v>
      </c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3"/>
    </row>
    <row r="321" spans="1:44" ht="24" customHeight="1">
      <c r="A321" s="39">
        <v>48</v>
      </c>
      <c r="B321" s="39">
        <v>53</v>
      </c>
      <c r="C321" s="40" t="s">
        <v>27</v>
      </c>
      <c r="D321" s="33" t="s">
        <v>56</v>
      </c>
      <c r="E321" s="41">
        <f>SUM(F321+I321)</f>
        <v>100000</v>
      </c>
      <c r="F321" s="42">
        <f>SUM(G321:H321)</f>
        <v>100000</v>
      </c>
      <c r="G321" s="43">
        <v>100000</v>
      </c>
      <c r="H321" s="43">
        <v>0</v>
      </c>
      <c r="I321" s="42">
        <v>0</v>
      </c>
      <c r="J321" s="64"/>
      <c r="K321" s="42"/>
      <c r="L321" s="4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3"/>
    </row>
    <row r="322" spans="1:44" ht="21.75" customHeight="1" hidden="1">
      <c r="A322" s="39"/>
      <c r="B322" s="39"/>
      <c r="C322" s="40" t="s">
        <v>82</v>
      </c>
      <c r="D322" s="33"/>
      <c r="E322" s="41">
        <f>SUM(F322+I322)</f>
        <v>100000</v>
      </c>
      <c r="F322" s="42">
        <f>SUM(G322+H322)</f>
        <v>100000</v>
      </c>
      <c r="G322" s="43">
        <f>SUM(G321)</f>
        <v>100000</v>
      </c>
      <c r="H322" s="43">
        <f>SUM(H321)</f>
        <v>0</v>
      </c>
      <c r="I322" s="42">
        <f>SUM(I321)</f>
        <v>0</v>
      </c>
      <c r="J322" s="64"/>
      <c r="K322" s="42"/>
      <c r="L322" s="4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3"/>
    </row>
    <row r="323" spans="1:44" ht="18" customHeight="1" hidden="1">
      <c r="A323" s="39"/>
      <c r="B323" s="39"/>
      <c r="C323" s="45" t="s">
        <v>85</v>
      </c>
      <c r="D323" s="33"/>
      <c r="E323" s="41">
        <f>SUM(F323+I323)</f>
        <v>0</v>
      </c>
      <c r="F323" s="42">
        <f>SUM(G323+H323)</f>
        <v>0</v>
      </c>
      <c r="G323" s="42">
        <f>SUM(G324-G325)</f>
        <v>0</v>
      </c>
      <c r="H323" s="42">
        <f>SUM(H324-H325)</f>
        <v>0</v>
      </c>
      <c r="I323" s="42">
        <f>SUM(I324-I325)</f>
        <v>0</v>
      </c>
      <c r="J323" s="64"/>
      <c r="K323" s="42"/>
      <c r="L323" s="4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3"/>
    </row>
    <row r="324" spans="1:44" ht="18" customHeight="1" hidden="1">
      <c r="A324" s="39"/>
      <c r="B324" s="39"/>
      <c r="C324" s="45" t="s">
        <v>83</v>
      </c>
      <c r="D324" s="33"/>
      <c r="E324" s="41">
        <f>SUM(F324+I324)</f>
        <v>0</v>
      </c>
      <c r="F324" s="42">
        <f>SUM(G324+H324)</f>
        <v>0</v>
      </c>
      <c r="G324" s="42"/>
      <c r="H324" s="42"/>
      <c r="I324" s="42"/>
      <c r="J324" s="64"/>
      <c r="K324" s="42"/>
      <c r="L324" s="4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3"/>
    </row>
    <row r="325" spans="1:44" ht="18" customHeight="1" hidden="1">
      <c r="A325" s="39"/>
      <c r="B325" s="39"/>
      <c r="C325" s="45" t="s">
        <v>86</v>
      </c>
      <c r="D325" s="33"/>
      <c r="E325" s="41">
        <f>SUM(F325+I325)</f>
        <v>0</v>
      </c>
      <c r="F325" s="42">
        <f>SUM(G325+H325)</f>
        <v>0</v>
      </c>
      <c r="G325" s="42"/>
      <c r="H325" s="42"/>
      <c r="I325" s="42"/>
      <c r="J325" s="64"/>
      <c r="K325" s="42"/>
      <c r="L325" s="4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3"/>
    </row>
    <row r="326" spans="1:44" ht="76.5" customHeight="1">
      <c r="A326" s="39"/>
      <c r="B326" s="39"/>
      <c r="C326" s="40" t="s">
        <v>84</v>
      </c>
      <c r="D326" s="33"/>
      <c r="E326" s="41">
        <f>SUM(E322+E323)</f>
        <v>100000</v>
      </c>
      <c r="F326" s="42">
        <f>SUM(F322+F323)</f>
        <v>100000</v>
      </c>
      <c r="G326" s="42">
        <f>SUM(G322+G323)</f>
        <v>100000</v>
      </c>
      <c r="H326" s="42">
        <f>SUM(H322+H323)</f>
        <v>0</v>
      </c>
      <c r="I326" s="42">
        <f>SUM(I322+I323)</f>
        <v>0</v>
      </c>
      <c r="J326" s="64">
        <v>0</v>
      </c>
      <c r="K326" s="42"/>
      <c r="L326" s="46" t="s">
        <v>224</v>
      </c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3"/>
    </row>
    <row r="327" spans="1:44" ht="42.75" customHeight="1">
      <c r="A327" s="39">
        <v>49</v>
      </c>
      <c r="B327" s="39">
        <v>54</v>
      </c>
      <c r="C327" s="40" t="s">
        <v>108</v>
      </c>
      <c r="D327" s="33" t="s">
        <v>56</v>
      </c>
      <c r="E327" s="41">
        <f>SUM(F327+I327)</f>
        <v>70000</v>
      </c>
      <c r="F327" s="42">
        <f>SUM(G327:H327)</f>
        <v>70000</v>
      </c>
      <c r="G327" s="43">
        <v>70000</v>
      </c>
      <c r="H327" s="43">
        <v>0</v>
      </c>
      <c r="I327" s="42">
        <v>0</v>
      </c>
      <c r="J327" s="64"/>
      <c r="K327" s="42"/>
      <c r="L327" s="4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3"/>
    </row>
    <row r="328" spans="1:44" ht="21.75" customHeight="1" hidden="1">
      <c r="A328" s="39"/>
      <c r="B328" s="39"/>
      <c r="C328" s="40" t="s">
        <v>82</v>
      </c>
      <c r="D328" s="33"/>
      <c r="E328" s="41">
        <f>SUM(F328+I328)</f>
        <v>70000</v>
      </c>
      <c r="F328" s="42">
        <f>SUM(G328+H328)</f>
        <v>70000</v>
      </c>
      <c r="G328" s="43">
        <f>SUM(G327)</f>
        <v>70000</v>
      </c>
      <c r="H328" s="43">
        <f>SUM(H327)</f>
        <v>0</v>
      </c>
      <c r="I328" s="42">
        <f>SUM(I327)</f>
        <v>0</v>
      </c>
      <c r="J328" s="64"/>
      <c r="K328" s="42"/>
      <c r="L328" s="4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3"/>
    </row>
    <row r="329" spans="1:44" ht="21.75" customHeight="1" hidden="1">
      <c r="A329" s="39"/>
      <c r="B329" s="39"/>
      <c r="C329" s="45" t="s">
        <v>85</v>
      </c>
      <c r="D329" s="33"/>
      <c r="E329" s="41">
        <f>SUM(F329+I329)</f>
        <v>0</v>
      </c>
      <c r="F329" s="42">
        <f>SUM(G329+H329)</f>
        <v>0</v>
      </c>
      <c r="G329" s="42">
        <f>SUM(G330-G331)</f>
        <v>0</v>
      </c>
      <c r="H329" s="42">
        <f>SUM(H330-H331)</f>
        <v>0</v>
      </c>
      <c r="I329" s="42">
        <f>SUM(I330-I331)</f>
        <v>0</v>
      </c>
      <c r="J329" s="64"/>
      <c r="K329" s="42"/>
      <c r="L329" s="4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3"/>
    </row>
    <row r="330" spans="1:44" ht="21.75" customHeight="1" hidden="1">
      <c r="A330" s="39"/>
      <c r="B330" s="39"/>
      <c r="C330" s="45" t="s">
        <v>83</v>
      </c>
      <c r="D330" s="33"/>
      <c r="E330" s="41">
        <f>SUM(F330+I330)</f>
        <v>0</v>
      </c>
      <c r="F330" s="42">
        <f>SUM(G330+H330)</f>
        <v>0</v>
      </c>
      <c r="G330" s="42"/>
      <c r="H330" s="42"/>
      <c r="I330" s="42"/>
      <c r="J330" s="64"/>
      <c r="K330" s="42"/>
      <c r="L330" s="4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3"/>
    </row>
    <row r="331" spans="1:44" ht="21.75" customHeight="1" hidden="1">
      <c r="A331" s="39"/>
      <c r="B331" s="39"/>
      <c r="C331" s="45" t="s">
        <v>86</v>
      </c>
      <c r="D331" s="33"/>
      <c r="E331" s="41">
        <f>SUM(F331+I331)</f>
        <v>0</v>
      </c>
      <c r="F331" s="42">
        <f>SUM(G331+H331)</f>
        <v>0</v>
      </c>
      <c r="G331" s="42"/>
      <c r="H331" s="42"/>
      <c r="I331" s="42"/>
      <c r="J331" s="64"/>
      <c r="K331" s="42"/>
      <c r="L331" s="4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3"/>
    </row>
    <row r="332" spans="1:44" ht="21.75" customHeight="1">
      <c r="A332" s="39"/>
      <c r="B332" s="39"/>
      <c r="C332" s="40" t="s">
        <v>84</v>
      </c>
      <c r="D332" s="33"/>
      <c r="E332" s="41">
        <f>SUM(E328+E329)</f>
        <v>70000</v>
      </c>
      <c r="F332" s="42">
        <f>SUM(F328+F329)</f>
        <v>70000</v>
      </c>
      <c r="G332" s="42">
        <f>SUM(G328+G329)</f>
        <v>70000</v>
      </c>
      <c r="H332" s="42">
        <f>SUM(H328+H329)</f>
        <v>0</v>
      </c>
      <c r="I332" s="42">
        <f>SUM(I328+I329)</f>
        <v>0</v>
      </c>
      <c r="J332" s="64">
        <v>0</v>
      </c>
      <c r="K332" s="44">
        <f>SUM(J332/E332)</f>
        <v>0</v>
      </c>
      <c r="L332" s="42" t="s">
        <v>210</v>
      </c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3"/>
    </row>
    <row r="333" spans="1:44" s="12" customFormat="1" ht="40.5" customHeight="1">
      <c r="A333" s="39">
        <v>50</v>
      </c>
      <c r="B333" s="39">
        <v>55</v>
      </c>
      <c r="C333" s="40" t="s">
        <v>20</v>
      </c>
      <c r="D333" s="33" t="s">
        <v>56</v>
      </c>
      <c r="E333" s="41">
        <f>SUM(F333+I333)</f>
        <v>100000</v>
      </c>
      <c r="F333" s="42">
        <f>SUM(G333:H333)</f>
        <v>100000</v>
      </c>
      <c r="G333" s="43">
        <v>100000</v>
      </c>
      <c r="H333" s="43">
        <v>0</v>
      </c>
      <c r="I333" s="42">
        <v>0</v>
      </c>
      <c r="J333" s="64"/>
      <c r="K333" s="42"/>
      <c r="L333" s="42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1"/>
    </row>
    <row r="334" spans="1:44" s="12" customFormat="1" ht="23.25" customHeight="1" hidden="1">
      <c r="A334" s="39"/>
      <c r="B334" s="39"/>
      <c r="C334" s="40" t="s">
        <v>82</v>
      </c>
      <c r="D334" s="33"/>
      <c r="E334" s="41">
        <f>SUM(F334+I334)</f>
        <v>100000</v>
      </c>
      <c r="F334" s="42">
        <f>SUM(G334+H334)</f>
        <v>100000</v>
      </c>
      <c r="G334" s="43">
        <f>SUM(G333)</f>
        <v>100000</v>
      </c>
      <c r="H334" s="43">
        <f>SUM(H333)</f>
        <v>0</v>
      </c>
      <c r="I334" s="42">
        <f>SUM(I333)</f>
        <v>0</v>
      </c>
      <c r="J334" s="64"/>
      <c r="K334" s="42"/>
      <c r="L334" s="42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1"/>
    </row>
    <row r="335" spans="1:44" s="12" customFormat="1" ht="24.75" customHeight="1" hidden="1">
      <c r="A335" s="39"/>
      <c r="B335" s="39"/>
      <c r="C335" s="45" t="s">
        <v>85</v>
      </c>
      <c r="D335" s="33"/>
      <c r="E335" s="41">
        <f>SUM(F335+I335)</f>
        <v>0</v>
      </c>
      <c r="F335" s="42">
        <f>SUM(G335+H335)</f>
        <v>0</v>
      </c>
      <c r="G335" s="42">
        <f>SUM(G336-G337)</f>
        <v>0</v>
      </c>
      <c r="H335" s="42">
        <f>SUM(H336-H337)</f>
        <v>0</v>
      </c>
      <c r="I335" s="42">
        <f>SUM(I336-I337)</f>
        <v>0</v>
      </c>
      <c r="J335" s="64"/>
      <c r="K335" s="42"/>
      <c r="L335" s="42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1"/>
    </row>
    <row r="336" spans="1:44" s="12" customFormat="1" ht="23.25" customHeight="1" hidden="1">
      <c r="A336" s="39"/>
      <c r="B336" s="39"/>
      <c r="C336" s="45" t="s">
        <v>83</v>
      </c>
      <c r="D336" s="33"/>
      <c r="E336" s="41">
        <f>SUM(F336+I336)</f>
        <v>0</v>
      </c>
      <c r="F336" s="42">
        <f>SUM(G336+H336)</f>
        <v>0</v>
      </c>
      <c r="G336" s="42"/>
      <c r="H336" s="42"/>
      <c r="I336" s="42"/>
      <c r="J336" s="64"/>
      <c r="K336" s="42"/>
      <c r="L336" s="42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1"/>
    </row>
    <row r="337" spans="1:44" s="12" customFormat="1" ht="24.75" customHeight="1" hidden="1">
      <c r="A337" s="39"/>
      <c r="B337" s="39"/>
      <c r="C337" s="45" t="s">
        <v>86</v>
      </c>
      <c r="D337" s="33"/>
      <c r="E337" s="41">
        <f>SUM(F337+I337)</f>
        <v>0</v>
      </c>
      <c r="F337" s="42">
        <f>SUM(G337+H337)</f>
        <v>0</v>
      </c>
      <c r="G337" s="42"/>
      <c r="H337" s="42"/>
      <c r="I337" s="42"/>
      <c r="J337" s="64"/>
      <c r="K337" s="42"/>
      <c r="L337" s="42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1"/>
    </row>
    <row r="338" spans="1:44" s="12" customFormat="1" ht="36" customHeight="1">
      <c r="A338" s="39"/>
      <c r="B338" s="39"/>
      <c r="C338" s="40" t="s">
        <v>84</v>
      </c>
      <c r="D338" s="33"/>
      <c r="E338" s="41">
        <f>SUM(E334+E335)</f>
        <v>100000</v>
      </c>
      <c r="F338" s="42">
        <f>SUM(F334+F335)</f>
        <v>100000</v>
      </c>
      <c r="G338" s="42">
        <f>SUM(G334+G335)</f>
        <v>100000</v>
      </c>
      <c r="H338" s="42">
        <f>SUM(H334+H335)</f>
        <v>0</v>
      </c>
      <c r="I338" s="42">
        <f>SUM(I334+I335)</f>
        <v>0</v>
      </c>
      <c r="J338" s="64">
        <v>0</v>
      </c>
      <c r="K338" s="44">
        <f>SUM(J338/E338)</f>
        <v>0</v>
      </c>
      <c r="L338" s="46" t="s">
        <v>211</v>
      </c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1"/>
    </row>
    <row r="339" spans="1:44" s="12" customFormat="1" ht="30.75" customHeight="1" hidden="1">
      <c r="A339" s="39"/>
      <c r="B339" s="39"/>
      <c r="C339" s="51" t="s">
        <v>140</v>
      </c>
      <c r="D339" s="33"/>
      <c r="E339" s="41">
        <f>SUM(E16+E22+E28+E34+E40+E46+E52+E58+E70+E76+E82+E88+E94+E100+E106+E112+E118+E124+E130+E136+E142+E148+E154+E160+E166+E172+E178+E184+E190+E196+E202+E208+E214+E220+E226+E232+E238+E244+E250+E256+E262+E268+E274+E280+E286+E292+E298+E304+E310+E316+E322+E328+E334)</f>
        <v>16226449</v>
      </c>
      <c r="F339" s="41">
        <f>SUM(F16+F22+F28+F34+F40+F46+F52+F58+F70+F76+F82+F88+F94+F100+F106+F112+F118+F124+F130+F136+F142+F148+F154+F160+F166+F172+F178+F184+F190+F196+F202+F208+F214+F220+F226+F232+F238+F244+F250+F256+F262+F268+F274+F280+F286+F292+F298+F304+F310+F316+F322+F328+F334)</f>
        <v>10563286</v>
      </c>
      <c r="G339" s="42">
        <f>SUM(G16+G22+G28+G34+G40+G46+G52+G58+G70+G76+G82+G88+G94+G100+G106+G112+G118+G124+G130+G136+G142+G148+G154+G160+G166+G172+G178+G184+G190+G196+G202+G208+G214+G220+G226+G232+G238+G244+G250+G256+G262+G268+G274+G280+G286+G292+G298+G304+G310+G316+G322+G328+G334)</f>
        <v>10503286</v>
      </c>
      <c r="H339" s="42">
        <f>SUM(H16+H22+H28+H34+H40+H46+H52+H58+H70+H76+H82+H88+H94+H100+H106+H112+H118+H124+H130+H136+H142+H148+H154+H160+H166+H172+H178+H184+H190+H196+H202+H208+H214+H220+H226+H232+H238+H244+H250+H256+H262+H268+H274+H280+H286+H292+H298+H304+H310+H316+H322+H328+H334)</f>
        <v>60000</v>
      </c>
      <c r="I339" s="42">
        <f>SUM(I16+I22+I28+I34+I40+I46+I52+I58+I70+I76+I82+I88+I94+I100+I106+I112+I118+I124+I130+I136+I142+I148+I154+I160+I166+I172+I178+I184+I190+I196+I202+I208+I214+I220+I226+I232+I238+I244+I250+I256+I262+I268+I274+I280+I286+I292+I298+I304+I310+I316+I322+I328+I334)</f>
        <v>5663163</v>
      </c>
      <c r="J339" s="64"/>
      <c r="K339" s="42"/>
      <c r="L339" s="42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1"/>
    </row>
    <row r="340" spans="1:44" s="12" customFormat="1" ht="26.25" customHeight="1" hidden="1">
      <c r="A340" s="39"/>
      <c r="B340" s="39"/>
      <c r="C340" s="52" t="s">
        <v>85</v>
      </c>
      <c r="D340" s="33"/>
      <c r="E340" s="41">
        <f aca="true" t="shared" si="0" ref="E340:G341">SUM(E17+E23+E29+E35+E41+E47+E53+E59+E65+E71+E77+E83+E89+E95+E101+E107+E113+E119+E125+E131+E137+E143+E149+E155+E161+E167+E173+E179+E185+E191+E197+E203+E209+E215+E221+E227+E233+E239+E245+E251+E257+E263+E269+E275+E281+E287+E293+E299+E305+E311+E317+E323+E329+E335)</f>
        <v>1050189</v>
      </c>
      <c r="F340" s="41">
        <f t="shared" si="0"/>
        <v>633352</v>
      </c>
      <c r="G340" s="42">
        <f t="shared" si="0"/>
        <v>633352</v>
      </c>
      <c r="H340" s="42">
        <f>SUM(H17+H23+H29+H35+H41+H47+H53+H59+H71+H77+H83+H89+H95+H101+H107+H113+H119+H125+H131+H137+H143+H149+H155+H161+H167+H173+H179+H185+H191+H197+H203+H209+H215+H221+H227+H233+H239+H245+H251+H257+H263+H269+H275+H281+H287+H293+H299+H305+H311+H317+H323+H329+H335)</f>
        <v>0</v>
      </c>
      <c r="I340" s="42">
        <f>SUM(I17+I23+I29+I35+I41+I47+I53+I59+I65+I71+I77+I83+I89+I95+I101+I107+I113+I119+I125+I131+I137+I143+I149+I155+I161+I167+I173+I179+I185+I191+I197+I203+I209+I215+I221+I227+I233+I239+I245+I251+I257+I263+I269+I275+I281+I287+I293+I299+I305+I311+I317+I323+I329+I335)</f>
        <v>416837</v>
      </c>
      <c r="J340" s="64"/>
      <c r="K340" s="42"/>
      <c r="L340" s="42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1"/>
    </row>
    <row r="341" spans="1:44" s="12" customFormat="1" ht="26.25" customHeight="1" hidden="1">
      <c r="A341" s="39"/>
      <c r="B341" s="39"/>
      <c r="C341" s="52" t="s">
        <v>83</v>
      </c>
      <c r="D341" s="33"/>
      <c r="E341" s="41">
        <f t="shared" si="0"/>
        <v>5077352</v>
      </c>
      <c r="F341" s="41">
        <f t="shared" si="0"/>
        <v>3462352</v>
      </c>
      <c r="G341" s="42">
        <f t="shared" si="0"/>
        <v>3462352</v>
      </c>
      <c r="H341" s="42">
        <f>SUM(H18+H24+H30+H36+H42+H48+H54+H60+H72+H78+H84+H90+H96+H102+H108+H114+H120+H126+H132+H138+H144+H150+H156+H162+H168+H174+H180+H186+H192+H198+H204+H210+H216+H222+H228+H234+H240+H246+H252+H258+H264+H270+H276+H282+H288+H294+H300+H306+H312+H318+H324+H330+H336)</f>
        <v>0</v>
      </c>
      <c r="I341" s="42">
        <f>SUM(I18+I24+I30+I36+I42+I48+I54+I60+I66+I72+I78+I84+I90+I96+I102+I108+I114+I120+I126+I132+I138+I144+I150+I156+I162+I168+I174+I180+I186+I192+I198+I204+I210+I216+I222+I228+I234+I240+I246+I252+I258+I264+I270+I276+I282+I288+I294+I300+I306+I312+I318+I324+I330+I336)</f>
        <v>1615000</v>
      </c>
      <c r="J341" s="64"/>
      <c r="K341" s="42"/>
      <c r="L341" s="42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1"/>
    </row>
    <row r="342" spans="1:44" s="12" customFormat="1" ht="26.25" customHeight="1" hidden="1">
      <c r="A342" s="39"/>
      <c r="B342" s="39"/>
      <c r="C342" s="52" t="s">
        <v>86</v>
      </c>
      <c r="D342" s="33"/>
      <c r="E342" s="41">
        <f>SUM(E19+E25+E31+E37+E43+E49+E55+E61+E67+E73+E79+E85+E91+E97+E103+E109+E115+E121+E127+E133+E139+E145+E151+E157+E163+E169+E175+E181+E187+E193+E199+E205+E211+E217+E223+E229+E235+E241+E247+E253+E259+E265+E271+E277+E283+E289+E295+E301+E307+E313+E319+E325+E331+E337)</f>
        <v>4027163</v>
      </c>
      <c r="F342" s="41">
        <f>SUM(F19+F25+F31+F37+F43+F49+F55+F61+F67+F73+F79+F85+F91+F97+F103+F109+F115+F121+F127+F133+F139+F145+F151+F157+F163+F169+F175+F181+F187+F193+F199+F205+F211+F217+F223+F229+F235+F241+F247+F253+F259+F265+F271+F277+F283+F289+F295+F301+F307+F313+F319+F325+F331+F337)</f>
        <v>2829000</v>
      </c>
      <c r="G342" s="42">
        <f>SUM(G19+G25+G31+G37+G43+G49+G55+G61+G73+G79+G85+G91+G97+G103+G109+G115+G121+G127+G133+G139+G145+G151+G157+G163+G169+G175+G181+G187+G193+G199+G205+G211+G217+G223+G229+G235+G241+G247+G253+G259+G265+G271+G277+G283+G289+G295+G301+G307+G313+G319+G325+G331+G337)</f>
        <v>2829000</v>
      </c>
      <c r="H342" s="42">
        <f>SUM(H19+H25+H31+H37+H43+H49+H55+H61+H73+H79+H85+H91+H97+H103+H109+H115+H121+H127+H133+H139+H145+H151+H157+H163+H169+H175+H181+H187+H193+H199+H205+H211+H217+H223+H229+H235+H241+H247+H253+H259+H265+H271+H277+H283+H289+H295+H301+H307+H313+H319+H325+H331+H337)</f>
        <v>0</v>
      </c>
      <c r="I342" s="42">
        <f>SUM(I19+I25+I31+I37+I43+I49+I55+I61+I67+I73+I79+I85+I91+I97+I103+I109+I115+I121+I127+I133+I139+I145+I151+I157+I163+I169+I175+I181+I187+I193+I199+I205+I211+I217+I223+I229+I235+I241+I247+I253+I259+I265+I271+I277+I283+I289+I295+I301+I307+I313+I319+I325+I331+I337)</f>
        <v>1198163</v>
      </c>
      <c r="J342" s="64"/>
      <c r="K342" s="42"/>
      <c r="L342" s="42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1"/>
    </row>
    <row r="343" spans="1:44" ht="34.5" customHeight="1">
      <c r="A343" s="39"/>
      <c r="B343" s="39"/>
      <c r="C343" s="67" t="s">
        <v>137</v>
      </c>
      <c r="D343" s="33"/>
      <c r="E343" s="41">
        <f>E339+E340</f>
        <v>17276638</v>
      </c>
      <c r="F343" s="42">
        <f>H343+G343</f>
        <v>11196638</v>
      </c>
      <c r="G343" s="50">
        <f>SUM(G20+G26+G32+G38+G44+G50+G56+G62+G68+G74+G80+G86+G92+G98+G104+G110+G122+G116+G128+G134+G140+G146+G152+G158+G164+G170+G176+G182+G188+G194+G200+G206+G212+G224+G230+G218+G236+G242+G248+G254+G260+G266+G272+G278+G284+G290+G296+G302+G308+G314+G320+G326+G332+G338)</f>
        <v>11136638</v>
      </c>
      <c r="H343" s="50">
        <f>SUM(H20+H26+H32+H38+H44+H50+H62+H74+H80+H86+H92+H98+H104+H110+H122+H128+H134+H140+H146+H152+H158+H164+H170+H176+H182+H188+H194+H200+H206+H212+H218+H236+H242+H248+H260+H266+H272+H278+H284+H290+H302+H308+H314+H320+H326+H332+H338)</f>
        <v>60000</v>
      </c>
      <c r="I343" s="50">
        <f>I339+I340</f>
        <v>6080000</v>
      </c>
      <c r="J343" s="65">
        <f>SUM(J20+J26+J32+J38+J44+J50+J56+J62+J68+J74+J80+J86+J92+J98+J104+J110+J116+J122+J128+J134++J140+J146+J152+J158+J164+J170+J176+J182+J188+J194+J200+J206+J237+J218+J224+J230+J236+J242+J248+J254+J260+J266+J272+J278+J284+J290+J296+J302+J308+J314+J320+J326+J332+J338)</f>
        <v>1596966.1900000002</v>
      </c>
      <c r="K343" s="44">
        <f>SUM(J343/E343)</f>
        <v>0.09243500905673895</v>
      </c>
      <c r="L343" s="50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3"/>
    </row>
    <row r="344" spans="1:44" ht="25.5" customHeight="1">
      <c r="A344" s="39"/>
      <c r="B344" s="39"/>
      <c r="C344" s="37" t="s">
        <v>2</v>
      </c>
      <c r="D344" s="33"/>
      <c r="E344" s="41"/>
      <c r="F344" s="42"/>
      <c r="G344" s="43"/>
      <c r="H344" s="43"/>
      <c r="I344" s="42"/>
      <c r="J344" s="64"/>
      <c r="K344" s="42"/>
      <c r="L344" s="4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3"/>
    </row>
    <row r="345" spans="1:44" ht="72.75" customHeight="1">
      <c r="A345" s="39">
        <v>1</v>
      </c>
      <c r="B345" s="39">
        <v>1</v>
      </c>
      <c r="C345" s="40" t="s">
        <v>7</v>
      </c>
      <c r="D345" s="33" t="s">
        <v>48</v>
      </c>
      <c r="E345" s="41">
        <f>SUM(F345+I345)</f>
        <v>0</v>
      </c>
      <c r="F345" s="42">
        <f>SUM(G345:H345)</f>
        <v>0</v>
      </c>
      <c r="G345" s="43">
        <v>0</v>
      </c>
      <c r="H345" s="43">
        <v>0</v>
      </c>
      <c r="I345" s="42">
        <v>0</v>
      </c>
      <c r="J345" s="64"/>
      <c r="K345" s="42"/>
      <c r="L345" s="4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3"/>
    </row>
    <row r="346" spans="1:44" ht="18.75" customHeight="1" hidden="1">
      <c r="A346" s="39"/>
      <c r="B346" s="39"/>
      <c r="C346" s="40" t="s">
        <v>82</v>
      </c>
      <c r="D346" s="33"/>
      <c r="E346" s="41">
        <f>SUM(F346+I346)</f>
        <v>0</v>
      </c>
      <c r="F346" s="42">
        <f>SUM(G346+H346)</f>
        <v>0</v>
      </c>
      <c r="G346" s="43">
        <f>SUM(G345)</f>
        <v>0</v>
      </c>
      <c r="H346" s="43">
        <f>SUM(H345)</f>
        <v>0</v>
      </c>
      <c r="I346" s="42">
        <f>SUM(I345)</f>
        <v>0</v>
      </c>
      <c r="J346" s="64"/>
      <c r="K346" s="42"/>
      <c r="L346" s="4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3"/>
    </row>
    <row r="347" spans="1:44" ht="18.75" customHeight="1" hidden="1">
      <c r="A347" s="39"/>
      <c r="B347" s="39"/>
      <c r="C347" s="45" t="s">
        <v>85</v>
      </c>
      <c r="D347" s="33"/>
      <c r="E347" s="41">
        <f>SUM(F347+I347)</f>
        <v>100000</v>
      </c>
      <c r="F347" s="42">
        <f>SUM(G347+H347)</f>
        <v>100000</v>
      </c>
      <c r="G347" s="42">
        <f>SUM(G348-G349)</f>
        <v>100000</v>
      </c>
      <c r="H347" s="42">
        <f>SUM(H348-H349)</f>
        <v>0</v>
      </c>
      <c r="I347" s="42">
        <f>SUM(I348-I349)</f>
        <v>0</v>
      </c>
      <c r="J347" s="64"/>
      <c r="K347" s="42"/>
      <c r="L347" s="4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3"/>
    </row>
    <row r="348" spans="1:44" ht="21" customHeight="1" hidden="1">
      <c r="A348" s="39"/>
      <c r="B348" s="39"/>
      <c r="C348" s="45" t="s">
        <v>83</v>
      </c>
      <c r="D348" s="33"/>
      <c r="E348" s="41">
        <f>SUM(F348+I348)</f>
        <v>100000</v>
      </c>
      <c r="F348" s="42">
        <f>SUM(G348+H348)</f>
        <v>100000</v>
      </c>
      <c r="G348" s="42">
        <v>100000</v>
      </c>
      <c r="H348" s="42"/>
      <c r="I348" s="42"/>
      <c r="J348" s="64"/>
      <c r="K348" s="42"/>
      <c r="L348" s="4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3"/>
    </row>
    <row r="349" spans="1:44" ht="21.75" customHeight="1" hidden="1">
      <c r="A349" s="39"/>
      <c r="B349" s="39"/>
      <c r="C349" s="45" t="s">
        <v>86</v>
      </c>
      <c r="D349" s="33"/>
      <c r="E349" s="41">
        <f>SUM(F349+I349)</f>
        <v>0</v>
      </c>
      <c r="F349" s="42">
        <f>SUM(G349+H349)</f>
        <v>0</v>
      </c>
      <c r="G349" s="42"/>
      <c r="H349" s="42"/>
      <c r="I349" s="42"/>
      <c r="J349" s="64"/>
      <c r="K349" s="42"/>
      <c r="L349" s="4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3"/>
    </row>
    <row r="350" spans="1:44" ht="17.25" customHeight="1">
      <c r="A350" s="39"/>
      <c r="B350" s="39"/>
      <c r="C350" s="40" t="s">
        <v>84</v>
      </c>
      <c r="D350" s="33"/>
      <c r="E350" s="41">
        <f>SUM(E346+E347)</f>
        <v>100000</v>
      </c>
      <c r="F350" s="42">
        <f>SUM(F346+F347)</f>
        <v>100000</v>
      </c>
      <c r="G350" s="42">
        <f>SUM(G346+G347)</f>
        <v>100000</v>
      </c>
      <c r="H350" s="42">
        <f>SUM(H346+H347)</f>
        <v>0</v>
      </c>
      <c r="I350" s="42">
        <f>SUM(I346+I347)</f>
        <v>0</v>
      </c>
      <c r="J350" s="64">
        <v>0</v>
      </c>
      <c r="K350" s="44">
        <f>SUM(J350/E350)</f>
        <v>0</v>
      </c>
      <c r="L350" s="42" t="s">
        <v>194</v>
      </c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3"/>
    </row>
    <row r="351" spans="1:44" ht="304.5" customHeight="1">
      <c r="A351" s="39">
        <v>2</v>
      </c>
      <c r="B351" s="39">
        <v>2</v>
      </c>
      <c r="C351" s="47" t="s">
        <v>151</v>
      </c>
      <c r="D351" s="33" t="s">
        <v>48</v>
      </c>
      <c r="E351" s="41">
        <f>SUM(F351+I351)</f>
        <v>150000</v>
      </c>
      <c r="F351" s="42">
        <f>SUM(G351:H351)</f>
        <v>50000</v>
      </c>
      <c r="G351" s="43">
        <v>50000</v>
      </c>
      <c r="H351" s="43">
        <v>0</v>
      </c>
      <c r="I351" s="42">
        <v>100000</v>
      </c>
      <c r="J351" s="64"/>
      <c r="K351" s="42"/>
      <c r="L351" s="4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3"/>
    </row>
    <row r="352" spans="1:44" ht="27.75" customHeight="1" hidden="1">
      <c r="A352" s="39"/>
      <c r="B352" s="39"/>
      <c r="C352" s="40" t="s">
        <v>82</v>
      </c>
      <c r="D352" s="33"/>
      <c r="E352" s="41">
        <f>SUM(F352+I352)</f>
        <v>150000</v>
      </c>
      <c r="F352" s="42">
        <f>SUM(G352+H352)</f>
        <v>50000</v>
      </c>
      <c r="G352" s="43">
        <f>SUM(G351)</f>
        <v>50000</v>
      </c>
      <c r="H352" s="43">
        <f>SUM(H351)</f>
        <v>0</v>
      </c>
      <c r="I352" s="42">
        <f>SUM(I351)</f>
        <v>100000</v>
      </c>
      <c r="J352" s="64"/>
      <c r="K352" s="42"/>
      <c r="L352" s="4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3"/>
    </row>
    <row r="353" spans="1:44" ht="27" customHeight="1" hidden="1">
      <c r="A353" s="39"/>
      <c r="B353" s="39"/>
      <c r="C353" s="45" t="s">
        <v>85</v>
      </c>
      <c r="D353" s="33"/>
      <c r="E353" s="41">
        <f>SUM(F353+I353)</f>
        <v>60000</v>
      </c>
      <c r="F353" s="42">
        <f>SUM(G353+H353)</f>
        <v>60000</v>
      </c>
      <c r="G353" s="42">
        <f>SUM(G354-G355)</f>
        <v>60000</v>
      </c>
      <c r="H353" s="42">
        <f>SUM(H354-H355)</f>
        <v>0</v>
      </c>
      <c r="I353" s="42">
        <f>SUM(I354-I355)</f>
        <v>0</v>
      </c>
      <c r="J353" s="64"/>
      <c r="K353" s="42"/>
      <c r="L353" s="4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3"/>
    </row>
    <row r="354" spans="1:44" ht="33" customHeight="1" hidden="1">
      <c r="A354" s="39"/>
      <c r="B354" s="39"/>
      <c r="C354" s="45" t="s">
        <v>83</v>
      </c>
      <c r="D354" s="33"/>
      <c r="E354" s="41">
        <f>SUM(F354+I354)</f>
        <v>60000</v>
      </c>
      <c r="F354" s="42">
        <f>SUM(G354+H354)</f>
        <v>60000</v>
      </c>
      <c r="G354" s="42">
        <v>60000</v>
      </c>
      <c r="H354" s="42"/>
      <c r="I354" s="42">
        <v>0</v>
      </c>
      <c r="J354" s="64"/>
      <c r="K354" s="42"/>
      <c r="L354" s="4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3"/>
    </row>
    <row r="355" spans="1:44" ht="19.5" customHeight="1" hidden="1">
      <c r="A355" s="39"/>
      <c r="B355" s="39"/>
      <c r="C355" s="45" t="s">
        <v>86</v>
      </c>
      <c r="D355" s="33"/>
      <c r="E355" s="41">
        <f>SUM(F355+I355)</f>
        <v>0</v>
      </c>
      <c r="F355" s="42">
        <f>SUM(G355+H355)</f>
        <v>0</v>
      </c>
      <c r="G355" s="42">
        <v>0</v>
      </c>
      <c r="H355" s="42"/>
      <c r="I355" s="42"/>
      <c r="J355" s="64"/>
      <c r="K355" s="42"/>
      <c r="L355" s="4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3"/>
    </row>
    <row r="356" spans="1:44" ht="40.5" customHeight="1">
      <c r="A356" s="39"/>
      <c r="B356" s="39"/>
      <c r="C356" s="40" t="s">
        <v>84</v>
      </c>
      <c r="D356" s="33"/>
      <c r="E356" s="41">
        <f>SUM(E352+E353)</f>
        <v>210000</v>
      </c>
      <c r="F356" s="42">
        <f>SUM(F352+F353)</f>
        <v>110000</v>
      </c>
      <c r="G356" s="42">
        <f>SUM(G352+G353)</f>
        <v>110000</v>
      </c>
      <c r="H356" s="42">
        <f>SUM(H352+H353)</f>
        <v>0</v>
      </c>
      <c r="I356" s="42">
        <f>SUM(I352+I353)</f>
        <v>100000</v>
      </c>
      <c r="J356" s="64">
        <v>244.48</v>
      </c>
      <c r="K356" s="44">
        <f>SUM(J356/E356)</f>
        <v>0.0011641904761904762</v>
      </c>
      <c r="L356" s="46" t="s">
        <v>212</v>
      </c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3"/>
    </row>
    <row r="357" spans="1:44" ht="99" customHeight="1">
      <c r="A357" s="39" t="s">
        <v>117</v>
      </c>
      <c r="B357" s="39">
        <v>3</v>
      </c>
      <c r="C357" s="47" t="s">
        <v>114</v>
      </c>
      <c r="D357" s="33" t="s">
        <v>48</v>
      </c>
      <c r="E357" s="41">
        <f>SUM(F357+I357)</f>
        <v>0</v>
      </c>
      <c r="F357" s="42">
        <f>SUM(G357:H357)</f>
        <v>0</v>
      </c>
      <c r="G357" s="43">
        <v>0</v>
      </c>
      <c r="H357" s="43">
        <v>0</v>
      </c>
      <c r="I357" s="42">
        <v>0</v>
      </c>
      <c r="J357" s="64"/>
      <c r="K357" s="42"/>
      <c r="L357" s="4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3"/>
    </row>
    <row r="358" spans="1:44" ht="30.75" customHeight="1" hidden="1">
      <c r="A358" s="39"/>
      <c r="B358" s="39"/>
      <c r="C358" s="40" t="s">
        <v>82</v>
      </c>
      <c r="D358" s="33"/>
      <c r="E358" s="41">
        <f>SUM(F358+I358)</f>
        <v>0</v>
      </c>
      <c r="F358" s="42">
        <f>SUM(G358+H358)</f>
        <v>0</v>
      </c>
      <c r="G358" s="43">
        <f>SUM(G357)</f>
        <v>0</v>
      </c>
      <c r="H358" s="43">
        <f>SUM(H357)</f>
        <v>0</v>
      </c>
      <c r="I358" s="42">
        <f>SUM(I357)</f>
        <v>0</v>
      </c>
      <c r="J358" s="64"/>
      <c r="K358" s="42"/>
      <c r="L358" s="4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3"/>
    </row>
    <row r="359" spans="1:44" ht="30.75" customHeight="1" hidden="1">
      <c r="A359" s="39"/>
      <c r="B359" s="39"/>
      <c r="C359" s="45" t="s">
        <v>85</v>
      </c>
      <c r="D359" s="33"/>
      <c r="E359" s="41">
        <f>SUM(F359+I359)</f>
        <v>50000</v>
      </c>
      <c r="F359" s="42">
        <f>SUM(G359+H359)</f>
        <v>50000</v>
      </c>
      <c r="G359" s="42">
        <f>SUM(G360-G361)</f>
        <v>50000</v>
      </c>
      <c r="H359" s="42">
        <f>SUM(H360-H361)</f>
        <v>0</v>
      </c>
      <c r="I359" s="42">
        <f>SUM(I360-I361)</f>
        <v>0</v>
      </c>
      <c r="J359" s="64"/>
      <c r="K359" s="42"/>
      <c r="L359" s="4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3"/>
    </row>
    <row r="360" spans="1:44" ht="30.75" customHeight="1" hidden="1">
      <c r="A360" s="39"/>
      <c r="B360" s="39"/>
      <c r="C360" s="45" t="s">
        <v>83</v>
      </c>
      <c r="D360" s="33"/>
      <c r="E360" s="41">
        <f>SUM(F360+I360)</f>
        <v>50000</v>
      </c>
      <c r="F360" s="42">
        <f>SUM(G360+H360)</f>
        <v>50000</v>
      </c>
      <c r="G360" s="42">
        <v>50000</v>
      </c>
      <c r="H360" s="42"/>
      <c r="I360" s="42"/>
      <c r="J360" s="64"/>
      <c r="K360" s="42"/>
      <c r="L360" s="4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3"/>
    </row>
    <row r="361" spans="1:44" ht="30.75" customHeight="1" hidden="1">
      <c r="A361" s="39"/>
      <c r="B361" s="39"/>
      <c r="C361" s="45" t="s">
        <v>86</v>
      </c>
      <c r="D361" s="33"/>
      <c r="E361" s="41"/>
      <c r="F361" s="42"/>
      <c r="G361" s="42"/>
      <c r="H361" s="42"/>
      <c r="I361" s="42"/>
      <c r="J361" s="64"/>
      <c r="K361" s="42"/>
      <c r="L361" s="4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3"/>
    </row>
    <row r="362" spans="1:44" ht="36" customHeight="1">
      <c r="A362" s="39"/>
      <c r="B362" s="39"/>
      <c r="C362" s="40" t="s">
        <v>84</v>
      </c>
      <c r="D362" s="33"/>
      <c r="E362" s="41">
        <f>SUM(E358+E359)</f>
        <v>50000</v>
      </c>
      <c r="F362" s="42">
        <f>SUM(F358+F359)</f>
        <v>50000</v>
      </c>
      <c r="G362" s="42">
        <f>SUM(G358+G359)</f>
        <v>50000</v>
      </c>
      <c r="H362" s="42">
        <f>SUM(H358+H359)</f>
        <v>0</v>
      </c>
      <c r="I362" s="42">
        <f>SUM(I358+I359)</f>
        <v>0</v>
      </c>
      <c r="J362" s="64">
        <v>0</v>
      </c>
      <c r="K362" s="44">
        <f>SUM(J362/E362)</f>
        <v>0</v>
      </c>
      <c r="L362" s="46" t="s">
        <v>212</v>
      </c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3"/>
    </row>
    <row r="363" spans="1:44" ht="96" customHeight="1">
      <c r="A363" s="39" t="s">
        <v>118</v>
      </c>
      <c r="B363" s="39">
        <v>4</v>
      </c>
      <c r="C363" s="47" t="s">
        <v>115</v>
      </c>
      <c r="D363" s="33" t="s">
        <v>48</v>
      </c>
      <c r="E363" s="41">
        <f>SUM(F363+I363)</f>
        <v>0</v>
      </c>
      <c r="F363" s="42">
        <f>SUM(G363:H363)</f>
        <v>0</v>
      </c>
      <c r="G363" s="43">
        <v>0</v>
      </c>
      <c r="H363" s="43">
        <v>0</v>
      </c>
      <c r="I363" s="42">
        <v>0</v>
      </c>
      <c r="J363" s="64"/>
      <c r="K363" s="42"/>
      <c r="L363" s="4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3"/>
    </row>
    <row r="364" spans="1:44" ht="30.75" customHeight="1" hidden="1">
      <c r="A364" s="39"/>
      <c r="B364" s="39"/>
      <c r="C364" s="40" t="s">
        <v>82</v>
      </c>
      <c r="D364" s="33"/>
      <c r="E364" s="41">
        <f>SUM(F364+I364)</f>
        <v>0</v>
      </c>
      <c r="F364" s="42">
        <f>SUM(G364+H364)</f>
        <v>0</v>
      </c>
      <c r="G364" s="43">
        <f>SUM(G363)</f>
        <v>0</v>
      </c>
      <c r="H364" s="43">
        <f>SUM(H363)</f>
        <v>0</v>
      </c>
      <c r="I364" s="42">
        <f>SUM(I363)</f>
        <v>0</v>
      </c>
      <c r="J364" s="64"/>
      <c r="K364" s="42"/>
      <c r="L364" s="4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3"/>
    </row>
    <row r="365" spans="1:44" ht="30.75" customHeight="1" hidden="1">
      <c r="A365" s="39"/>
      <c r="B365" s="39"/>
      <c r="C365" s="45" t="s">
        <v>85</v>
      </c>
      <c r="D365" s="33"/>
      <c r="E365" s="41">
        <f>SUM(F365+I365)</f>
        <v>100000</v>
      </c>
      <c r="F365" s="42">
        <f>SUM(G365+H365)</f>
        <v>100000</v>
      </c>
      <c r="G365" s="42">
        <f>SUM(G366-G367)</f>
        <v>100000</v>
      </c>
      <c r="H365" s="42">
        <f>SUM(H366-H367)</f>
        <v>0</v>
      </c>
      <c r="I365" s="42">
        <f>SUM(I366-I367)</f>
        <v>0</v>
      </c>
      <c r="J365" s="64"/>
      <c r="K365" s="42"/>
      <c r="L365" s="4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3"/>
    </row>
    <row r="366" spans="1:44" ht="30.75" customHeight="1" hidden="1">
      <c r="A366" s="39"/>
      <c r="B366" s="39"/>
      <c r="C366" s="45" t="s">
        <v>83</v>
      </c>
      <c r="D366" s="33"/>
      <c r="E366" s="41">
        <f>SUM(F366+I366)</f>
        <v>100000</v>
      </c>
      <c r="F366" s="42">
        <f>SUM(G366+H366)</f>
        <v>100000</v>
      </c>
      <c r="G366" s="42">
        <v>100000</v>
      </c>
      <c r="H366" s="42"/>
      <c r="I366" s="42">
        <v>0</v>
      </c>
      <c r="J366" s="64"/>
      <c r="K366" s="42"/>
      <c r="L366" s="4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3"/>
    </row>
    <row r="367" spans="1:44" ht="30.75" customHeight="1" hidden="1">
      <c r="A367" s="39"/>
      <c r="B367" s="39"/>
      <c r="C367" s="45" t="s">
        <v>86</v>
      </c>
      <c r="D367" s="33"/>
      <c r="E367" s="41">
        <f>SUM(F367+I367)</f>
        <v>0</v>
      </c>
      <c r="F367" s="42">
        <f>SUM(G367+H367)</f>
        <v>0</v>
      </c>
      <c r="G367" s="42"/>
      <c r="H367" s="42"/>
      <c r="I367" s="42"/>
      <c r="J367" s="64"/>
      <c r="K367" s="42"/>
      <c r="L367" s="4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3"/>
    </row>
    <row r="368" spans="1:44" ht="39.75" customHeight="1">
      <c r="A368" s="39"/>
      <c r="B368" s="39"/>
      <c r="C368" s="40" t="s">
        <v>84</v>
      </c>
      <c r="D368" s="33"/>
      <c r="E368" s="41">
        <f>SUM(E364+E365)</f>
        <v>100000</v>
      </c>
      <c r="F368" s="42">
        <f>SUM(F364+F365)</f>
        <v>100000</v>
      </c>
      <c r="G368" s="42">
        <f>SUM(G364+G365)</f>
        <v>100000</v>
      </c>
      <c r="H368" s="42">
        <f>SUM(H364+H365)</f>
        <v>0</v>
      </c>
      <c r="I368" s="42">
        <f>SUM(I364+I365)</f>
        <v>0</v>
      </c>
      <c r="J368" s="64">
        <v>0</v>
      </c>
      <c r="K368" s="44">
        <f>SUM(J368/E368)</f>
        <v>0</v>
      </c>
      <c r="L368" s="46" t="s">
        <v>212</v>
      </c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3"/>
    </row>
    <row r="369" spans="1:44" ht="74.25" customHeight="1">
      <c r="A369" s="39" t="s">
        <v>119</v>
      </c>
      <c r="B369" s="39">
        <v>5</v>
      </c>
      <c r="C369" s="47" t="s">
        <v>116</v>
      </c>
      <c r="D369" s="33" t="s">
        <v>48</v>
      </c>
      <c r="E369" s="41">
        <f>SUM(F369+I369)</f>
        <v>0</v>
      </c>
      <c r="F369" s="42">
        <f>SUM(G369:H369)</f>
        <v>0</v>
      </c>
      <c r="G369" s="43">
        <v>0</v>
      </c>
      <c r="H369" s="43">
        <v>0</v>
      </c>
      <c r="I369" s="42">
        <v>0</v>
      </c>
      <c r="J369" s="64"/>
      <c r="K369" s="42"/>
      <c r="L369" s="4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3"/>
    </row>
    <row r="370" spans="1:44" ht="30.75" customHeight="1" hidden="1">
      <c r="A370" s="39"/>
      <c r="B370" s="39"/>
      <c r="C370" s="40" t="s">
        <v>82</v>
      </c>
      <c r="D370" s="33"/>
      <c r="E370" s="41">
        <f>SUM(F370+I370)</f>
        <v>0</v>
      </c>
      <c r="F370" s="42">
        <f>SUM(G370+H370)</f>
        <v>0</v>
      </c>
      <c r="G370" s="43">
        <f>SUM(G369)</f>
        <v>0</v>
      </c>
      <c r="H370" s="43">
        <f>SUM(H369)</f>
        <v>0</v>
      </c>
      <c r="I370" s="42">
        <f>SUM(I369)</f>
        <v>0</v>
      </c>
      <c r="J370" s="64"/>
      <c r="K370" s="42"/>
      <c r="L370" s="4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3"/>
    </row>
    <row r="371" spans="1:44" ht="30.75" customHeight="1" hidden="1">
      <c r="A371" s="39"/>
      <c r="B371" s="39"/>
      <c r="C371" s="45" t="s">
        <v>85</v>
      </c>
      <c r="D371" s="33"/>
      <c r="E371" s="41">
        <f>SUM(F371+I371)</f>
        <v>50000</v>
      </c>
      <c r="F371" s="42">
        <f>SUM(G371+H371)</f>
        <v>50000</v>
      </c>
      <c r="G371" s="42">
        <f>SUM(G372-G373)</f>
        <v>50000</v>
      </c>
      <c r="H371" s="42">
        <f>SUM(H372-H373)</f>
        <v>0</v>
      </c>
      <c r="I371" s="42">
        <f>SUM(I372-I373)</f>
        <v>0</v>
      </c>
      <c r="J371" s="64"/>
      <c r="K371" s="42"/>
      <c r="L371" s="4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3"/>
    </row>
    <row r="372" spans="1:44" ht="30.75" customHeight="1" hidden="1">
      <c r="A372" s="39"/>
      <c r="B372" s="39"/>
      <c r="C372" s="45" t="s">
        <v>83</v>
      </c>
      <c r="D372" s="33"/>
      <c r="E372" s="41">
        <f>SUM(F372+I372)</f>
        <v>50000</v>
      </c>
      <c r="F372" s="42">
        <f>SUM(G372+H372)</f>
        <v>50000</v>
      </c>
      <c r="G372" s="42">
        <v>50000</v>
      </c>
      <c r="H372" s="42"/>
      <c r="I372" s="42"/>
      <c r="J372" s="64"/>
      <c r="K372" s="42"/>
      <c r="L372" s="4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3"/>
    </row>
    <row r="373" spans="1:44" ht="30.75" customHeight="1" hidden="1">
      <c r="A373" s="39"/>
      <c r="B373" s="39"/>
      <c r="C373" s="45" t="s">
        <v>86</v>
      </c>
      <c r="D373" s="33"/>
      <c r="E373" s="41">
        <f>SUM(F373+I373)</f>
        <v>0</v>
      </c>
      <c r="F373" s="42">
        <f>SUM(G373+H373)</f>
        <v>0</v>
      </c>
      <c r="G373" s="42"/>
      <c r="H373" s="42"/>
      <c r="I373" s="42"/>
      <c r="J373" s="64"/>
      <c r="K373" s="42"/>
      <c r="L373" s="4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3"/>
    </row>
    <row r="374" spans="1:44" ht="18.75" customHeight="1">
      <c r="A374" s="39"/>
      <c r="B374" s="39"/>
      <c r="C374" s="40" t="s">
        <v>84</v>
      </c>
      <c r="D374" s="33"/>
      <c r="E374" s="41">
        <f>SUM(E370+E371)</f>
        <v>50000</v>
      </c>
      <c r="F374" s="42">
        <f>SUM(F370+F371)</f>
        <v>50000</v>
      </c>
      <c r="G374" s="42">
        <f>SUM(G370+G371)</f>
        <v>50000</v>
      </c>
      <c r="H374" s="42">
        <f>SUM(H370+H371)</f>
        <v>0</v>
      </c>
      <c r="I374" s="42">
        <f>SUM(I370+I371)</f>
        <v>0</v>
      </c>
      <c r="J374" s="64">
        <v>0</v>
      </c>
      <c r="K374" s="44">
        <f>SUM(J374/E374)</f>
        <v>0</v>
      </c>
      <c r="L374" s="46" t="s">
        <v>213</v>
      </c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3"/>
    </row>
    <row r="375" spans="1:44" ht="36" customHeight="1">
      <c r="A375" s="39">
        <v>3</v>
      </c>
      <c r="B375" s="39">
        <v>6</v>
      </c>
      <c r="C375" s="47" t="s">
        <v>37</v>
      </c>
      <c r="D375" s="33" t="s">
        <v>48</v>
      </c>
      <c r="E375" s="41">
        <f>SUM(F375+I375)</f>
        <v>95000</v>
      </c>
      <c r="F375" s="42">
        <f>SUM(G375:H375)</f>
        <v>95000</v>
      </c>
      <c r="G375" s="43">
        <v>95000</v>
      </c>
      <c r="H375" s="43">
        <v>0</v>
      </c>
      <c r="I375" s="42">
        <v>0</v>
      </c>
      <c r="J375" s="64"/>
      <c r="K375" s="42"/>
      <c r="L375" s="4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3"/>
    </row>
    <row r="376" spans="1:44" ht="24" customHeight="1" hidden="1">
      <c r="A376" s="39"/>
      <c r="B376" s="39"/>
      <c r="C376" s="40" t="s">
        <v>82</v>
      </c>
      <c r="D376" s="33"/>
      <c r="E376" s="41">
        <f>SUM(F376+I376)</f>
        <v>95000</v>
      </c>
      <c r="F376" s="42">
        <f>SUM(G376+H376)</f>
        <v>95000</v>
      </c>
      <c r="G376" s="43">
        <f>SUM(G375)</f>
        <v>95000</v>
      </c>
      <c r="H376" s="43">
        <f>SUM(H375)</f>
        <v>0</v>
      </c>
      <c r="I376" s="42">
        <f>SUM(I375)</f>
        <v>0</v>
      </c>
      <c r="J376" s="64"/>
      <c r="K376" s="42"/>
      <c r="L376" s="4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3"/>
    </row>
    <row r="377" spans="1:44" ht="24.75" customHeight="1" hidden="1">
      <c r="A377" s="39"/>
      <c r="B377" s="39"/>
      <c r="C377" s="45" t="s">
        <v>85</v>
      </c>
      <c r="D377" s="33"/>
      <c r="E377" s="41">
        <f>SUM(F377+I377)</f>
        <v>0</v>
      </c>
      <c r="F377" s="42">
        <f>SUM(G377+H377)</f>
        <v>0</v>
      </c>
      <c r="G377" s="42">
        <f>SUM(G378-G379)</f>
        <v>0</v>
      </c>
      <c r="H377" s="42">
        <f>SUM(H378-H379)</f>
        <v>0</v>
      </c>
      <c r="I377" s="42">
        <f>SUM(I378-I379)</f>
        <v>0</v>
      </c>
      <c r="J377" s="64"/>
      <c r="K377" s="42"/>
      <c r="L377" s="4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3"/>
    </row>
    <row r="378" spans="1:44" ht="21.75" customHeight="1" hidden="1">
      <c r="A378" s="39"/>
      <c r="B378" s="39"/>
      <c r="C378" s="45" t="s">
        <v>83</v>
      </c>
      <c r="D378" s="33"/>
      <c r="E378" s="41">
        <f>SUM(F378+I378)</f>
        <v>0</v>
      </c>
      <c r="F378" s="42">
        <f>SUM(G378+H378)</f>
        <v>0</v>
      </c>
      <c r="G378" s="42"/>
      <c r="H378" s="42"/>
      <c r="I378" s="42"/>
      <c r="J378" s="64"/>
      <c r="K378" s="42"/>
      <c r="L378" s="4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3"/>
    </row>
    <row r="379" spans="1:44" ht="24" customHeight="1" hidden="1">
      <c r="A379" s="39"/>
      <c r="B379" s="39"/>
      <c r="C379" s="45" t="s">
        <v>86</v>
      </c>
      <c r="D379" s="33"/>
      <c r="E379" s="41">
        <f>SUM(F379+I379)</f>
        <v>0</v>
      </c>
      <c r="F379" s="42">
        <f>SUM(G379+H379)</f>
        <v>0</v>
      </c>
      <c r="G379" s="42"/>
      <c r="H379" s="42"/>
      <c r="I379" s="42"/>
      <c r="J379" s="64"/>
      <c r="K379" s="42"/>
      <c r="L379" s="4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3"/>
    </row>
    <row r="380" spans="1:44" ht="35.25" customHeight="1">
      <c r="A380" s="39"/>
      <c r="B380" s="39"/>
      <c r="C380" s="40" t="s">
        <v>84</v>
      </c>
      <c r="D380" s="33"/>
      <c r="E380" s="41">
        <f>SUM(E376+E377)</f>
        <v>95000</v>
      </c>
      <c r="F380" s="42">
        <f>SUM(F376+F377)</f>
        <v>95000</v>
      </c>
      <c r="G380" s="42">
        <f>SUM(G376+G377)</f>
        <v>95000</v>
      </c>
      <c r="H380" s="42">
        <f>SUM(H376+H377)</f>
        <v>0</v>
      </c>
      <c r="I380" s="42">
        <f>SUM(I376+I377)</f>
        <v>0</v>
      </c>
      <c r="J380" s="64">
        <v>0</v>
      </c>
      <c r="K380" s="44">
        <f>SUM(J380/E380)</f>
        <v>0</v>
      </c>
      <c r="L380" s="46" t="s">
        <v>176</v>
      </c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3"/>
    </row>
    <row r="381" spans="1:44" ht="38.25" customHeight="1">
      <c r="A381" s="39">
        <v>4</v>
      </c>
      <c r="B381" s="39">
        <v>7</v>
      </c>
      <c r="C381" s="47" t="s">
        <v>35</v>
      </c>
      <c r="D381" s="33" t="s">
        <v>48</v>
      </c>
      <c r="E381" s="41">
        <f>SUM(F381+I381)</f>
        <v>282000</v>
      </c>
      <c r="F381" s="42">
        <f>SUM(G381:H381)</f>
        <v>32000</v>
      </c>
      <c r="G381" s="43">
        <v>32000</v>
      </c>
      <c r="H381" s="43">
        <v>0</v>
      </c>
      <c r="I381" s="42">
        <v>250000</v>
      </c>
      <c r="J381" s="64"/>
      <c r="K381" s="42"/>
      <c r="L381" s="4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3"/>
    </row>
    <row r="382" spans="1:44" ht="30" customHeight="1" hidden="1">
      <c r="A382" s="39"/>
      <c r="B382" s="39"/>
      <c r="C382" s="40" t="s">
        <v>82</v>
      </c>
      <c r="D382" s="33"/>
      <c r="E382" s="41">
        <f>SUM(F382+I382)</f>
        <v>282000</v>
      </c>
      <c r="F382" s="42">
        <f>SUM(G382+H382)</f>
        <v>32000</v>
      </c>
      <c r="G382" s="43">
        <f>SUM(G381)</f>
        <v>32000</v>
      </c>
      <c r="H382" s="43">
        <f>SUM(H381)</f>
        <v>0</v>
      </c>
      <c r="I382" s="42">
        <f>SUM(I381)</f>
        <v>250000</v>
      </c>
      <c r="J382" s="64"/>
      <c r="K382" s="42"/>
      <c r="L382" s="4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3"/>
    </row>
    <row r="383" spans="1:44" ht="22.5" customHeight="1" hidden="1">
      <c r="A383" s="39"/>
      <c r="B383" s="39"/>
      <c r="C383" s="45" t="s">
        <v>85</v>
      </c>
      <c r="D383" s="33"/>
      <c r="E383" s="41">
        <f>SUM(F383+I383)</f>
        <v>288000</v>
      </c>
      <c r="F383" s="42">
        <f>SUM(G383+H383)</f>
        <v>188000</v>
      </c>
      <c r="G383" s="42">
        <f>SUM(G384-G385)</f>
        <v>188000</v>
      </c>
      <c r="H383" s="42">
        <f>SUM(H384-H385)</f>
        <v>0</v>
      </c>
      <c r="I383" s="42">
        <f>SUM(I384-I385)</f>
        <v>100000</v>
      </c>
      <c r="J383" s="64"/>
      <c r="K383" s="42"/>
      <c r="L383" s="4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3"/>
    </row>
    <row r="384" spans="1:44" ht="23.25" customHeight="1" hidden="1">
      <c r="A384" s="39"/>
      <c r="B384" s="39"/>
      <c r="C384" s="45" t="s">
        <v>83</v>
      </c>
      <c r="D384" s="33"/>
      <c r="E384" s="41">
        <f>SUM(F384+I384)</f>
        <v>288000</v>
      </c>
      <c r="F384" s="42">
        <f>SUM(G384+H384)</f>
        <v>188000</v>
      </c>
      <c r="G384" s="42">
        <f>68000+120000</f>
        <v>188000</v>
      </c>
      <c r="H384" s="42"/>
      <c r="I384" s="42">
        <v>100000</v>
      </c>
      <c r="J384" s="64"/>
      <c r="K384" s="42"/>
      <c r="L384" s="4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3"/>
    </row>
    <row r="385" spans="1:44" ht="18" customHeight="1" hidden="1">
      <c r="A385" s="39"/>
      <c r="B385" s="39"/>
      <c r="C385" s="45" t="s">
        <v>86</v>
      </c>
      <c r="D385" s="33"/>
      <c r="E385" s="41">
        <f>SUM(F385+I385)</f>
        <v>0</v>
      </c>
      <c r="F385" s="42">
        <f>SUM(G385+H385)</f>
        <v>0</v>
      </c>
      <c r="G385" s="42"/>
      <c r="H385" s="42"/>
      <c r="I385" s="42"/>
      <c r="J385" s="64"/>
      <c r="K385" s="42"/>
      <c r="L385" s="4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3"/>
    </row>
    <row r="386" spans="1:44" ht="36.75" customHeight="1">
      <c r="A386" s="39"/>
      <c r="B386" s="39"/>
      <c r="C386" s="40" t="s">
        <v>84</v>
      </c>
      <c r="D386" s="33"/>
      <c r="E386" s="41">
        <f>SUM(E382+E383)</f>
        <v>570000</v>
      </c>
      <c r="F386" s="42">
        <f>SUM(F382+F383)</f>
        <v>220000</v>
      </c>
      <c r="G386" s="42">
        <f>SUM(G382+G383)</f>
        <v>220000</v>
      </c>
      <c r="H386" s="42">
        <f>SUM(H382+H383)</f>
        <v>0</v>
      </c>
      <c r="I386" s="42">
        <f>SUM(I382+I383)</f>
        <v>350000</v>
      </c>
      <c r="J386" s="64">
        <v>9516</v>
      </c>
      <c r="K386" s="44">
        <f>SUM(J386/E386)</f>
        <v>0.016694736842105262</v>
      </c>
      <c r="L386" s="46" t="s">
        <v>214</v>
      </c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3"/>
    </row>
    <row r="387" spans="1:44" ht="44.25" customHeight="1">
      <c r="A387" s="39">
        <v>5</v>
      </c>
      <c r="B387" s="39">
        <v>8</v>
      </c>
      <c r="C387" s="47" t="s">
        <v>134</v>
      </c>
      <c r="D387" s="33" t="s">
        <v>48</v>
      </c>
      <c r="E387" s="41">
        <f>SUM(F387+I387)</f>
        <v>23000</v>
      </c>
      <c r="F387" s="42">
        <f>SUM(G387:H387)</f>
        <v>23000</v>
      </c>
      <c r="G387" s="43">
        <v>23000</v>
      </c>
      <c r="H387" s="43">
        <v>0</v>
      </c>
      <c r="I387" s="42">
        <v>0</v>
      </c>
      <c r="J387" s="64"/>
      <c r="K387" s="42"/>
      <c r="L387" s="4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3"/>
    </row>
    <row r="388" spans="1:44" ht="25.5" customHeight="1" hidden="1">
      <c r="A388" s="39"/>
      <c r="B388" s="39"/>
      <c r="C388" s="40" t="s">
        <v>82</v>
      </c>
      <c r="D388" s="33"/>
      <c r="E388" s="41">
        <f>SUM(F388+I388)</f>
        <v>23000</v>
      </c>
      <c r="F388" s="42">
        <f>SUM(G388+H388)</f>
        <v>23000</v>
      </c>
      <c r="G388" s="43">
        <f>SUM(G387)</f>
        <v>23000</v>
      </c>
      <c r="H388" s="43">
        <f>SUM(H387)</f>
        <v>0</v>
      </c>
      <c r="I388" s="42">
        <f>SUM(I387)</f>
        <v>0</v>
      </c>
      <c r="J388" s="64"/>
      <c r="K388" s="42"/>
      <c r="L388" s="4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3"/>
    </row>
    <row r="389" spans="1:44" ht="22.5" customHeight="1" hidden="1">
      <c r="A389" s="39"/>
      <c r="B389" s="39"/>
      <c r="C389" s="45" t="s">
        <v>85</v>
      </c>
      <c r="D389" s="33"/>
      <c r="E389" s="41">
        <f>SUM(F389+I389)</f>
        <v>0</v>
      </c>
      <c r="F389" s="42">
        <f>SUM(G389+H389)</f>
        <v>0</v>
      </c>
      <c r="G389" s="42">
        <f>SUM(G390-G391)</f>
        <v>0</v>
      </c>
      <c r="H389" s="42">
        <f>SUM(H390-H391)</f>
        <v>0</v>
      </c>
      <c r="I389" s="42">
        <f>SUM(I390-I391)</f>
        <v>0</v>
      </c>
      <c r="J389" s="64"/>
      <c r="K389" s="42"/>
      <c r="L389" s="4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3"/>
    </row>
    <row r="390" spans="1:44" ht="21" customHeight="1" hidden="1">
      <c r="A390" s="39"/>
      <c r="B390" s="39"/>
      <c r="C390" s="45" t="s">
        <v>83</v>
      </c>
      <c r="D390" s="33"/>
      <c r="E390" s="41">
        <f>SUM(F390+I390)</f>
        <v>0</v>
      </c>
      <c r="F390" s="42">
        <f>SUM(G390+H390)</f>
        <v>0</v>
      </c>
      <c r="G390" s="42"/>
      <c r="H390" s="42"/>
      <c r="I390" s="42"/>
      <c r="J390" s="64"/>
      <c r="K390" s="42"/>
      <c r="L390" s="4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3"/>
    </row>
    <row r="391" spans="1:44" ht="21" customHeight="1" hidden="1">
      <c r="A391" s="39"/>
      <c r="B391" s="39"/>
      <c r="C391" s="45" t="s">
        <v>86</v>
      </c>
      <c r="D391" s="33"/>
      <c r="E391" s="41">
        <f>SUM(F391+I391)</f>
        <v>0</v>
      </c>
      <c r="F391" s="42">
        <f>SUM(G391+H391)</f>
        <v>0</v>
      </c>
      <c r="G391" s="42"/>
      <c r="H391" s="42"/>
      <c r="I391" s="42"/>
      <c r="J391" s="64"/>
      <c r="K391" s="42"/>
      <c r="L391" s="4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3"/>
    </row>
    <row r="392" spans="1:44" ht="33.75" customHeight="1">
      <c r="A392" s="39"/>
      <c r="B392" s="39"/>
      <c r="C392" s="40" t="s">
        <v>84</v>
      </c>
      <c r="D392" s="33"/>
      <c r="E392" s="41">
        <f>SUM(E388+E389)</f>
        <v>23000</v>
      </c>
      <c r="F392" s="42">
        <f>SUM(F388+F389)</f>
        <v>23000</v>
      </c>
      <c r="G392" s="42">
        <f>SUM(G388+G389)</f>
        <v>23000</v>
      </c>
      <c r="H392" s="42">
        <f>SUM(H388+H389)</f>
        <v>0</v>
      </c>
      <c r="I392" s="42">
        <f>SUM(I388+I389)</f>
        <v>0</v>
      </c>
      <c r="J392" s="64">
        <v>0</v>
      </c>
      <c r="K392" s="44">
        <f>SUM(J392/E392)</f>
        <v>0</v>
      </c>
      <c r="L392" s="46" t="s">
        <v>176</v>
      </c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3"/>
    </row>
    <row r="393" spans="1:44" ht="52.5" customHeight="1">
      <c r="A393" s="39">
        <v>6</v>
      </c>
      <c r="B393" s="39">
        <v>9</v>
      </c>
      <c r="C393" s="47" t="s">
        <v>38</v>
      </c>
      <c r="D393" s="33" t="s">
        <v>48</v>
      </c>
      <c r="E393" s="41">
        <f>SUM(F393+I393)</f>
        <v>123000</v>
      </c>
      <c r="F393" s="42">
        <f>SUM(G393:H393)</f>
        <v>73000</v>
      </c>
      <c r="G393" s="43">
        <v>73000</v>
      </c>
      <c r="H393" s="43">
        <v>0</v>
      </c>
      <c r="I393" s="42">
        <v>50000</v>
      </c>
      <c r="J393" s="64"/>
      <c r="K393" s="42"/>
      <c r="L393" s="4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3"/>
    </row>
    <row r="394" spans="1:44" ht="25.5" customHeight="1" hidden="1">
      <c r="A394" s="39"/>
      <c r="B394" s="39"/>
      <c r="C394" s="40" t="s">
        <v>82</v>
      </c>
      <c r="D394" s="33"/>
      <c r="E394" s="41">
        <f>SUM(F394+I394)</f>
        <v>123000</v>
      </c>
      <c r="F394" s="42">
        <f>SUM(G394+H394)</f>
        <v>73000</v>
      </c>
      <c r="G394" s="43">
        <f>SUM(G393)</f>
        <v>73000</v>
      </c>
      <c r="H394" s="43">
        <f>SUM(H393)</f>
        <v>0</v>
      </c>
      <c r="I394" s="42">
        <f>SUM(I393)</f>
        <v>50000</v>
      </c>
      <c r="J394" s="64"/>
      <c r="K394" s="42"/>
      <c r="L394" s="4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3"/>
    </row>
    <row r="395" spans="1:44" ht="18.75" customHeight="1" hidden="1">
      <c r="A395" s="39"/>
      <c r="B395" s="39"/>
      <c r="C395" s="45" t="s">
        <v>85</v>
      </c>
      <c r="D395" s="33"/>
      <c r="E395" s="41">
        <f>SUM(F395+I395)</f>
        <v>0</v>
      </c>
      <c r="F395" s="42">
        <f>SUM(G395+H395)</f>
        <v>50000</v>
      </c>
      <c r="G395" s="42">
        <f>SUM(G396-G397)</f>
        <v>50000</v>
      </c>
      <c r="H395" s="42">
        <f>SUM(H396-H397)</f>
        <v>0</v>
      </c>
      <c r="I395" s="42">
        <f>SUM(I396-I397)</f>
        <v>-50000</v>
      </c>
      <c r="J395" s="64"/>
      <c r="K395" s="42"/>
      <c r="L395" s="4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3"/>
    </row>
    <row r="396" spans="1:44" ht="24.75" customHeight="1" hidden="1">
      <c r="A396" s="39"/>
      <c r="B396" s="39"/>
      <c r="C396" s="45" t="s">
        <v>83</v>
      </c>
      <c r="D396" s="33"/>
      <c r="E396" s="41">
        <f>SUM(F396+I396)</f>
        <v>50000</v>
      </c>
      <c r="F396" s="42">
        <f>SUM(G396+H396)</f>
        <v>50000</v>
      </c>
      <c r="G396" s="42">
        <v>50000</v>
      </c>
      <c r="H396" s="42"/>
      <c r="I396" s="42"/>
      <c r="J396" s="64"/>
      <c r="K396" s="42"/>
      <c r="L396" s="4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3"/>
    </row>
    <row r="397" spans="1:44" ht="17.25" customHeight="1" hidden="1">
      <c r="A397" s="39"/>
      <c r="B397" s="39"/>
      <c r="C397" s="45" t="s">
        <v>86</v>
      </c>
      <c r="D397" s="33"/>
      <c r="E397" s="41">
        <f>SUM(F397+I397)</f>
        <v>50000</v>
      </c>
      <c r="F397" s="42">
        <f>SUM(G397+H397)</f>
        <v>0</v>
      </c>
      <c r="G397" s="42"/>
      <c r="H397" s="42"/>
      <c r="I397" s="42">
        <v>50000</v>
      </c>
      <c r="J397" s="64"/>
      <c r="K397" s="42"/>
      <c r="L397" s="4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3"/>
    </row>
    <row r="398" spans="1:44" ht="30.75" customHeight="1">
      <c r="A398" s="39"/>
      <c r="B398" s="39"/>
      <c r="C398" s="40" t="s">
        <v>84</v>
      </c>
      <c r="D398" s="33"/>
      <c r="E398" s="41">
        <f>SUM(E394+E395)</f>
        <v>123000</v>
      </c>
      <c r="F398" s="42">
        <f>SUM(F394+F395)</f>
        <v>123000</v>
      </c>
      <c r="G398" s="42">
        <f>SUM(G394+G395)</f>
        <v>123000</v>
      </c>
      <c r="H398" s="42">
        <f>SUM(H394+H395)</f>
        <v>0</v>
      </c>
      <c r="I398" s="42">
        <f>SUM(I394+I395)</f>
        <v>0</v>
      </c>
      <c r="J398" s="64">
        <v>0</v>
      </c>
      <c r="K398" s="44">
        <f>SUM(J398/E398)</f>
        <v>0</v>
      </c>
      <c r="L398" s="46" t="s">
        <v>176</v>
      </c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3"/>
    </row>
    <row r="399" spans="1:44" ht="34.5" customHeight="1">
      <c r="A399" s="39">
        <v>7</v>
      </c>
      <c r="B399" s="39">
        <v>10</v>
      </c>
      <c r="C399" s="47" t="s">
        <v>16</v>
      </c>
      <c r="D399" s="33" t="s">
        <v>48</v>
      </c>
      <c r="E399" s="41">
        <f>SUM(F399+I399)</f>
        <v>53000</v>
      </c>
      <c r="F399" s="42">
        <f>SUM(G399:H399)</f>
        <v>53000</v>
      </c>
      <c r="G399" s="43">
        <v>53000</v>
      </c>
      <c r="H399" s="43">
        <v>0</v>
      </c>
      <c r="I399" s="42">
        <v>0</v>
      </c>
      <c r="J399" s="64"/>
      <c r="K399" s="42"/>
      <c r="L399" s="4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3"/>
    </row>
    <row r="400" spans="1:44" ht="23.25" customHeight="1" hidden="1">
      <c r="A400" s="39"/>
      <c r="B400" s="39"/>
      <c r="C400" s="40" t="s">
        <v>82</v>
      </c>
      <c r="D400" s="33"/>
      <c r="E400" s="41">
        <f>SUM(F400+I400)</f>
        <v>53000</v>
      </c>
      <c r="F400" s="42">
        <f>SUM(G400+H400)</f>
        <v>53000</v>
      </c>
      <c r="G400" s="43">
        <f>SUM(G399)</f>
        <v>53000</v>
      </c>
      <c r="H400" s="43">
        <f>SUM(H399)</f>
        <v>0</v>
      </c>
      <c r="I400" s="42">
        <f>SUM(I399)</f>
        <v>0</v>
      </c>
      <c r="J400" s="64"/>
      <c r="K400" s="42"/>
      <c r="L400" s="4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3"/>
    </row>
    <row r="401" spans="1:44" ht="18.75" customHeight="1" hidden="1">
      <c r="A401" s="39"/>
      <c r="B401" s="39"/>
      <c r="C401" s="45" t="s">
        <v>85</v>
      </c>
      <c r="D401" s="33"/>
      <c r="E401" s="41">
        <f>SUM(F401+I401)</f>
        <v>0</v>
      </c>
      <c r="F401" s="42">
        <f>SUM(G401+H401)</f>
        <v>0</v>
      </c>
      <c r="G401" s="42">
        <f>SUM(G402-G403)</f>
        <v>0</v>
      </c>
      <c r="H401" s="42">
        <f>SUM(H402-H403)</f>
        <v>0</v>
      </c>
      <c r="I401" s="42">
        <f>SUM(I402-I403)</f>
        <v>0</v>
      </c>
      <c r="J401" s="64"/>
      <c r="K401" s="42"/>
      <c r="L401" s="4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3"/>
    </row>
    <row r="402" spans="1:44" ht="15.75" customHeight="1" hidden="1">
      <c r="A402" s="39"/>
      <c r="B402" s="39"/>
      <c r="C402" s="45" t="s">
        <v>83</v>
      </c>
      <c r="D402" s="33"/>
      <c r="E402" s="41">
        <f>SUM(F402+I402)</f>
        <v>0</v>
      </c>
      <c r="F402" s="42">
        <f>SUM(G402+H402)</f>
        <v>0</v>
      </c>
      <c r="G402" s="42"/>
      <c r="H402" s="42"/>
      <c r="I402" s="42"/>
      <c r="J402" s="64"/>
      <c r="K402" s="42"/>
      <c r="L402" s="4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3"/>
    </row>
    <row r="403" spans="1:44" ht="26.25" customHeight="1" hidden="1">
      <c r="A403" s="39"/>
      <c r="B403" s="39"/>
      <c r="C403" s="45" t="s">
        <v>86</v>
      </c>
      <c r="D403" s="33"/>
      <c r="E403" s="41">
        <f>SUM(F403+I403)</f>
        <v>0</v>
      </c>
      <c r="F403" s="42">
        <f>SUM(G403+H403)</f>
        <v>0</v>
      </c>
      <c r="G403" s="42"/>
      <c r="H403" s="42"/>
      <c r="I403" s="42"/>
      <c r="J403" s="64"/>
      <c r="K403" s="42"/>
      <c r="L403" s="4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3"/>
    </row>
    <row r="404" spans="1:44" s="12" customFormat="1" ht="40.5" customHeight="1">
      <c r="A404" s="39"/>
      <c r="B404" s="39"/>
      <c r="C404" s="40" t="s">
        <v>84</v>
      </c>
      <c r="D404" s="33"/>
      <c r="E404" s="41">
        <f>SUM(E400+E401)</f>
        <v>53000</v>
      </c>
      <c r="F404" s="42">
        <f>SUM(F400+F401)</f>
        <v>53000</v>
      </c>
      <c r="G404" s="42">
        <f>SUM(G400+G401)</f>
        <v>53000</v>
      </c>
      <c r="H404" s="42">
        <f>SUM(H400+H401)</f>
        <v>0</v>
      </c>
      <c r="I404" s="42">
        <f>SUM(I400+I401)</f>
        <v>0</v>
      </c>
      <c r="J404" s="64">
        <v>0</v>
      </c>
      <c r="K404" s="44">
        <f>SUM(J404/E404)</f>
        <v>0</v>
      </c>
      <c r="L404" s="46" t="s">
        <v>176</v>
      </c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1"/>
    </row>
    <row r="405" spans="1:44" s="12" customFormat="1" ht="39.75" customHeight="1">
      <c r="A405" s="39">
        <v>8</v>
      </c>
      <c r="B405" s="39">
        <v>11</v>
      </c>
      <c r="C405" s="40" t="s">
        <v>109</v>
      </c>
      <c r="D405" s="33" t="s">
        <v>48</v>
      </c>
      <c r="E405" s="41">
        <f>SUM(F405+I405)</f>
        <v>48000</v>
      </c>
      <c r="F405" s="42">
        <f>SUM(G405:H405)</f>
        <v>48000</v>
      </c>
      <c r="G405" s="43">
        <v>48000</v>
      </c>
      <c r="H405" s="43">
        <v>0</v>
      </c>
      <c r="I405" s="42">
        <v>0</v>
      </c>
      <c r="J405" s="64"/>
      <c r="K405" s="42"/>
      <c r="L405" s="42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1"/>
    </row>
    <row r="406" spans="1:44" s="12" customFormat="1" ht="18" customHeight="1" hidden="1">
      <c r="A406" s="39"/>
      <c r="B406" s="39"/>
      <c r="C406" s="40" t="s">
        <v>82</v>
      </c>
      <c r="D406" s="33"/>
      <c r="E406" s="41">
        <f>SUM(F406+I406)</f>
        <v>48000</v>
      </c>
      <c r="F406" s="42">
        <f>SUM(G406+H406)</f>
        <v>48000</v>
      </c>
      <c r="G406" s="43">
        <f>SUM(G405)</f>
        <v>48000</v>
      </c>
      <c r="H406" s="43">
        <f>SUM(H405)</f>
        <v>0</v>
      </c>
      <c r="I406" s="42">
        <f>SUM(I405)</f>
        <v>0</v>
      </c>
      <c r="J406" s="64"/>
      <c r="K406" s="42"/>
      <c r="L406" s="42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1"/>
    </row>
    <row r="407" spans="1:44" s="12" customFormat="1" ht="18" customHeight="1" hidden="1">
      <c r="A407" s="39"/>
      <c r="B407" s="39"/>
      <c r="C407" s="45" t="s">
        <v>85</v>
      </c>
      <c r="D407" s="33"/>
      <c r="E407" s="41">
        <f>SUM(F407+I407)</f>
        <v>0</v>
      </c>
      <c r="F407" s="42">
        <f>SUM(G407+H407)</f>
        <v>0</v>
      </c>
      <c r="G407" s="42">
        <f>SUM(G408-G409)</f>
        <v>0</v>
      </c>
      <c r="H407" s="42">
        <f>SUM(H408-H409)</f>
        <v>0</v>
      </c>
      <c r="I407" s="42">
        <f>SUM(I408-I409)</f>
        <v>0</v>
      </c>
      <c r="J407" s="64"/>
      <c r="K407" s="42"/>
      <c r="L407" s="42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1"/>
    </row>
    <row r="408" spans="1:44" s="12" customFormat="1" ht="18" customHeight="1" hidden="1">
      <c r="A408" s="39"/>
      <c r="B408" s="39"/>
      <c r="C408" s="45" t="s">
        <v>83</v>
      </c>
      <c r="D408" s="33"/>
      <c r="E408" s="41">
        <f>SUM(F408+I408)</f>
        <v>0</v>
      </c>
      <c r="F408" s="42">
        <f>SUM(G408+H408)</f>
        <v>0</v>
      </c>
      <c r="G408" s="42"/>
      <c r="H408" s="42"/>
      <c r="I408" s="42"/>
      <c r="J408" s="64"/>
      <c r="K408" s="42"/>
      <c r="L408" s="42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1"/>
    </row>
    <row r="409" spans="1:44" s="12" customFormat="1" ht="18" customHeight="1" hidden="1">
      <c r="A409" s="39"/>
      <c r="B409" s="39"/>
      <c r="C409" s="45" t="s">
        <v>86</v>
      </c>
      <c r="D409" s="33"/>
      <c r="E409" s="41">
        <f>SUM(F409+I409)</f>
        <v>0</v>
      </c>
      <c r="F409" s="42">
        <f>SUM(G409+H409)</f>
        <v>0</v>
      </c>
      <c r="G409" s="42"/>
      <c r="H409" s="42"/>
      <c r="I409" s="42"/>
      <c r="J409" s="64"/>
      <c r="K409" s="42"/>
      <c r="L409" s="42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1"/>
    </row>
    <row r="410" spans="1:44" s="12" customFormat="1" ht="33.75" customHeight="1">
      <c r="A410" s="39"/>
      <c r="B410" s="39"/>
      <c r="C410" s="40" t="s">
        <v>84</v>
      </c>
      <c r="D410" s="33"/>
      <c r="E410" s="41">
        <f>SUM(E406+E407)</f>
        <v>48000</v>
      </c>
      <c r="F410" s="42">
        <f>SUM(F406+F407)</f>
        <v>48000</v>
      </c>
      <c r="G410" s="42">
        <f>SUM(G406+G407)</f>
        <v>48000</v>
      </c>
      <c r="H410" s="42">
        <f>SUM(H406+H407)</f>
        <v>0</v>
      </c>
      <c r="I410" s="42">
        <f>SUM(I406+I407)</f>
        <v>0</v>
      </c>
      <c r="J410" s="64">
        <v>0</v>
      </c>
      <c r="K410" s="44">
        <f>SUM(J410/E410)</f>
        <v>0</v>
      </c>
      <c r="L410" s="46" t="s">
        <v>176</v>
      </c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1"/>
    </row>
    <row r="411" spans="1:44" ht="40.5" customHeight="1">
      <c r="A411" s="39">
        <v>9</v>
      </c>
      <c r="B411" s="39">
        <v>12</v>
      </c>
      <c r="C411" s="40" t="s">
        <v>79</v>
      </c>
      <c r="D411" s="33" t="s">
        <v>48</v>
      </c>
      <c r="E411" s="41">
        <f>SUM(F411+I411)</f>
        <v>65000</v>
      </c>
      <c r="F411" s="42">
        <f>SUM(G411:H411)</f>
        <v>65000</v>
      </c>
      <c r="G411" s="43">
        <v>65000</v>
      </c>
      <c r="H411" s="43">
        <v>0</v>
      </c>
      <c r="I411" s="42">
        <v>0</v>
      </c>
      <c r="J411" s="64"/>
      <c r="K411" s="42"/>
      <c r="L411" s="4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3"/>
    </row>
    <row r="412" spans="1:44" ht="23.25" customHeight="1" hidden="1">
      <c r="A412" s="39"/>
      <c r="B412" s="39"/>
      <c r="C412" s="40" t="s">
        <v>82</v>
      </c>
      <c r="D412" s="33"/>
      <c r="E412" s="41">
        <f>SUM(F412+I412)</f>
        <v>65000</v>
      </c>
      <c r="F412" s="42">
        <f>SUM(G412+H412)</f>
        <v>65000</v>
      </c>
      <c r="G412" s="43">
        <f>SUM(G411)</f>
        <v>65000</v>
      </c>
      <c r="H412" s="43">
        <f>SUM(H411)</f>
        <v>0</v>
      </c>
      <c r="I412" s="42">
        <f>SUM(I411)</f>
        <v>0</v>
      </c>
      <c r="J412" s="64"/>
      <c r="K412" s="42"/>
      <c r="L412" s="4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3"/>
    </row>
    <row r="413" spans="1:44" ht="24" customHeight="1" hidden="1">
      <c r="A413" s="39"/>
      <c r="B413" s="39"/>
      <c r="C413" s="45" t="s">
        <v>85</v>
      </c>
      <c r="D413" s="33"/>
      <c r="E413" s="41">
        <f>SUM(F413+I413)</f>
        <v>0</v>
      </c>
      <c r="F413" s="42">
        <f>SUM(G413+H413)</f>
        <v>0</v>
      </c>
      <c r="G413" s="42">
        <f>SUM(G414-G415)</f>
        <v>0</v>
      </c>
      <c r="H413" s="42">
        <f>SUM(H414-H415)</f>
        <v>0</v>
      </c>
      <c r="I413" s="42">
        <f>SUM(I414-I415)</f>
        <v>0</v>
      </c>
      <c r="J413" s="64"/>
      <c r="K413" s="42"/>
      <c r="L413" s="4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3"/>
    </row>
    <row r="414" spans="1:44" ht="16.5" customHeight="1" hidden="1">
      <c r="A414" s="39"/>
      <c r="B414" s="39"/>
      <c r="C414" s="45" t="s">
        <v>83</v>
      </c>
      <c r="D414" s="33"/>
      <c r="E414" s="41">
        <f>SUM(F414+I414)</f>
        <v>0</v>
      </c>
      <c r="F414" s="42">
        <f>SUM(G414+H414)</f>
        <v>0</v>
      </c>
      <c r="G414" s="42"/>
      <c r="H414" s="42"/>
      <c r="I414" s="42"/>
      <c r="J414" s="64"/>
      <c r="K414" s="42"/>
      <c r="L414" s="4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3"/>
    </row>
    <row r="415" spans="1:44" ht="17.25" customHeight="1" hidden="1">
      <c r="A415" s="39"/>
      <c r="B415" s="39"/>
      <c r="C415" s="45" t="s">
        <v>86</v>
      </c>
      <c r="D415" s="33"/>
      <c r="E415" s="41">
        <f>SUM(F415+I415)</f>
        <v>0</v>
      </c>
      <c r="F415" s="42">
        <f>SUM(G415+H415)</f>
        <v>0</v>
      </c>
      <c r="G415" s="42"/>
      <c r="H415" s="42"/>
      <c r="I415" s="42"/>
      <c r="J415" s="64"/>
      <c r="K415" s="42"/>
      <c r="L415" s="4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3"/>
    </row>
    <row r="416" spans="1:44" ht="34.5" customHeight="1">
      <c r="A416" s="39"/>
      <c r="B416" s="39"/>
      <c r="C416" s="40" t="s">
        <v>84</v>
      </c>
      <c r="D416" s="33"/>
      <c r="E416" s="41">
        <f>SUM(E412+E413)</f>
        <v>65000</v>
      </c>
      <c r="F416" s="42">
        <f>SUM(F412+F413)</f>
        <v>65000</v>
      </c>
      <c r="G416" s="42">
        <f>SUM(G412+G413)</f>
        <v>65000</v>
      </c>
      <c r="H416" s="42">
        <f>SUM(H412+H413)</f>
        <v>0</v>
      </c>
      <c r="I416" s="42">
        <f>SUM(I412+I413)</f>
        <v>0</v>
      </c>
      <c r="J416" s="64">
        <v>0</v>
      </c>
      <c r="K416" s="44">
        <f>SUM(J416/E416)</f>
        <v>0</v>
      </c>
      <c r="L416" s="46" t="s">
        <v>176</v>
      </c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3"/>
    </row>
    <row r="417" spans="1:44" ht="54" customHeight="1">
      <c r="A417" s="39">
        <v>10</v>
      </c>
      <c r="B417" s="39">
        <v>13</v>
      </c>
      <c r="C417" s="47" t="s">
        <v>39</v>
      </c>
      <c r="D417" s="33" t="s">
        <v>48</v>
      </c>
      <c r="E417" s="41">
        <f>SUM(F417+I417)</f>
        <v>51000</v>
      </c>
      <c r="F417" s="42">
        <f>SUM(G417:H417)</f>
        <v>51000</v>
      </c>
      <c r="G417" s="43">
        <v>51000</v>
      </c>
      <c r="H417" s="43">
        <v>0</v>
      </c>
      <c r="I417" s="42">
        <v>0</v>
      </c>
      <c r="J417" s="64"/>
      <c r="K417" s="42"/>
      <c r="L417" s="4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3"/>
    </row>
    <row r="418" spans="1:44" ht="30" customHeight="1" hidden="1">
      <c r="A418" s="39"/>
      <c r="B418" s="39"/>
      <c r="C418" s="40" t="s">
        <v>82</v>
      </c>
      <c r="D418" s="33"/>
      <c r="E418" s="41">
        <f>SUM(F418+I418)</f>
        <v>51000</v>
      </c>
      <c r="F418" s="42">
        <f>SUM(G418+H418)</f>
        <v>51000</v>
      </c>
      <c r="G418" s="43">
        <f>SUM(G417)</f>
        <v>51000</v>
      </c>
      <c r="H418" s="43">
        <f>SUM(H417)</f>
        <v>0</v>
      </c>
      <c r="I418" s="42">
        <f>SUM(I417)</f>
        <v>0</v>
      </c>
      <c r="J418" s="64"/>
      <c r="K418" s="42"/>
      <c r="L418" s="4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3"/>
    </row>
    <row r="419" spans="1:44" ht="26.25" customHeight="1" hidden="1">
      <c r="A419" s="39"/>
      <c r="B419" s="39"/>
      <c r="C419" s="45" t="s">
        <v>85</v>
      </c>
      <c r="D419" s="33"/>
      <c r="E419" s="41">
        <f>SUM(F419+I419)</f>
        <v>0</v>
      </c>
      <c r="F419" s="42">
        <f>SUM(G419+H419)</f>
        <v>0</v>
      </c>
      <c r="G419" s="42">
        <f>SUM(G420-G421)</f>
        <v>0</v>
      </c>
      <c r="H419" s="42">
        <f>SUM(H420-H421)</f>
        <v>0</v>
      </c>
      <c r="I419" s="42">
        <f>SUM(I420-I421)</f>
        <v>0</v>
      </c>
      <c r="J419" s="64"/>
      <c r="K419" s="42"/>
      <c r="L419" s="4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3"/>
    </row>
    <row r="420" spans="1:44" ht="18.75" customHeight="1" hidden="1">
      <c r="A420" s="39"/>
      <c r="B420" s="39"/>
      <c r="C420" s="45" t="s">
        <v>83</v>
      </c>
      <c r="D420" s="33"/>
      <c r="E420" s="41">
        <f>SUM(F420+I420)</f>
        <v>0</v>
      </c>
      <c r="F420" s="42">
        <f>SUM(G420+H420)</f>
        <v>0</v>
      </c>
      <c r="G420" s="42"/>
      <c r="H420" s="42"/>
      <c r="I420" s="42"/>
      <c r="J420" s="64"/>
      <c r="K420" s="42"/>
      <c r="L420" s="4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3"/>
    </row>
    <row r="421" spans="1:44" ht="21" customHeight="1" hidden="1">
      <c r="A421" s="39"/>
      <c r="B421" s="39"/>
      <c r="C421" s="45" t="s">
        <v>86</v>
      </c>
      <c r="D421" s="33"/>
      <c r="E421" s="41">
        <f>SUM(F421+I421)</f>
        <v>0</v>
      </c>
      <c r="F421" s="42">
        <f>SUM(G421+H421)</f>
        <v>0</v>
      </c>
      <c r="G421" s="42"/>
      <c r="H421" s="42"/>
      <c r="I421" s="42"/>
      <c r="J421" s="64"/>
      <c r="K421" s="42"/>
      <c r="L421" s="4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3"/>
    </row>
    <row r="422" spans="1:44" ht="23.25" customHeight="1">
      <c r="A422" s="39"/>
      <c r="B422" s="39"/>
      <c r="C422" s="40" t="s">
        <v>84</v>
      </c>
      <c r="D422" s="33"/>
      <c r="E422" s="41">
        <f>SUM(E418+E419)</f>
        <v>51000</v>
      </c>
      <c r="F422" s="42">
        <f>SUM(F418+F419)</f>
        <v>51000</v>
      </c>
      <c r="G422" s="42">
        <f>SUM(G418+G419)</f>
        <v>51000</v>
      </c>
      <c r="H422" s="42">
        <f>SUM(H418+H419)</f>
        <v>0</v>
      </c>
      <c r="I422" s="42">
        <f>SUM(I418+I419)</f>
        <v>0</v>
      </c>
      <c r="J422" s="64">
        <v>0</v>
      </c>
      <c r="K422" s="44">
        <f>SUM(J422/E422)</f>
        <v>0</v>
      </c>
      <c r="L422" s="46" t="s">
        <v>215</v>
      </c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3"/>
    </row>
    <row r="423" spans="1:44" ht="35.25" customHeight="1">
      <c r="A423" s="39">
        <v>11</v>
      </c>
      <c r="B423" s="39">
        <v>14</v>
      </c>
      <c r="C423" s="40" t="s">
        <v>40</v>
      </c>
      <c r="D423" s="33" t="s">
        <v>48</v>
      </c>
      <c r="E423" s="41">
        <f>SUM(F423+I423)</f>
        <v>30000</v>
      </c>
      <c r="F423" s="42">
        <f>SUM(G423:H423)</f>
        <v>30000</v>
      </c>
      <c r="G423" s="43">
        <v>30000</v>
      </c>
      <c r="H423" s="43">
        <v>0</v>
      </c>
      <c r="I423" s="42">
        <v>0</v>
      </c>
      <c r="J423" s="64"/>
      <c r="K423" s="42"/>
      <c r="L423" s="4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3"/>
    </row>
    <row r="424" spans="1:44" ht="22.5" customHeight="1" hidden="1">
      <c r="A424" s="39"/>
      <c r="B424" s="39"/>
      <c r="C424" s="40" t="s">
        <v>82</v>
      </c>
      <c r="D424" s="33"/>
      <c r="E424" s="41">
        <f>SUM(F424+I424)</f>
        <v>30000</v>
      </c>
      <c r="F424" s="42">
        <f>SUM(G424+H424)</f>
        <v>30000</v>
      </c>
      <c r="G424" s="43">
        <f>SUM(G423)</f>
        <v>30000</v>
      </c>
      <c r="H424" s="43">
        <f>SUM(H423)</f>
        <v>0</v>
      </c>
      <c r="I424" s="42">
        <f>SUM(I423)</f>
        <v>0</v>
      </c>
      <c r="J424" s="64"/>
      <c r="K424" s="42"/>
      <c r="L424" s="4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3"/>
    </row>
    <row r="425" spans="1:44" ht="16.5" customHeight="1" hidden="1">
      <c r="A425" s="39"/>
      <c r="B425" s="39"/>
      <c r="C425" s="45" t="s">
        <v>85</v>
      </c>
      <c r="D425" s="33"/>
      <c r="E425" s="41">
        <f>SUM(F425+I425)</f>
        <v>20000</v>
      </c>
      <c r="F425" s="42">
        <f>SUM(G425+H425)</f>
        <v>20000</v>
      </c>
      <c r="G425" s="42">
        <f>SUM(G426-G427)</f>
        <v>20000</v>
      </c>
      <c r="H425" s="42">
        <f>SUM(H426-H427)</f>
        <v>0</v>
      </c>
      <c r="I425" s="42">
        <f>SUM(I426-I427)</f>
        <v>0</v>
      </c>
      <c r="J425" s="64"/>
      <c r="K425" s="42"/>
      <c r="L425" s="4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3"/>
    </row>
    <row r="426" spans="1:44" ht="16.5" customHeight="1" hidden="1">
      <c r="A426" s="39"/>
      <c r="B426" s="39"/>
      <c r="C426" s="45" t="s">
        <v>83</v>
      </c>
      <c r="D426" s="33"/>
      <c r="E426" s="41">
        <f>SUM(F426+I426)</f>
        <v>20000</v>
      </c>
      <c r="F426" s="42">
        <f>SUM(G426+H426)</f>
        <v>20000</v>
      </c>
      <c r="G426" s="42">
        <v>20000</v>
      </c>
      <c r="H426" s="42"/>
      <c r="I426" s="42"/>
      <c r="J426" s="64"/>
      <c r="K426" s="42"/>
      <c r="L426" s="4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3"/>
    </row>
    <row r="427" spans="1:44" ht="18.75" customHeight="1" hidden="1">
      <c r="A427" s="39"/>
      <c r="B427" s="39"/>
      <c r="C427" s="45" t="s">
        <v>86</v>
      </c>
      <c r="D427" s="33"/>
      <c r="E427" s="41">
        <f>SUM(F427+I427)</f>
        <v>0</v>
      </c>
      <c r="F427" s="42">
        <f>SUM(G427+H427)</f>
        <v>0</v>
      </c>
      <c r="G427" s="42"/>
      <c r="H427" s="42"/>
      <c r="I427" s="42"/>
      <c r="J427" s="64"/>
      <c r="K427" s="42"/>
      <c r="L427" s="4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3"/>
    </row>
    <row r="428" spans="1:44" ht="23.25" customHeight="1">
      <c r="A428" s="39"/>
      <c r="B428" s="39"/>
      <c r="C428" s="40" t="s">
        <v>84</v>
      </c>
      <c r="D428" s="33"/>
      <c r="E428" s="41">
        <f>SUM(E424+E425)</f>
        <v>50000</v>
      </c>
      <c r="F428" s="42">
        <f>SUM(F424+F425)</f>
        <v>50000</v>
      </c>
      <c r="G428" s="42">
        <f>SUM(G424+G425)</f>
        <v>50000</v>
      </c>
      <c r="H428" s="42">
        <f>SUM(H424+H425)</f>
        <v>0</v>
      </c>
      <c r="I428" s="42">
        <f>SUM(I424+I425)</f>
        <v>0</v>
      </c>
      <c r="J428" s="64">
        <v>0</v>
      </c>
      <c r="K428" s="44">
        <f>SUM(J428/E428)</f>
        <v>0</v>
      </c>
      <c r="L428" s="46" t="s">
        <v>216</v>
      </c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3"/>
    </row>
    <row r="429" spans="1:44" ht="46.5" customHeight="1">
      <c r="A429" s="39">
        <v>12</v>
      </c>
      <c r="B429" s="39">
        <v>15</v>
      </c>
      <c r="C429" s="40" t="s">
        <v>41</v>
      </c>
      <c r="D429" s="33" t="s">
        <v>49</v>
      </c>
      <c r="E429" s="41">
        <f>SUM(F429+I429)</f>
        <v>200000</v>
      </c>
      <c r="F429" s="42">
        <f>SUM(G429:H429)</f>
        <v>200000</v>
      </c>
      <c r="G429" s="43">
        <v>200000</v>
      </c>
      <c r="H429" s="43">
        <v>0</v>
      </c>
      <c r="I429" s="42">
        <v>0</v>
      </c>
      <c r="J429" s="64"/>
      <c r="K429" s="42"/>
      <c r="L429" s="4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3"/>
    </row>
    <row r="430" spans="1:44" ht="24" customHeight="1" hidden="1">
      <c r="A430" s="39"/>
      <c r="B430" s="39"/>
      <c r="C430" s="40" t="s">
        <v>82</v>
      </c>
      <c r="D430" s="33"/>
      <c r="E430" s="41">
        <f>SUM(F430+I430)</f>
        <v>200000</v>
      </c>
      <c r="F430" s="42">
        <f>SUM(G430+H430)</f>
        <v>200000</v>
      </c>
      <c r="G430" s="43">
        <f>SUM(G429)</f>
        <v>200000</v>
      </c>
      <c r="H430" s="43">
        <f>SUM(H429)</f>
        <v>0</v>
      </c>
      <c r="I430" s="42">
        <f>SUM(I429)</f>
        <v>0</v>
      </c>
      <c r="J430" s="64"/>
      <c r="K430" s="42"/>
      <c r="L430" s="4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3"/>
    </row>
    <row r="431" spans="1:44" ht="22.5" customHeight="1" hidden="1">
      <c r="A431" s="39"/>
      <c r="B431" s="39"/>
      <c r="C431" s="45" t="s">
        <v>85</v>
      </c>
      <c r="D431" s="33"/>
      <c r="E431" s="41">
        <f>SUM(F431+I431)</f>
        <v>0</v>
      </c>
      <c r="F431" s="42">
        <f>SUM(G431+H431)</f>
        <v>0</v>
      </c>
      <c r="G431" s="42">
        <f>SUM(G432-G433)</f>
        <v>0</v>
      </c>
      <c r="H431" s="42">
        <f>SUM(H432-H433)</f>
        <v>0</v>
      </c>
      <c r="I431" s="42">
        <f>SUM(I432-I433)</f>
        <v>0</v>
      </c>
      <c r="J431" s="64"/>
      <c r="K431" s="42"/>
      <c r="L431" s="4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3"/>
    </row>
    <row r="432" spans="1:44" ht="19.5" customHeight="1" hidden="1">
      <c r="A432" s="39"/>
      <c r="B432" s="39"/>
      <c r="C432" s="45" t="s">
        <v>83</v>
      </c>
      <c r="D432" s="33"/>
      <c r="E432" s="41">
        <f>SUM(F432+I432)</f>
        <v>0</v>
      </c>
      <c r="F432" s="42">
        <f>SUM(G432+H432)</f>
        <v>0</v>
      </c>
      <c r="G432" s="42"/>
      <c r="H432" s="42"/>
      <c r="I432" s="42"/>
      <c r="J432" s="64"/>
      <c r="K432" s="42"/>
      <c r="L432" s="4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3"/>
    </row>
    <row r="433" spans="1:44" ht="17.25" customHeight="1" hidden="1">
      <c r="A433" s="39"/>
      <c r="B433" s="39"/>
      <c r="C433" s="45" t="s">
        <v>86</v>
      </c>
      <c r="D433" s="33"/>
      <c r="E433" s="41">
        <f>SUM(F433+I433)</f>
        <v>0</v>
      </c>
      <c r="F433" s="42">
        <f>SUM(G433+H433)</f>
        <v>0</v>
      </c>
      <c r="G433" s="42"/>
      <c r="H433" s="42"/>
      <c r="I433" s="42"/>
      <c r="J433" s="64"/>
      <c r="K433" s="42"/>
      <c r="L433" s="4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3"/>
    </row>
    <row r="434" spans="1:44" ht="36.75" customHeight="1">
      <c r="A434" s="39"/>
      <c r="B434" s="39"/>
      <c r="C434" s="40" t="s">
        <v>84</v>
      </c>
      <c r="D434" s="33"/>
      <c r="E434" s="41">
        <f>SUM(E430+E431)</f>
        <v>200000</v>
      </c>
      <c r="F434" s="42">
        <f>SUM(F430+F431)</f>
        <v>200000</v>
      </c>
      <c r="G434" s="42">
        <f>SUM(G430+G431)</f>
        <v>200000</v>
      </c>
      <c r="H434" s="42">
        <f>SUM(H430+H431)</f>
        <v>0</v>
      </c>
      <c r="I434" s="42">
        <f>SUM(I430+I431)</f>
        <v>0</v>
      </c>
      <c r="J434" s="64">
        <v>0</v>
      </c>
      <c r="K434" s="44">
        <f>SUM(J434/E434)</f>
        <v>0</v>
      </c>
      <c r="L434" s="46" t="s">
        <v>176</v>
      </c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3"/>
    </row>
    <row r="435" spans="1:44" s="12" customFormat="1" ht="230.25" customHeight="1">
      <c r="A435" s="39">
        <v>13</v>
      </c>
      <c r="B435" s="39">
        <v>16</v>
      </c>
      <c r="C435" s="40" t="s">
        <v>152</v>
      </c>
      <c r="D435" s="33" t="s">
        <v>49</v>
      </c>
      <c r="E435" s="41">
        <f>SUM(F435+I435)</f>
        <v>1430000</v>
      </c>
      <c r="F435" s="42">
        <f>SUM(G435:H435)</f>
        <v>1430000</v>
      </c>
      <c r="G435" s="43">
        <v>1430000</v>
      </c>
      <c r="H435" s="43">
        <v>0</v>
      </c>
      <c r="I435" s="42">
        <v>0</v>
      </c>
      <c r="J435" s="64"/>
      <c r="K435" s="42"/>
      <c r="L435" s="42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1"/>
    </row>
    <row r="436" spans="1:44" s="12" customFormat="1" ht="21.75" customHeight="1" hidden="1">
      <c r="A436" s="39"/>
      <c r="B436" s="39"/>
      <c r="C436" s="40" t="s">
        <v>82</v>
      </c>
      <c r="D436" s="33"/>
      <c r="E436" s="41">
        <f>SUM(F436+I436)</f>
        <v>1430000</v>
      </c>
      <c r="F436" s="42">
        <f>SUM(G436+H436)</f>
        <v>1430000</v>
      </c>
      <c r="G436" s="43">
        <f>SUM(G435)</f>
        <v>1430000</v>
      </c>
      <c r="H436" s="43">
        <f>SUM(H435)</f>
        <v>0</v>
      </c>
      <c r="I436" s="42">
        <f>SUM(I435)</f>
        <v>0</v>
      </c>
      <c r="J436" s="64"/>
      <c r="K436" s="42"/>
      <c r="L436" s="42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1"/>
    </row>
    <row r="437" spans="1:44" s="12" customFormat="1" ht="23.25" customHeight="1" hidden="1">
      <c r="A437" s="39"/>
      <c r="B437" s="39"/>
      <c r="C437" s="45" t="s">
        <v>85</v>
      </c>
      <c r="D437" s="33"/>
      <c r="E437" s="41">
        <f>SUM(F437+I437)</f>
        <v>170000</v>
      </c>
      <c r="F437" s="42">
        <f>SUM(G437+H437)</f>
        <v>170000</v>
      </c>
      <c r="G437" s="42">
        <f>SUM(G438-G439)</f>
        <v>170000</v>
      </c>
      <c r="H437" s="42">
        <f>SUM(H438-H439)</f>
        <v>0</v>
      </c>
      <c r="I437" s="42">
        <f>SUM(I438-I439)</f>
        <v>0</v>
      </c>
      <c r="J437" s="64"/>
      <c r="K437" s="42"/>
      <c r="L437" s="42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1"/>
    </row>
    <row r="438" spans="1:44" s="12" customFormat="1" ht="18" customHeight="1" hidden="1">
      <c r="A438" s="39"/>
      <c r="B438" s="39"/>
      <c r="C438" s="45" t="s">
        <v>83</v>
      </c>
      <c r="D438" s="33"/>
      <c r="E438" s="41">
        <f>SUM(F438+I438)</f>
        <v>170000</v>
      </c>
      <c r="F438" s="42">
        <f>SUM(G438+H438)</f>
        <v>170000</v>
      </c>
      <c r="G438" s="42">
        <v>170000</v>
      </c>
      <c r="H438" s="42"/>
      <c r="I438" s="42"/>
      <c r="J438" s="64"/>
      <c r="K438" s="42"/>
      <c r="L438" s="42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1"/>
    </row>
    <row r="439" spans="1:44" s="12" customFormat="1" ht="27" customHeight="1" hidden="1">
      <c r="A439" s="39"/>
      <c r="B439" s="39"/>
      <c r="C439" s="45" t="s">
        <v>86</v>
      </c>
      <c r="D439" s="33"/>
      <c r="E439" s="41">
        <f>SUM(F439+I439)</f>
        <v>0</v>
      </c>
      <c r="F439" s="42">
        <f>SUM(G439+H439)</f>
        <v>0</v>
      </c>
      <c r="G439" s="42"/>
      <c r="H439" s="42"/>
      <c r="I439" s="42"/>
      <c r="J439" s="64"/>
      <c r="K439" s="42"/>
      <c r="L439" s="42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1"/>
    </row>
    <row r="440" spans="1:44" s="12" customFormat="1" ht="42.75" customHeight="1">
      <c r="A440" s="39"/>
      <c r="B440" s="39"/>
      <c r="C440" s="40" t="s">
        <v>84</v>
      </c>
      <c r="D440" s="33"/>
      <c r="E440" s="41">
        <f>SUM(E436+E437)</f>
        <v>1600000</v>
      </c>
      <c r="F440" s="42">
        <f>SUM(F436+F437)</f>
        <v>1600000</v>
      </c>
      <c r="G440" s="42">
        <f>SUM(G436+G437)</f>
        <v>1600000</v>
      </c>
      <c r="H440" s="42">
        <f>SUM(H436+H437)</f>
        <v>0</v>
      </c>
      <c r="I440" s="42">
        <f>SUM(I436+I437)</f>
        <v>0</v>
      </c>
      <c r="J440" s="64">
        <v>571634.3</v>
      </c>
      <c r="K440" s="44">
        <f>SUM(J440/E440)</f>
        <v>0.3572714375</v>
      </c>
      <c r="L440" s="46" t="s">
        <v>176</v>
      </c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1"/>
    </row>
    <row r="441" spans="1:44" s="12" customFormat="1" ht="115.5" customHeight="1">
      <c r="A441" s="39" t="s">
        <v>131</v>
      </c>
      <c r="B441" s="39">
        <v>17</v>
      </c>
      <c r="C441" s="40" t="s">
        <v>120</v>
      </c>
      <c r="D441" s="33" t="s">
        <v>49</v>
      </c>
      <c r="E441" s="41">
        <f>SUM(F441+I441)</f>
        <v>0</v>
      </c>
      <c r="F441" s="42">
        <f>SUM(G441:H441)</f>
        <v>0</v>
      </c>
      <c r="G441" s="43">
        <v>0</v>
      </c>
      <c r="H441" s="43">
        <v>0</v>
      </c>
      <c r="I441" s="42">
        <v>0</v>
      </c>
      <c r="J441" s="64"/>
      <c r="K441" s="42"/>
      <c r="L441" s="42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1"/>
    </row>
    <row r="442" spans="1:44" s="12" customFormat="1" ht="25.5" customHeight="1" hidden="1">
      <c r="A442" s="39"/>
      <c r="B442" s="39"/>
      <c r="C442" s="40" t="s">
        <v>82</v>
      </c>
      <c r="D442" s="33"/>
      <c r="E442" s="41">
        <f>SUM(F442+I442)</f>
        <v>0</v>
      </c>
      <c r="F442" s="42">
        <f>SUM(G442+H442)</f>
        <v>0</v>
      </c>
      <c r="G442" s="43">
        <f>SUM(G441)</f>
        <v>0</v>
      </c>
      <c r="H442" s="43">
        <f>SUM(H441)</f>
        <v>0</v>
      </c>
      <c r="I442" s="42">
        <f>SUM(I441)</f>
        <v>0</v>
      </c>
      <c r="J442" s="64"/>
      <c r="K442" s="42"/>
      <c r="L442" s="42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1"/>
    </row>
    <row r="443" spans="1:44" s="12" customFormat="1" ht="25.5" customHeight="1" hidden="1">
      <c r="A443" s="39"/>
      <c r="B443" s="39"/>
      <c r="C443" s="45" t="s">
        <v>85</v>
      </c>
      <c r="D443" s="33"/>
      <c r="E443" s="41">
        <f>SUM(F443+I443)</f>
        <v>150000</v>
      </c>
      <c r="F443" s="42">
        <f>SUM(G443+H443)</f>
        <v>150000</v>
      </c>
      <c r="G443" s="42">
        <f>SUM(G444-G445)</f>
        <v>150000</v>
      </c>
      <c r="H443" s="42">
        <f>SUM(H444-H445)</f>
        <v>0</v>
      </c>
      <c r="I443" s="42">
        <f>SUM(I444-I445)</f>
        <v>0</v>
      </c>
      <c r="J443" s="64"/>
      <c r="K443" s="42"/>
      <c r="L443" s="42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1"/>
    </row>
    <row r="444" spans="1:44" s="12" customFormat="1" ht="25.5" customHeight="1" hidden="1">
      <c r="A444" s="39"/>
      <c r="B444" s="39"/>
      <c r="C444" s="45" t="s">
        <v>83</v>
      </c>
      <c r="D444" s="33"/>
      <c r="E444" s="41">
        <f>SUM(F444+I444)</f>
        <v>150000</v>
      </c>
      <c r="F444" s="42">
        <f>SUM(G444+H444)</f>
        <v>150000</v>
      </c>
      <c r="G444" s="42">
        <v>150000</v>
      </c>
      <c r="H444" s="42"/>
      <c r="I444" s="42"/>
      <c r="J444" s="64"/>
      <c r="K444" s="42"/>
      <c r="L444" s="42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1"/>
    </row>
    <row r="445" spans="1:44" s="12" customFormat="1" ht="25.5" customHeight="1" hidden="1">
      <c r="A445" s="39"/>
      <c r="B445" s="39"/>
      <c r="C445" s="45" t="s">
        <v>86</v>
      </c>
      <c r="D445" s="33"/>
      <c r="E445" s="41">
        <f>SUM(F445+I445)</f>
        <v>0</v>
      </c>
      <c r="F445" s="42">
        <f>SUM(G445+H445)</f>
        <v>0</v>
      </c>
      <c r="G445" s="42"/>
      <c r="H445" s="42"/>
      <c r="I445" s="42"/>
      <c r="J445" s="64"/>
      <c r="K445" s="42"/>
      <c r="L445" s="42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1"/>
    </row>
    <row r="446" spans="1:44" s="12" customFormat="1" ht="34.5" customHeight="1">
      <c r="A446" s="39"/>
      <c r="B446" s="39"/>
      <c r="C446" s="40" t="s">
        <v>84</v>
      </c>
      <c r="D446" s="33"/>
      <c r="E446" s="41">
        <f>SUM(E442+E443)</f>
        <v>150000</v>
      </c>
      <c r="F446" s="42">
        <f>SUM(F442+F443)</f>
        <v>150000</v>
      </c>
      <c r="G446" s="42">
        <f>SUM(G442+G443)</f>
        <v>150000</v>
      </c>
      <c r="H446" s="42">
        <f>SUM(H442+H443)</f>
        <v>0</v>
      </c>
      <c r="I446" s="42">
        <f>SUM(I442+I443)</f>
        <v>0</v>
      </c>
      <c r="J446" s="64">
        <v>0</v>
      </c>
      <c r="K446" s="44">
        <f>SUM(J446/E446)</f>
        <v>0</v>
      </c>
      <c r="L446" s="46" t="s">
        <v>176</v>
      </c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1"/>
    </row>
    <row r="447" spans="1:44" ht="34.5" customHeight="1">
      <c r="A447" s="39">
        <v>14</v>
      </c>
      <c r="B447" s="39">
        <v>18</v>
      </c>
      <c r="C447" s="40" t="s">
        <v>57</v>
      </c>
      <c r="D447" s="33" t="s">
        <v>49</v>
      </c>
      <c r="E447" s="41">
        <f>SUM(F447+I447)</f>
        <v>150000</v>
      </c>
      <c r="F447" s="42">
        <f>SUM(G447:H447)</f>
        <v>150000</v>
      </c>
      <c r="G447" s="43">
        <v>150000</v>
      </c>
      <c r="H447" s="43">
        <v>0</v>
      </c>
      <c r="I447" s="42">
        <v>0</v>
      </c>
      <c r="J447" s="64"/>
      <c r="K447" s="42"/>
      <c r="L447" s="4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3"/>
    </row>
    <row r="448" spans="1:44" ht="24.75" customHeight="1" hidden="1">
      <c r="A448" s="39"/>
      <c r="B448" s="39"/>
      <c r="C448" s="40" t="s">
        <v>82</v>
      </c>
      <c r="D448" s="33"/>
      <c r="E448" s="41">
        <f>SUM(F448+I448)</f>
        <v>150000</v>
      </c>
      <c r="F448" s="42">
        <f>SUM(G448+H448)</f>
        <v>150000</v>
      </c>
      <c r="G448" s="43">
        <f>SUM(G447)</f>
        <v>150000</v>
      </c>
      <c r="H448" s="43">
        <f>SUM(H447)</f>
        <v>0</v>
      </c>
      <c r="I448" s="42">
        <f>SUM(I447)</f>
        <v>0</v>
      </c>
      <c r="J448" s="64"/>
      <c r="K448" s="42"/>
      <c r="L448" s="4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3"/>
    </row>
    <row r="449" spans="1:44" ht="24.75" customHeight="1" hidden="1">
      <c r="A449" s="39"/>
      <c r="B449" s="39"/>
      <c r="C449" s="45" t="s">
        <v>85</v>
      </c>
      <c r="D449" s="33"/>
      <c r="E449" s="41">
        <f>SUM(F449+I449)</f>
        <v>0</v>
      </c>
      <c r="F449" s="42">
        <f>SUM(G449+H449)</f>
        <v>0</v>
      </c>
      <c r="G449" s="42">
        <f>SUM(G450-G451)</f>
        <v>0</v>
      </c>
      <c r="H449" s="42">
        <f>SUM(H450-H451)</f>
        <v>0</v>
      </c>
      <c r="I449" s="42">
        <f>SUM(I450-I451)</f>
        <v>0</v>
      </c>
      <c r="J449" s="64"/>
      <c r="K449" s="42"/>
      <c r="L449" s="4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3"/>
    </row>
    <row r="450" spans="1:44" ht="14.25" customHeight="1" hidden="1">
      <c r="A450" s="39"/>
      <c r="B450" s="39"/>
      <c r="C450" s="45" t="s">
        <v>83</v>
      </c>
      <c r="D450" s="33"/>
      <c r="E450" s="41">
        <f>SUM(F450+I450)</f>
        <v>0</v>
      </c>
      <c r="F450" s="42">
        <f>SUM(G450+H450)</f>
        <v>0</v>
      </c>
      <c r="G450" s="42"/>
      <c r="H450" s="42"/>
      <c r="I450" s="42"/>
      <c r="J450" s="64"/>
      <c r="K450" s="42"/>
      <c r="L450" s="4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3"/>
    </row>
    <row r="451" spans="1:44" ht="16.5" customHeight="1" hidden="1">
      <c r="A451" s="39"/>
      <c r="B451" s="39"/>
      <c r="C451" s="45" t="s">
        <v>86</v>
      </c>
      <c r="D451" s="33"/>
      <c r="E451" s="41">
        <f>SUM(F451+I451)</f>
        <v>0</v>
      </c>
      <c r="F451" s="42">
        <f>SUM(G451+H451)</f>
        <v>0</v>
      </c>
      <c r="G451" s="42"/>
      <c r="H451" s="42"/>
      <c r="I451" s="42"/>
      <c r="J451" s="64"/>
      <c r="K451" s="42"/>
      <c r="L451" s="4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3"/>
    </row>
    <row r="452" spans="1:44" ht="35.25" customHeight="1">
      <c r="A452" s="39"/>
      <c r="B452" s="39"/>
      <c r="C452" s="40" t="s">
        <v>84</v>
      </c>
      <c r="D452" s="33"/>
      <c r="E452" s="41">
        <f>SUM(E448+E449)</f>
        <v>150000</v>
      </c>
      <c r="F452" s="42">
        <f>SUM(F448+F449)</f>
        <v>150000</v>
      </c>
      <c r="G452" s="42">
        <f>SUM(G448+G449)</f>
        <v>150000</v>
      </c>
      <c r="H452" s="42">
        <f>SUM(H448+H449)</f>
        <v>0</v>
      </c>
      <c r="I452" s="42">
        <f>SUM(I448+I449)</f>
        <v>0</v>
      </c>
      <c r="J452" s="64">
        <v>6610</v>
      </c>
      <c r="K452" s="44">
        <f>SUM(J452/E452)</f>
        <v>0.044066666666666664</v>
      </c>
      <c r="L452" s="46" t="s">
        <v>176</v>
      </c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3"/>
    </row>
    <row r="453" spans="1:44" ht="83.25" customHeight="1">
      <c r="A453" s="39">
        <v>15</v>
      </c>
      <c r="B453" s="39">
        <v>19</v>
      </c>
      <c r="C453" s="40" t="s">
        <v>28</v>
      </c>
      <c r="D453" s="33" t="s">
        <v>49</v>
      </c>
      <c r="E453" s="41">
        <f>SUM(F453+I453)</f>
        <v>500000</v>
      </c>
      <c r="F453" s="42">
        <f>SUM(G453:H453)</f>
        <v>150000</v>
      </c>
      <c r="G453" s="43">
        <v>150000</v>
      </c>
      <c r="H453" s="43">
        <v>0</v>
      </c>
      <c r="I453" s="42">
        <v>350000</v>
      </c>
      <c r="J453" s="64"/>
      <c r="K453" s="42"/>
      <c r="L453" s="4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3"/>
    </row>
    <row r="454" spans="1:44" ht="22.5" customHeight="1" hidden="1">
      <c r="A454" s="39"/>
      <c r="B454" s="39"/>
      <c r="C454" s="40" t="s">
        <v>82</v>
      </c>
      <c r="D454" s="33"/>
      <c r="E454" s="41">
        <f>SUM(F454+I454)</f>
        <v>500000</v>
      </c>
      <c r="F454" s="42">
        <f>SUM(G454+H454)</f>
        <v>150000</v>
      </c>
      <c r="G454" s="43">
        <f>SUM(G453)</f>
        <v>150000</v>
      </c>
      <c r="H454" s="43">
        <f>SUM(H453)</f>
        <v>0</v>
      </c>
      <c r="I454" s="42">
        <f>SUM(I453)</f>
        <v>350000</v>
      </c>
      <c r="J454" s="64"/>
      <c r="K454" s="42"/>
      <c r="L454" s="4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3"/>
    </row>
    <row r="455" spans="1:44" ht="18" customHeight="1" hidden="1">
      <c r="A455" s="39"/>
      <c r="B455" s="39"/>
      <c r="C455" s="45" t="s">
        <v>85</v>
      </c>
      <c r="D455" s="33"/>
      <c r="E455" s="41">
        <f>SUM(F455+I455)</f>
        <v>50000</v>
      </c>
      <c r="F455" s="42">
        <f>SUM(G455+H455)</f>
        <v>400000</v>
      </c>
      <c r="G455" s="42">
        <f>SUM(G456-G457)</f>
        <v>400000</v>
      </c>
      <c r="H455" s="42">
        <f>SUM(H456-H457)</f>
        <v>0</v>
      </c>
      <c r="I455" s="42">
        <f>SUM(I456-I457)</f>
        <v>-350000</v>
      </c>
      <c r="J455" s="64"/>
      <c r="K455" s="42"/>
      <c r="L455" s="4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3"/>
    </row>
    <row r="456" spans="1:44" ht="18" customHeight="1" hidden="1">
      <c r="A456" s="39"/>
      <c r="B456" s="39"/>
      <c r="C456" s="45" t="s">
        <v>83</v>
      </c>
      <c r="D456" s="33"/>
      <c r="E456" s="41">
        <f>SUM(F456+I456)</f>
        <v>400000</v>
      </c>
      <c r="F456" s="42">
        <f>SUM(G456+H456)</f>
        <v>400000</v>
      </c>
      <c r="G456" s="42">
        <v>400000</v>
      </c>
      <c r="H456" s="42"/>
      <c r="I456" s="42"/>
      <c r="J456" s="64"/>
      <c r="K456" s="42"/>
      <c r="L456" s="4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3"/>
    </row>
    <row r="457" spans="1:44" ht="18" customHeight="1" hidden="1">
      <c r="A457" s="39"/>
      <c r="B457" s="39"/>
      <c r="C457" s="45" t="s">
        <v>86</v>
      </c>
      <c r="D457" s="33"/>
      <c r="E457" s="41">
        <f>SUM(F457+I457)</f>
        <v>350000</v>
      </c>
      <c r="F457" s="42">
        <f>SUM(G457+H457)</f>
        <v>0</v>
      </c>
      <c r="G457" s="42"/>
      <c r="H457" s="42"/>
      <c r="I457" s="42">
        <v>350000</v>
      </c>
      <c r="J457" s="64"/>
      <c r="K457" s="42"/>
      <c r="L457" s="4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3"/>
    </row>
    <row r="458" spans="1:44" ht="36.75" customHeight="1">
      <c r="A458" s="39"/>
      <c r="B458" s="39"/>
      <c r="C458" s="40" t="s">
        <v>84</v>
      </c>
      <c r="D458" s="33"/>
      <c r="E458" s="41">
        <f>SUM(E454+E455)</f>
        <v>550000</v>
      </c>
      <c r="F458" s="42">
        <f>SUM(F454+F455)</f>
        <v>550000</v>
      </c>
      <c r="G458" s="42">
        <f>SUM(G454+G455)</f>
        <v>550000</v>
      </c>
      <c r="H458" s="42">
        <f>SUM(H454+H455)</f>
        <v>0</v>
      </c>
      <c r="I458" s="42">
        <f>SUM(I454+I455)</f>
        <v>0</v>
      </c>
      <c r="J458" s="64">
        <v>0</v>
      </c>
      <c r="K458" s="44">
        <f>SUM(J458/E458)</f>
        <v>0</v>
      </c>
      <c r="L458" s="46" t="s">
        <v>176</v>
      </c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3"/>
    </row>
    <row r="459" spans="1:44" ht="35.25" customHeight="1">
      <c r="A459" s="39">
        <v>16</v>
      </c>
      <c r="B459" s="39">
        <v>20</v>
      </c>
      <c r="C459" s="40" t="s">
        <v>29</v>
      </c>
      <c r="D459" s="33" t="s">
        <v>49</v>
      </c>
      <c r="E459" s="41">
        <f>SUM(F459+I459)</f>
        <v>100000</v>
      </c>
      <c r="F459" s="42">
        <f>SUM(G459:H459)</f>
        <v>100000</v>
      </c>
      <c r="G459" s="43">
        <v>100000</v>
      </c>
      <c r="H459" s="43">
        <v>0</v>
      </c>
      <c r="I459" s="42">
        <v>0</v>
      </c>
      <c r="J459" s="64"/>
      <c r="K459" s="42"/>
      <c r="L459" s="4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3"/>
    </row>
    <row r="460" spans="1:44" ht="22.5" customHeight="1" hidden="1">
      <c r="A460" s="39"/>
      <c r="B460" s="39"/>
      <c r="C460" s="40" t="s">
        <v>82</v>
      </c>
      <c r="D460" s="33"/>
      <c r="E460" s="41">
        <f>SUM(F460+I460)</f>
        <v>100000</v>
      </c>
      <c r="F460" s="42">
        <f>SUM(G460+H460)</f>
        <v>100000</v>
      </c>
      <c r="G460" s="43">
        <f>SUM(G459)</f>
        <v>100000</v>
      </c>
      <c r="H460" s="43">
        <f>SUM(H459)</f>
        <v>0</v>
      </c>
      <c r="I460" s="42">
        <f>SUM(I459)</f>
        <v>0</v>
      </c>
      <c r="J460" s="64"/>
      <c r="K460" s="42"/>
      <c r="L460" s="4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3"/>
    </row>
    <row r="461" spans="1:44" ht="22.5" customHeight="1" hidden="1">
      <c r="A461" s="39"/>
      <c r="B461" s="39"/>
      <c r="C461" s="45" t="s">
        <v>85</v>
      </c>
      <c r="D461" s="33"/>
      <c r="E461" s="41">
        <f>SUM(F461+I461)</f>
        <v>0</v>
      </c>
      <c r="F461" s="42">
        <f>SUM(G461+H461)</f>
        <v>0</v>
      </c>
      <c r="G461" s="42">
        <f>SUM(G462-G463)</f>
        <v>0</v>
      </c>
      <c r="H461" s="42">
        <f>SUM(H462-H463)</f>
        <v>0</v>
      </c>
      <c r="I461" s="42">
        <f>SUM(I462-I463)</f>
        <v>0</v>
      </c>
      <c r="J461" s="64"/>
      <c r="K461" s="42"/>
      <c r="L461" s="4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3"/>
    </row>
    <row r="462" spans="1:44" ht="22.5" customHeight="1" hidden="1">
      <c r="A462" s="39"/>
      <c r="B462" s="39"/>
      <c r="C462" s="45" t="s">
        <v>83</v>
      </c>
      <c r="D462" s="33"/>
      <c r="E462" s="41">
        <f>SUM(F462+I462)</f>
        <v>0</v>
      </c>
      <c r="F462" s="42">
        <f>SUM(G462+H462)</f>
        <v>0</v>
      </c>
      <c r="G462" s="42"/>
      <c r="H462" s="42"/>
      <c r="I462" s="42"/>
      <c r="J462" s="64"/>
      <c r="K462" s="42"/>
      <c r="L462" s="4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3"/>
    </row>
    <row r="463" spans="1:44" ht="22.5" customHeight="1" hidden="1">
      <c r="A463" s="39"/>
      <c r="B463" s="39"/>
      <c r="C463" s="45" t="s">
        <v>86</v>
      </c>
      <c r="D463" s="33"/>
      <c r="E463" s="41">
        <f>SUM(F463+I463)</f>
        <v>0</v>
      </c>
      <c r="F463" s="42">
        <f>SUM(G463+H463)</f>
        <v>0</v>
      </c>
      <c r="G463" s="42"/>
      <c r="H463" s="42"/>
      <c r="I463" s="42"/>
      <c r="J463" s="64"/>
      <c r="K463" s="42"/>
      <c r="L463" s="4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3"/>
    </row>
    <row r="464" spans="1:44" ht="36.75" customHeight="1">
      <c r="A464" s="39"/>
      <c r="B464" s="39"/>
      <c r="C464" s="40" t="s">
        <v>84</v>
      </c>
      <c r="D464" s="33"/>
      <c r="E464" s="41">
        <f>SUM(E460+E461)</f>
        <v>100000</v>
      </c>
      <c r="F464" s="42">
        <f>SUM(F460+F461)</f>
        <v>100000</v>
      </c>
      <c r="G464" s="42">
        <f>SUM(G460+G461)</f>
        <v>100000</v>
      </c>
      <c r="H464" s="42">
        <f>SUM(H460+H461)</f>
        <v>0</v>
      </c>
      <c r="I464" s="42">
        <f>SUM(I460+I461)</f>
        <v>0</v>
      </c>
      <c r="J464" s="64">
        <v>0</v>
      </c>
      <c r="K464" s="44">
        <f>SUM(J464/E464)</f>
        <v>0</v>
      </c>
      <c r="L464" s="46" t="s">
        <v>176</v>
      </c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3"/>
    </row>
    <row r="465" spans="1:44" ht="34.5" customHeight="1">
      <c r="A465" s="39">
        <v>17</v>
      </c>
      <c r="B465" s="39">
        <v>21</v>
      </c>
      <c r="C465" s="40" t="s">
        <v>157</v>
      </c>
      <c r="D465" s="33" t="s">
        <v>49</v>
      </c>
      <c r="E465" s="41">
        <f>SUM(F465+I465)</f>
        <v>100000</v>
      </c>
      <c r="F465" s="42">
        <f>SUM(G465:H465)</f>
        <v>100000</v>
      </c>
      <c r="G465" s="43">
        <v>100000</v>
      </c>
      <c r="H465" s="43">
        <v>0</v>
      </c>
      <c r="I465" s="42">
        <v>0</v>
      </c>
      <c r="J465" s="64"/>
      <c r="K465" s="42"/>
      <c r="L465" s="4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3"/>
    </row>
    <row r="466" spans="1:44" ht="22.5" customHeight="1" hidden="1">
      <c r="A466" s="39"/>
      <c r="B466" s="39"/>
      <c r="C466" s="40" t="s">
        <v>82</v>
      </c>
      <c r="D466" s="33"/>
      <c r="E466" s="41">
        <f>SUM(F466+I466)</f>
        <v>100000</v>
      </c>
      <c r="F466" s="42">
        <f>SUM(G466+H466)</f>
        <v>100000</v>
      </c>
      <c r="G466" s="43">
        <f>SUM(G465)</f>
        <v>100000</v>
      </c>
      <c r="H466" s="43">
        <f>SUM(H465)</f>
        <v>0</v>
      </c>
      <c r="I466" s="42">
        <f>SUM(I465)</f>
        <v>0</v>
      </c>
      <c r="J466" s="64"/>
      <c r="K466" s="42"/>
      <c r="L466" s="4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3"/>
    </row>
    <row r="467" spans="1:44" ht="22.5" customHeight="1" hidden="1">
      <c r="A467" s="39"/>
      <c r="B467" s="39"/>
      <c r="C467" s="45" t="s">
        <v>85</v>
      </c>
      <c r="D467" s="33"/>
      <c r="E467" s="41">
        <f>SUM(F467+I467)</f>
        <v>100000</v>
      </c>
      <c r="F467" s="42">
        <f>SUM(G467+H467)</f>
        <v>100000</v>
      </c>
      <c r="G467" s="42">
        <f>SUM(G468-G469)</f>
        <v>100000</v>
      </c>
      <c r="H467" s="42">
        <f>SUM(H468-H469)</f>
        <v>0</v>
      </c>
      <c r="I467" s="42">
        <f>SUM(I468-I469)</f>
        <v>0</v>
      </c>
      <c r="J467" s="64"/>
      <c r="K467" s="42"/>
      <c r="L467" s="4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3"/>
    </row>
    <row r="468" spans="1:44" ht="22.5" customHeight="1" hidden="1">
      <c r="A468" s="39"/>
      <c r="B468" s="39"/>
      <c r="C468" s="45" t="s">
        <v>83</v>
      </c>
      <c r="D468" s="33"/>
      <c r="E468" s="41">
        <f>SUM(F468+I468)</f>
        <v>100000</v>
      </c>
      <c r="F468" s="42">
        <f>SUM(G468+H468)</f>
        <v>100000</v>
      </c>
      <c r="G468" s="42">
        <v>100000</v>
      </c>
      <c r="H468" s="42"/>
      <c r="I468" s="42"/>
      <c r="J468" s="64"/>
      <c r="K468" s="42"/>
      <c r="L468" s="4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3"/>
    </row>
    <row r="469" spans="1:44" ht="22.5" customHeight="1" hidden="1">
      <c r="A469" s="39"/>
      <c r="B469" s="39"/>
      <c r="C469" s="45" t="s">
        <v>86</v>
      </c>
      <c r="D469" s="33"/>
      <c r="E469" s="41">
        <f>SUM(F469+I469)</f>
        <v>0</v>
      </c>
      <c r="F469" s="42">
        <f>SUM(G469+H469)</f>
        <v>0</v>
      </c>
      <c r="G469" s="42"/>
      <c r="H469" s="42"/>
      <c r="I469" s="42"/>
      <c r="J469" s="64"/>
      <c r="K469" s="42"/>
      <c r="L469" s="4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3"/>
    </row>
    <row r="470" spans="1:44" ht="35.25" customHeight="1">
      <c r="A470" s="39"/>
      <c r="B470" s="39"/>
      <c r="C470" s="40" t="s">
        <v>84</v>
      </c>
      <c r="D470" s="33"/>
      <c r="E470" s="41">
        <f>SUM(E466+E467)</f>
        <v>200000</v>
      </c>
      <c r="F470" s="42">
        <f>SUM(F466+F467)</f>
        <v>200000</v>
      </c>
      <c r="G470" s="42">
        <f>SUM(G466+G467)</f>
        <v>200000</v>
      </c>
      <c r="H470" s="42">
        <f>SUM(H466+H467)</f>
        <v>0</v>
      </c>
      <c r="I470" s="42">
        <f>SUM(I466+I467)</f>
        <v>0</v>
      </c>
      <c r="J470" s="64">
        <v>0</v>
      </c>
      <c r="K470" s="44">
        <f>SUM(J470/E470)</f>
        <v>0</v>
      </c>
      <c r="L470" s="46" t="s">
        <v>176</v>
      </c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3"/>
    </row>
    <row r="471" spans="1:44" ht="39.75" customHeight="1">
      <c r="A471" s="39">
        <v>18</v>
      </c>
      <c r="B471" s="39">
        <v>22</v>
      </c>
      <c r="C471" s="40" t="s">
        <v>73</v>
      </c>
      <c r="D471" s="33" t="s">
        <v>49</v>
      </c>
      <c r="E471" s="41">
        <f>SUM(F471+I471)</f>
        <v>200000</v>
      </c>
      <c r="F471" s="42">
        <f>SUM(G471:H471)</f>
        <v>200000</v>
      </c>
      <c r="G471" s="43">
        <v>200000</v>
      </c>
      <c r="H471" s="43">
        <v>0</v>
      </c>
      <c r="I471" s="42">
        <v>0</v>
      </c>
      <c r="J471" s="64"/>
      <c r="K471" s="42"/>
      <c r="L471" s="4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3"/>
    </row>
    <row r="472" spans="1:44" ht="18.75" customHeight="1" hidden="1">
      <c r="A472" s="39"/>
      <c r="B472" s="39"/>
      <c r="C472" s="40" t="s">
        <v>82</v>
      </c>
      <c r="D472" s="33"/>
      <c r="E472" s="41">
        <f>SUM(F472+I472)</f>
        <v>200000</v>
      </c>
      <c r="F472" s="42">
        <f>SUM(G472+H472)</f>
        <v>200000</v>
      </c>
      <c r="G472" s="43">
        <f>SUM(G471)</f>
        <v>200000</v>
      </c>
      <c r="H472" s="43">
        <f>SUM(H471)</f>
        <v>0</v>
      </c>
      <c r="I472" s="42">
        <f>SUM(I471)</f>
        <v>0</v>
      </c>
      <c r="J472" s="64"/>
      <c r="K472" s="42"/>
      <c r="L472" s="4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3"/>
    </row>
    <row r="473" spans="1:44" ht="18" customHeight="1" hidden="1">
      <c r="A473" s="39"/>
      <c r="B473" s="39"/>
      <c r="C473" s="45" t="s">
        <v>85</v>
      </c>
      <c r="D473" s="33"/>
      <c r="E473" s="41">
        <f>SUM(F473+I473)</f>
        <v>0</v>
      </c>
      <c r="F473" s="42">
        <f>SUM(G473+H473)</f>
        <v>0</v>
      </c>
      <c r="G473" s="42">
        <f>SUM(G474-G475)</f>
        <v>0</v>
      </c>
      <c r="H473" s="42">
        <f>SUM(H474-H475)</f>
        <v>0</v>
      </c>
      <c r="I473" s="42">
        <f>SUM(I474-I475)</f>
        <v>0</v>
      </c>
      <c r="J473" s="64"/>
      <c r="K473" s="42"/>
      <c r="L473" s="4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3"/>
    </row>
    <row r="474" spans="1:44" ht="19.5" customHeight="1" hidden="1">
      <c r="A474" s="39"/>
      <c r="B474" s="39"/>
      <c r="C474" s="45" t="s">
        <v>83</v>
      </c>
      <c r="D474" s="33"/>
      <c r="E474" s="41">
        <f>SUM(F474+I474)</f>
        <v>0</v>
      </c>
      <c r="F474" s="42">
        <f>SUM(G474+H474)</f>
        <v>0</v>
      </c>
      <c r="G474" s="42"/>
      <c r="H474" s="42"/>
      <c r="I474" s="42"/>
      <c r="J474" s="64"/>
      <c r="K474" s="42"/>
      <c r="L474" s="4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3"/>
    </row>
    <row r="475" spans="1:44" ht="24" customHeight="1" hidden="1">
      <c r="A475" s="39"/>
      <c r="B475" s="39"/>
      <c r="C475" s="45" t="s">
        <v>86</v>
      </c>
      <c r="D475" s="33"/>
      <c r="E475" s="41">
        <f>SUM(F475+I475)</f>
        <v>0</v>
      </c>
      <c r="F475" s="42">
        <f>SUM(G475+H475)</f>
        <v>0</v>
      </c>
      <c r="G475" s="42"/>
      <c r="H475" s="42"/>
      <c r="I475" s="42"/>
      <c r="J475" s="64"/>
      <c r="K475" s="42"/>
      <c r="L475" s="4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3"/>
    </row>
    <row r="476" spans="1:44" ht="36" customHeight="1">
      <c r="A476" s="39"/>
      <c r="B476" s="39"/>
      <c r="C476" s="40" t="s">
        <v>84</v>
      </c>
      <c r="D476" s="33"/>
      <c r="E476" s="41">
        <f>SUM(E472+E473)</f>
        <v>200000</v>
      </c>
      <c r="F476" s="42">
        <f>SUM(F472+F473)</f>
        <v>200000</v>
      </c>
      <c r="G476" s="42">
        <f>SUM(G472+G473)</f>
        <v>200000</v>
      </c>
      <c r="H476" s="42">
        <f>SUM(H472+H473)</f>
        <v>0</v>
      </c>
      <c r="I476" s="42">
        <f>SUM(I472+I473)</f>
        <v>0</v>
      </c>
      <c r="J476" s="64">
        <v>0</v>
      </c>
      <c r="K476" s="44">
        <f>SUM(J476/E476)</f>
        <v>0</v>
      </c>
      <c r="L476" s="46" t="s">
        <v>176</v>
      </c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3"/>
    </row>
    <row r="477" spans="1:44" ht="132" customHeight="1">
      <c r="A477" s="39">
        <v>19</v>
      </c>
      <c r="B477" s="39">
        <v>23</v>
      </c>
      <c r="C477" s="40" t="s">
        <v>153</v>
      </c>
      <c r="D477" s="33" t="s">
        <v>49</v>
      </c>
      <c r="E477" s="41">
        <f>SUM(F477+I477)</f>
        <v>300000</v>
      </c>
      <c r="F477" s="42">
        <f>SUM(G477:H477)</f>
        <v>100000</v>
      </c>
      <c r="G477" s="43">
        <v>100000</v>
      </c>
      <c r="H477" s="43">
        <v>0</v>
      </c>
      <c r="I477" s="42">
        <v>200000</v>
      </c>
      <c r="J477" s="64"/>
      <c r="K477" s="42"/>
      <c r="L477" s="4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3"/>
    </row>
    <row r="478" spans="1:44" ht="22.5" customHeight="1" hidden="1">
      <c r="A478" s="39"/>
      <c r="B478" s="39"/>
      <c r="C478" s="40" t="s">
        <v>82</v>
      </c>
      <c r="D478" s="33"/>
      <c r="E478" s="41">
        <f>SUM(F478+I478)</f>
        <v>300000</v>
      </c>
      <c r="F478" s="42">
        <f>SUM(G478+H478)</f>
        <v>100000</v>
      </c>
      <c r="G478" s="43">
        <f>SUM(G477)</f>
        <v>100000</v>
      </c>
      <c r="H478" s="43">
        <f>SUM(H477)</f>
        <v>0</v>
      </c>
      <c r="I478" s="42">
        <f>SUM(I477)</f>
        <v>200000</v>
      </c>
      <c r="J478" s="64"/>
      <c r="K478" s="42"/>
      <c r="L478" s="4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3"/>
    </row>
    <row r="479" spans="1:44" ht="22.5" customHeight="1" hidden="1">
      <c r="A479" s="39"/>
      <c r="B479" s="39"/>
      <c r="C479" s="45" t="s">
        <v>85</v>
      </c>
      <c r="D479" s="33"/>
      <c r="E479" s="41">
        <f>SUM(F479+I479)</f>
        <v>0</v>
      </c>
      <c r="F479" s="42">
        <f>SUM(G479+H479)</f>
        <v>200000</v>
      </c>
      <c r="G479" s="42">
        <f>SUM(G480-G481)</f>
        <v>200000</v>
      </c>
      <c r="H479" s="42">
        <f>SUM(H480-H481)</f>
        <v>0</v>
      </c>
      <c r="I479" s="42">
        <f>SUM(I480-I481)</f>
        <v>-200000</v>
      </c>
      <c r="J479" s="64"/>
      <c r="K479" s="42"/>
      <c r="L479" s="4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3"/>
    </row>
    <row r="480" spans="1:44" ht="22.5" customHeight="1" hidden="1">
      <c r="A480" s="39"/>
      <c r="B480" s="39"/>
      <c r="C480" s="45" t="s">
        <v>83</v>
      </c>
      <c r="D480" s="33"/>
      <c r="E480" s="41">
        <f>SUM(F480+I480)</f>
        <v>200000</v>
      </c>
      <c r="F480" s="42">
        <f>SUM(G480+H480)</f>
        <v>200000</v>
      </c>
      <c r="G480" s="42">
        <v>200000</v>
      </c>
      <c r="H480" s="42"/>
      <c r="I480" s="42"/>
      <c r="J480" s="64"/>
      <c r="K480" s="42"/>
      <c r="L480" s="4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3"/>
    </row>
    <row r="481" spans="1:44" ht="26.25" customHeight="1" hidden="1">
      <c r="A481" s="39"/>
      <c r="B481" s="39"/>
      <c r="C481" s="45" t="s">
        <v>86</v>
      </c>
      <c r="D481" s="33"/>
      <c r="E481" s="41">
        <f>SUM(F481+I481)</f>
        <v>200000</v>
      </c>
      <c r="F481" s="42">
        <f>SUM(G481+H481)</f>
        <v>0</v>
      </c>
      <c r="G481" s="42"/>
      <c r="H481" s="42"/>
      <c r="I481" s="42">
        <v>200000</v>
      </c>
      <c r="J481" s="64"/>
      <c r="K481" s="42"/>
      <c r="L481" s="4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3"/>
    </row>
    <row r="482" spans="1:44" ht="39" customHeight="1">
      <c r="A482" s="39"/>
      <c r="B482" s="39"/>
      <c r="C482" s="40" t="s">
        <v>84</v>
      </c>
      <c r="D482" s="33"/>
      <c r="E482" s="41">
        <f>SUM(E478+E479)</f>
        <v>300000</v>
      </c>
      <c r="F482" s="42">
        <f>SUM(F478+F479)</f>
        <v>300000</v>
      </c>
      <c r="G482" s="42">
        <f>SUM(G478+G479)</f>
        <v>300000</v>
      </c>
      <c r="H482" s="42">
        <f>SUM(H478+H479)</f>
        <v>0</v>
      </c>
      <c r="I482" s="42">
        <f>SUM(I478+I479)</f>
        <v>0</v>
      </c>
      <c r="J482" s="64">
        <v>0</v>
      </c>
      <c r="K482" s="44">
        <f>SUM(J482/E482)</f>
        <v>0</v>
      </c>
      <c r="L482" s="46" t="s">
        <v>176</v>
      </c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3"/>
    </row>
    <row r="483" spans="1:44" ht="58.5" customHeight="1">
      <c r="A483" s="39" t="s">
        <v>132</v>
      </c>
      <c r="B483" s="39">
        <v>24</v>
      </c>
      <c r="C483" s="40" t="s">
        <v>121</v>
      </c>
      <c r="D483" s="33" t="s">
        <v>49</v>
      </c>
      <c r="E483" s="41">
        <f>SUM(F483+I483)</f>
        <v>0</v>
      </c>
      <c r="F483" s="42">
        <f>SUM(G483:H483)</f>
        <v>0</v>
      </c>
      <c r="G483" s="43">
        <v>0</v>
      </c>
      <c r="H483" s="43">
        <v>0</v>
      </c>
      <c r="I483" s="42">
        <v>0</v>
      </c>
      <c r="J483" s="64"/>
      <c r="K483" s="42"/>
      <c r="L483" s="4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3"/>
    </row>
    <row r="484" spans="1:44" ht="27" customHeight="1" hidden="1">
      <c r="A484" s="39"/>
      <c r="B484" s="39"/>
      <c r="C484" s="40" t="s">
        <v>82</v>
      </c>
      <c r="D484" s="33"/>
      <c r="E484" s="41">
        <f>SUM(F484+I484)</f>
        <v>0</v>
      </c>
      <c r="F484" s="42">
        <f>SUM(G484+H484)</f>
        <v>0</v>
      </c>
      <c r="G484" s="43">
        <f>SUM(G483)</f>
        <v>0</v>
      </c>
      <c r="H484" s="43">
        <f>SUM(H483)</f>
        <v>0</v>
      </c>
      <c r="I484" s="42">
        <f>SUM(I483)</f>
        <v>0</v>
      </c>
      <c r="J484" s="64"/>
      <c r="K484" s="42"/>
      <c r="L484" s="4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3"/>
    </row>
    <row r="485" spans="1:44" ht="27" customHeight="1" hidden="1">
      <c r="A485" s="39"/>
      <c r="B485" s="39"/>
      <c r="C485" s="45" t="s">
        <v>85</v>
      </c>
      <c r="D485" s="33"/>
      <c r="E485" s="41">
        <f>SUM(F485+I485)</f>
        <v>100000</v>
      </c>
      <c r="F485" s="42">
        <f>SUM(G485+H485)</f>
        <v>100000</v>
      </c>
      <c r="G485" s="42">
        <f>SUM(G486-G487)</f>
        <v>100000</v>
      </c>
      <c r="H485" s="42">
        <f>SUM(H486-H487)</f>
        <v>0</v>
      </c>
      <c r="I485" s="42">
        <f>SUM(I486-I487)</f>
        <v>0</v>
      </c>
      <c r="J485" s="64"/>
      <c r="K485" s="42"/>
      <c r="L485" s="4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3"/>
    </row>
    <row r="486" spans="1:44" ht="27" customHeight="1" hidden="1">
      <c r="A486" s="39"/>
      <c r="B486" s="39"/>
      <c r="C486" s="45" t="s">
        <v>83</v>
      </c>
      <c r="D486" s="33"/>
      <c r="E486" s="41">
        <f>SUM(F486+I486)</f>
        <v>100000</v>
      </c>
      <c r="F486" s="42">
        <f>SUM(G486+H486)</f>
        <v>100000</v>
      </c>
      <c r="G486" s="42">
        <v>100000</v>
      </c>
      <c r="H486" s="42"/>
      <c r="I486" s="42"/>
      <c r="J486" s="64"/>
      <c r="K486" s="42"/>
      <c r="L486" s="4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3"/>
    </row>
    <row r="487" spans="1:44" ht="27" customHeight="1" hidden="1">
      <c r="A487" s="39"/>
      <c r="B487" s="39"/>
      <c r="C487" s="45" t="s">
        <v>86</v>
      </c>
      <c r="D487" s="33"/>
      <c r="E487" s="41">
        <f>SUM(F487+I487)</f>
        <v>0</v>
      </c>
      <c r="F487" s="42">
        <f>SUM(G487+H487)</f>
        <v>0</v>
      </c>
      <c r="G487" s="42"/>
      <c r="H487" s="42"/>
      <c r="I487" s="42"/>
      <c r="J487" s="64"/>
      <c r="K487" s="42"/>
      <c r="L487" s="4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3"/>
    </row>
    <row r="488" spans="1:44" ht="36.75" customHeight="1">
      <c r="A488" s="39"/>
      <c r="B488" s="39"/>
      <c r="C488" s="40" t="s">
        <v>84</v>
      </c>
      <c r="D488" s="33"/>
      <c r="E488" s="41">
        <f>SUM(E484+E485)</f>
        <v>100000</v>
      </c>
      <c r="F488" s="42">
        <f>SUM(F484+F485)</f>
        <v>100000</v>
      </c>
      <c r="G488" s="42">
        <f>SUM(G484+G485)</f>
        <v>100000</v>
      </c>
      <c r="H488" s="42">
        <f>SUM(H484+H485)</f>
        <v>0</v>
      </c>
      <c r="I488" s="42">
        <f>SUM(I484+I485)</f>
        <v>0</v>
      </c>
      <c r="J488" s="64">
        <v>0</v>
      </c>
      <c r="K488" s="44">
        <f>SUM(J488/E488)</f>
        <v>0</v>
      </c>
      <c r="L488" s="46" t="s">
        <v>176</v>
      </c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3"/>
    </row>
    <row r="489" spans="1:44" ht="114.75" customHeight="1">
      <c r="A489" s="39">
        <v>20</v>
      </c>
      <c r="B489" s="39">
        <v>25</v>
      </c>
      <c r="C489" s="40" t="s">
        <v>154</v>
      </c>
      <c r="D489" s="33" t="s">
        <v>49</v>
      </c>
      <c r="E489" s="41">
        <f>SUM(F489+I489)</f>
        <v>350000</v>
      </c>
      <c r="F489" s="42">
        <f>SUM(G489:H489)</f>
        <v>240000</v>
      </c>
      <c r="G489" s="43">
        <f>350000-110000</f>
        <v>240000</v>
      </c>
      <c r="H489" s="43">
        <v>0</v>
      </c>
      <c r="I489" s="42">
        <v>110000</v>
      </c>
      <c r="J489" s="64"/>
      <c r="K489" s="42"/>
      <c r="L489" s="4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3"/>
    </row>
    <row r="490" spans="1:44" ht="23.25" customHeight="1" hidden="1">
      <c r="A490" s="39"/>
      <c r="B490" s="39"/>
      <c r="C490" s="40" t="s">
        <v>82</v>
      </c>
      <c r="D490" s="33"/>
      <c r="E490" s="41">
        <f>SUM(F490+I490)</f>
        <v>350000</v>
      </c>
      <c r="F490" s="42">
        <f>SUM(G490+H490)</f>
        <v>240000</v>
      </c>
      <c r="G490" s="43">
        <f>SUM(G489)</f>
        <v>240000</v>
      </c>
      <c r="H490" s="43">
        <f>SUM(H489)</f>
        <v>0</v>
      </c>
      <c r="I490" s="42">
        <f>SUM(I489)</f>
        <v>110000</v>
      </c>
      <c r="J490" s="64"/>
      <c r="K490" s="42"/>
      <c r="L490" s="4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3"/>
    </row>
    <row r="491" spans="1:44" ht="18" customHeight="1" hidden="1">
      <c r="A491" s="39"/>
      <c r="B491" s="39"/>
      <c r="C491" s="45" t="s">
        <v>85</v>
      </c>
      <c r="D491" s="33"/>
      <c r="E491" s="41">
        <f>SUM(F491+I491)</f>
        <v>100000</v>
      </c>
      <c r="F491" s="42">
        <f>SUM(G491+H491)</f>
        <v>60000</v>
      </c>
      <c r="G491" s="42">
        <f>SUM(G492-G493)</f>
        <v>60000</v>
      </c>
      <c r="H491" s="42">
        <f>SUM(H492-H493)</f>
        <v>0</v>
      </c>
      <c r="I491" s="42">
        <f>SUM(I492-I493)</f>
        <v>40000</v>
      </c>
      <c r="J491" s="64"/>
      <c r="K491" s="42"/>
      <c r="L491" s="4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3"/>
    </row>
    <row r="492" spans="1:44" ht="18" customHeight="1" hidden="1">
      <c r="A492" s="39"/>
      <c r="B492" s="39"/>
      <c r="C492" s="45" t="s">
        <v>83</v>
      </c>
      <c r="D492" s="33"/>
      <c r="E492" s="41">
        <f>SUM(F492+I492)</f>
        <v>340000</v>
      </c>
      <c r="F492" s="42">
        <f>SUM(G492+H492)</f>
        <v>150000</v>
      </c>
      <c r="G492" s="42">
        <v>150000</v>
      </c>
      <c r="H492" s="42"/>
      <c r="I492" s="42">
        <v>190000</v>
      </c>
      <c r="J492" s="64"/>
      <c r="K492" s="42"/>
      <c r="L492" s="4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3"/>
    </row>
    <row r="493" spans="1:44" ht="16.5" customHeight="1" hidden="1">
      <c r="A493" s="39"/>
      <c r="B493" s="39"/>
      <c r="C493" s="45" t="s">
        <v>86</v>
      </c>
      <c r="D493" s="33"/>
      <c r="E493" s="41">
        <f>SUM(F493+I493)</f>
        <v>240000</v>
      </c>
      <c r="F493" s="42">
        <f>SUM(G493+H493)</f>
        <v>90000</v>
      </c>
      <c r="G493" s="42">
        <v>90000</v>
      </c>
      <c r="H493" s="42"/>
      <c r="I493" s="42">
        <v>150000</v>
      </c>
      <c r="J493" s="64"/>
      <c r="K493" s="42"/>
      <c r="L493" s="4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3"/>
    </row>
    <row r="494" spans="1:44" ht="33" customHeight="1">
      <c r="A494" s="39"/>
      <c r="B494" s="39"/>
      <c r="C494" s="40" t="s">
        <v>84</v>
      </c>
      <c r="D494" s="33"/>
      <c r="E494" s="41">
        <f>SUM(E490+E491)</f>
        <v>450000</v>
      </c>
      <c r="F494" s="42">
        <f>SUM(F490+F491)</f>
        <v>300000</v>
      </c>
      <c r="G494" s="42">
        <f>SUM(G490+G491)</f>
        <v>300000</v>
      </c>
      <c r="H494" s="42">
        <f>SUM(H490+H491)</f>
        <v>0</v>
      </c>
      <c r="I494" s="42">
        <f>SUM(I490+I491)</f>
        <v>150000</v>
      </c>
      <c r="J494" s="64">
        <v>0</v>
      </c>
      <c r="K494" s="44">
        <f>SUM(J494/E494)</f>
        <v>0</v>
      </c>
      <c r="L494" s="46" t="s">
        <v>176</v>
      </c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3"/>
    </row>
    <row r="495" spans="1:44" ht="42.75" customHeight="1">
      <c r="A495" s="39">
        <v>21</v>
      </c>
      <c r="B495" s="39">
        <v>26</v>
      </c>
      <c r="C495" s="40" t="s">
        <v>18</v>
      </c>
      <c r="D495" s="33" t="s">
        <v>49</v>
      </c>
      <c r="E495" s="41">
        <f>SUM(F495+I495)</f>
        <v>300000</v>
      </c>
      <c r="F495" s="42">
        <f>SUM(G495:H495)</f>
        <v>210000</v>
      </c>
      <c r="G495" s="43">
        <f>100000+110000</f>
        <v>210000</v>
      </c>
      <c r="H495" s="43">
        <v>0</v>
      </c>
      <c r="I495" s="42">
        <f>200000-110000</f>
        <v>90000</v>
      </c>
      <c r="J495" s="64"/>
      <c r="K495" s="42"/>
      <c r="L495" s="4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3"/>
    </row>
    <row r="496" spans="1:44" ht="19.5" customHeight="1" hidden="1">
      <c r="A496" s="39"/>
      <c r="B496" s="39"/>
      <c r="C496" s="40" t="s">
        <v>82</v>
      </c>
      <c r="D496" s="33"/>
      <c r="E496" s="41">
        <f>SUM(F496+I496)</f>
        <v>300000</v>
      </c>
      <c r="F496" s="42">
        <f>SUM(G496+H496)</f>
        <v>210000</v>
      </c>
      <c r="G496" s="43">
        <f>SUM(G495)</f>
        <v>210000</v>
      </c>
      <c r="H496" s="43">
        <f>SUM(H495)</f>
        <v>0</v>
      </c>
      <c r="I496" s="42">
        <f>SUM(I495)</f>
        <v>90000</v>
      </c>
      <c r="J496" s="64"/>
      <c r="K496" s="42"/>
      <c r="L496" s="4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3"/>
    </row>
    <row r="497" spans="1:44" ht="18.75" customHeight="1" hidden="1">
      <c r="A497" s="39"/>
      <c r="B497" s="39"/>
      <c r="C497" s="45" t="s">
        <v>85</v>
      </c>
      <c r="D497" s="33"/>
      <c r="E497" s="41">
        <f>SUM(F497+I497)</f>
        <v>-90000</v>
      </c>
      <c r="F497" s="42">
        <f>SUM(G497+H497)</f>
        <v>0</v>
      </c>
      <c r="G497" s="42">
        <f>SUM(G498-G499)</f>
        <v>0</v>
      </c>
      <c r="H497" s="42">
        <f>SUM(H498-H499)</f>
        <v>0</v>
      </c>
      <c r="I497" s="42">
        <f>SUM(I498-I499)</f>
        <v>-90000</v>
      </c>
      <c r="J497" s="64"/>
      <c r="K497" s="42"/>
      <c r="L497" s="4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3"/>
    </row>
    <row r="498" spans="1:44" ht="19.5" customHeight="1" hidden="1">
      <c r="A498" s="39"/>
      <c r="B498" s="39"/>
      <c r="C498" s="45" t="s">
        <v>83</v>
      </c>
      <c r="D498" s="33"/>
      <c r="E498" s="41">
        <f>SUM(F498+I498)</f>
        <v>0</v>
      </c>
      <c r="F498" s="42">
        <f>SUM(G498+H498)</f>
        <v>0</v>
      </c>
      <c r="G498" s="42"/>
      <c r="H498" s="42"/>
      <c r="I498" s="42"/>
      <c r="J498" s="64"/>
      <c r="K498" s="42"/>
      <c r="L498" s="4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3"/>
    </row>
    <row r="499" spans="1:44" ht="19.5" customHeight="1" hidden="1">
      <c r="A499" s="39"/>
      <c r="B499" s="39"/>
      <c r="C499" s="45" t="s">
        <v>86</v>
      </c>
      <c r="D499" s="33"/>
      <c r="E499" s="41">
        <f>SUM(F499+I499)</f>
        <v>90000</v>
      </c>
      <c r="F499" s="42">
        <f>SUM(G499+H499)</f>
        <v>0</v>
      </c>
      <c r="G499" s="42"/>
      <c r="H499" s="42"/>
      <c r="I499" s="42">
        <v>90000</v>
      </c>
      <c r="J499" s="64"/>
      <c r="K499" s="42"/>
      <c r="L499" s="4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3"/>
    </row>
    <row r="500" spans="1:44" ht="21.75" customHeight="1">
      <c r="A500" s="39"/>
      <c r="B500" s="39"/>
      <c r="C500" s="40" t="s">
        <v>84</v>
      </c>
      <c r="D500" s="33"/>
      <c r="E500" s="41">
        <f>SUM(E496+E497)</f>
        <v>210000</v>
      </c>
      <c r="F500" s="42">
        <f>SUM(F496+F497)</f>
        <v>210000</v>
      </c>
      <c r="G500" s="42">
        <f>SUM(G496+G497)</f>
        <v>210000</v>
      </c>
      <c r="H500" s="42">
        <f>SUM(H496+H497)</f>
        <v>0</v>
      </c>
      <c r="I500" s="42">
        <f>SUM(I496+I497)</f>
        <v>0</v>
      </c>
      <c r="J500" s="64">
        <v>207320</v>
      </c>
      <c r="K500" s="44">
        <f>SUM(J500/E500)</f>
        <v>0.9872380952380952</v>
      </c>
      <c r="L500" s="46" t="s">
        <v>217</v>
      </c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3"/>
    </row>
    <row r="501" spans="1:44" ht="62.25" customHeight="1">
      <c r="A501" s="39">
        <v>22</v>
      </c>
      <c r="B501" s="39">
        <v>27</v>
      </c>
      <c r="C501" s="40" t="s">
        <v>42</v>
      </c>
      <c r="D501" s="33" t="s">
        <v>49</v>
      </c>
      <c r="E501" s="41">
        <f>SUM(F501+I501)</f>
        <v>50000</v>
      </c>
      <c r="F501" s="42">
        <f>SUM(G501:H501)</f>
        <v>50000</v>
      </c>
      <c r="G501" s="43">
        <v>50000</v>
      </c>
      <c r="H501" s="43">
        <v>0</v>
      </c>
      <c r="I501" s="42">
        <v>0</v>
      </c>
      <c r="J501" s="64"/>
      <c r="K501" s="42"/>
      <c r="L501" s="4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3"/>
    </row>
    <row r="502" spans="1:44" ht="17.25" customHeight="1" hidden="1">
      <c r="A502" s="39"/>
      <c r="B502" s="39"/>
      <c r="C502" s="40" t="s">
        <v>82</v>
      </c>
      <c r="D502" s="33"/>
      <c r="E502" s="41">
        <f>SUM(F502+I502)</f>
        <v>50000</v>
      </c>
      <c r="F502" s="42">
        <f>SUM(G502+H502)</f>
        <v>50000</v>
      </c>
      <c r="G502" s="43">
        <f>SUM(G501)</f>
        <v>50000</v>
      </c>
      <c r="H502" s="43">
        <f>SUM(H501)</f>
        <v>0</v>
      </c>
      <c r="I502" s="42">
        <f>SUM(I501)</f>
        <v>0</v>
      </c>
      <c r="J502" s="64"/>
      <c r="K502" s="42"/>
      <c r="L502" s="4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3"/>
    </row>
    <row r="503" spans="1:44" ht="26.25" customHeight="1" hidden="1">
      <c r="A503" s="39"/>
      <c r="B503" s="39"/>
      <c r="C503" s="45" t="s">
        <v>85</v>
      </c>
      <c r="D503" s="33"/>
      <c r="E503" s="41">
        <f>SUM(F503+I503)</f>
        <v>0</v>
      </c>
      <c r="F503" s="42">
        <f>SUM(G503+H503)</f>
        <v>0</v>
      </c>
      <c r="G503" s="42">
        <f>SUM(G504-G505)</f>
        <v>0</v>
      </c>
      <c r="H503" s="42">
        <f>SUM(H504-H505)</f>
        <v>0</v>
      </c>
      <c r="I503" s="42">
        <f>SUM(I504-I505)</f>
        <v>0</v>
      </c>
      <c r="J503" s="64"/>
      <c r="K503" s="42"/>
      <c r="L503" s="4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3"/>
    </row>
    <row r="504" spans="1:44" ht="22.5" customHeight="1" hidden="1">
      <c r="A504" s="39"/>
      <c r="B504" s="39"/>
      <c r="C504" s="45" t="s">
        <v>83</v>
      </c>
      <c r="D504" s="33"/>
      <c r="E504" s="41">
        <f>SUM(F504+I504)</f>
        <v>0</v>
      </c>
      <c r="F504" s="42">
        <f>SUM(G504+H504)</f>
        <v>0</v>
      </c>
      <c r="G504" s="42"/>
      <c r="H504" s="42"/>
      <c r="I504" s="42"/>
      <c r="J504" s="64"/>
      <c r="K504" s="42"/>
      <c r="L504" s="4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3"/>
    </row>
    <row r="505" spans="1:44" ht="16.5" customHeight="1" hidden="1">
      <c r="A505" s="39"/>
      <c r="B505" s="39"/>
      <c r="C505" s="45" t="s">
        <v>86</v>
      </c>
      <c r="D505" s="33"/>
      <c r="E505" s="41">
        <f>SUM(F505+I505)</f>
        <v>0</v>
      </c>
      <c r="F505" s="42">
        <f>SUM(G505+H505)</f>
        <v>0</v>
      </c>
      <c r="G505" s="42"/>
      <c r="H505" s="42"/>
      <c r="I505" s="42"/>
      <c r="J505" s="64"/>
      <c r="K505" s="42"/>
      <c r="L505" s="4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3"/>
    </row>
    <row r="506" spans="1:44" ht="21.75" customHeight="1">
      <c r="A506" s="39"/>
      <c r="B506" s="39"/>
      <c r="C506" s="40" t="s">
        <v>84</v>
      </c>
      <c r="D506" s="33"/>
      <c r="E506" s="41">
        <f>SUM(E502+E503)</f>
        <v>50000</v>
      </c>
      <c r="F506" s="42">
        <f>SUM(F502+F503)</f>
        <v>50000</v>
      </c>
      <c r="G506" s="42">
        <f>SUM(G502+G503)</f>
        <v>50000</v>
      </c>
      <c r="H506" s="42">
        <f>SUM(H502+H503)</f>
        <v>0</v>
      </c>
      <c r="I506" s="42">
        <f>SUM(I502+I503)</f>
        <v>0</v>
      </c>
      <c r="J506" s="64">
        <v>0</v>
      </c>
      <c r="K506" s="44">
        <f>SUM(J506/E506)</f>
        <v>0</v>
      </c>
      <c r="L506" s="46" t="s">
        <v>218</v>
      </c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3"/>
    </row>
    <row r="507" spans="1:44" ht="54.75" customHeight="1">
      <c r="A507" s="39">
        <v>23</v>
      </c>
      <c r="B507" s="39">
        <v>28</v>
      </c>
      <c r="C507" s="40" t="s">
        <v>30</v>
      </c>
      <c r="D507" s="33" t="s">
        <v>49</v>
      </c>
      <c r="E507" s="41">
        <f>SUM(F507+I507)</f>
        <v>150000</v>
      </c>
      <c r="F507" s="42">
        <f>SUM(G507:H507)</f>
        <v>150000</v>
      </c>
      <c r="G507" s="43">
        <v>150000</v>
      </c>
      <c r="H507" s="43">
        <v>0</v>
      </c>
      <c r="I507" s="42">
        <v>0</v>
      </c>
      <c r="J507" s="64"/>
      <c r="K507" s="42"/>
      <c r="L507" s="4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3"/>
    </row>
    <row r="508" spans="1:44" ht="23.25" customHeight="1" hidden="1">
      <c r="A508" s="39"/>
      <c r="B508" s="39"/>
      <c r="C508" s="40" t="s">
        <v>82</v>
      </c>
      <c r="D508" s="33"/>
      <c r="E508" s="41">
        <f>SUM(F508+I508)</f>
        <v>150000</v>
      </c>
      <c r="F508" s="42">
        <f>SUM(G508+H508)</f>
        <v>150000</v>
      </c>
      <c r="G508" s="43">
        <f>SUM(G507)</f>
        <v>150000</v>
      </c>
      <c r="H508" s="43">
        <f>SUM(H507)</f>
        <v>0</v>
      </c>
      <c r="I508" s="42">
        <f>SUM(I507)</f>
        <v>0</v>
      </c>
      <c r="J508" s="64"/>
      <c r="K508" s="42"/>
      <c r="L508" s="4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3"/>
    </row>
    <row r="509" spans="1:44" ht="21.75" customHeight="1" hidden="1">
      <c r="A509" s="39"/>
      <c r="B509" s="39"/>
      <c r="C509" s="45" t="s">
        <v>85</v>
      </c>
      <c r="D509" s="33"/>
      <c r="E509" s="41">
        <f>SUM(F509+I509)</f>
        <v>0</v>
      </c>
      <c r="F509" s="42">
        <f>SUM(G509+H509)</f>
        <v>0</v>
      </c>
      <c r="G509" s="42">
        <f>SUM(G510-G511)</f>
        <v>0</v>
      </c>
      <c r="H509" s="42">
        <f>SUM(H510-H511)</f>
        <v>0</v>
      </c>
      <c r="I509" s="42">
        <f>SUM(I510-I511)</f>
        <v>0</v>
      </c>
      <c r="J509" s="64"/>
      <c r="K509" s="42"/>
      <c r="L509" s="4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3"/>
    </row>
    <row r="510" spans="1:44" ht="24.75" customHeight="1" hidden="1">
      <c r="A510" s="39"/>
      <c r="B510" s="39"/>
      <c r="C510" s="45" t="s">
        <v>83</v>
      </c>
      <c r="D510" s="33"/>
      <c r="E510" s="41">
        <f>SUM(F510+I510)</f>
        <v>0</v>
      </c>
      <c r="F510" s="42">
        <f>SUM(G510+H510)</f>
        <v>0</v>
      </c>
      <c r="G510" s="42"/>
      <c r="H510" s="42"/>
      <c r="I510" s="42"/>
      <c r="J510" s="64"/>
      <c r="K510" s="42"/>
      <c r="L510" s="4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3"/>
    </row>
    <row r="511" spans="1:44" ht="24.75" customHeight="1" hidden="1">
      <c r="A511" s="39"/>
      <c r="B511" s="39"/>
      <c r="C511" s="45" t="s">
        <v>86</v>
      </c>
      <c r="D511" s="33"/>
      <c r="E511" s="41">
        <f>SUM(F511+I511)</f>
        <v>0</v>
      </c>
      <c r="F511" s="42">
        <f>SUM(G511+H511)</f>
        <v>0</v>
      </c>
      <c r="G511" s="42"/>
      <c r="H511" s="42"/>
      <c r="I511" s="42"/>
      <c r="J511" s="64"/>
      <c r="K511" s="42"/>
      <c r="L511" s="4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3"/>
    </row>
    <row r="512" spans="1:44" ht="38.25" customHeight="1">
      <c r="A512" s="39"/>
      <c r="B512" s="39"/>
      <c r="C512" s="40" t="s">
        <v>84</v>
      </c>
      <c r="D512" s="33"/>
      <c r="E512" s="41">
        <f>SUM(E508+E509)</f>
        <v>150000</v>
      </c>
      <c r="F512" s="42">
        <f>SUM(F508+F509)</f>
        <v>150000</v>
      </c>
      <c r="G512" s="42">
        <f>SUM(G508+G509)</f>
        <v>150000</v>
      </c>
      <c r="H512" s="42">
        <f>SUM(H508+H509)</f>
        <v>0</v>
      </c>
      <c r="I512" s="42">
        <f>SUM(I508+I509)</f>
        <v>0</v>
      </c>
      <c r="J512" s="64">
        <v>0</v>
      </c>
      <c r="K512" s="44">
        <f>SUM(J512/E512)</f>
        <v>0</v>
      </c>
      <c r="L512" s="46" t="s">
        <v>176</v>
      </c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3"/>
    </row>
    <row r="513" spans="1:44" ht="31.5" customHeight="1">
      <c r="A513" s="39">
        <v>24</v>
      </c>
      <c r="B513" s="39">
        <v>29</v>
      </c>
      <c r="C513" s="40" t="s">
        <v>34</v>
      </c>
      <c r="D513" s="33" t="s">
        <v>49</v>
      </c>
      <c r="E513" s="41">
        <f>SUM(F513+I513)</f>
        <v>250000</v>
      </c>
      <c r="F513" s="42">
        <f>SUM(G513:H513)</f>
        <v>100000</v>
      </c>
      <c r="G513" s="43">
        <v>100000</v>
      </c>
      <c r="H513" s="43">
        <v>0</v>
      </c>
      <c r="I513" s="42">
        <v>150000</v>
      </c>
      <c r="J513" s="64"/>
      <c r="K513" s="42"/>
      <c r="L513" s="4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3"/>
    </row>
    <row r="514" spans="1:44" ht="22.5" customHeight="1" hidden="1">
      <c r="A514" s="39"/>
      <c r="B514" s="39"/>
      <c r="C514" s="40" t="s">
        <v>82</v>
      </c>
      <c r="D514" s="33"/>
      <c r="E514" s="41">
        <f>SUM(F514+I514)</f>
        <v>250000</v>
      </c>
      <c r="F514" s="42">
        <f>SUM(G514+H514)</f>
        <v>100000</v>
      </c>
      <c r="G514" s="43">
        <f>SUM(G513)</f>
        <v>100000</v>
      </c>
      <c r="H514" s="43">
        <f>SUM(H513)</f>
        <v>0</v>
      </c>
      <c r="I514" s="42">
        <f>SUM(I513)</f>
        <v>150000</v>
      </c>
      <c r="J514" s="64"/>
      <c r="K514" s="42"/>
      <c r="L514" s="4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3"/>
    </row>
    <row r="515" spans="1:44" ht="22.5" customHeight="1" hidden="1">
      <c r="A515" s="39"/>
      <c r="B515" s="39"/>
      <c r="C515" s="45" t="s">
        <v>85</v>
      </c>
      <c r="D515" s="33"/>
      <c r="E515" s="41">
        <f>SUM(F515+I515)</f>
        <v>150000</v>
      </c>
      <c r="F515" s="42">
        <f>SUM(G515+H515)</f>
        <v>100000</v>
      </c>
      <c r="G515" s="42">
        <f>SUM(G516-G517)</f>
        <v>100000</v>
      </c>
      <c r="H515" s="42">
        <f>SUM(H516-H517)</f>
        <v>0</v>
      </c>
      <c r="I515" s="42">
        <f>SUM(I516-I517)</f>
        <v>50000</v>
      </c>
      <c r="J515" s="64"/>
      <c r="K515" s="42"/>
      <c r="L515" s="4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3"/>
    </row>
    <row r="516" spans="1:44" ht="22.5" customHeight="1" hidden="1">
      <c r="A516" s="39"/>
      <c r="B516" s="39"/>
      <c r="C516" s="45" t="s">
        <v>83</v>
      </c>
      <c r="D516" s="33"/>
      <c r="E516" s="41">
        <f>SUM(F516+I516)</f>
        <v>150000</v>
      </c>
      <c r="F516" s="42">
        <f>SUM(G516+H516)</f>
        <v>100000</v>
      </c>
      <c r="G516" s="42">
        <v>100000</v>
      </c>
      <c r="H516" s="42"/>
      <c r="I516" s="42">
        <v>50000</v>
      </c>
      <c r="J516" s="64"/>
      <c r="K516" s="42"/>
      <c r="L516" s="4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3"/>
    </row>
    <row r="517" spans="1:44" ht="22.5" customHeight="1" hidden="1">
      <c r="A517" s="39"/>
      <c r="B517" s="39"/>
      <c r="C517" s="45" t="s">
        <v>86</v>
      </c>
      <c r="D517" s="33"/>
      <c r="E517" s="41">
        <f>SUM(F517+I517)</f>
        <v>0</v>
      </c>
      <c r="F517" s="42">
        <f>SUM(G517+H517)</f>
        <v>0</v>
      </c>
      <c r="G517" s="42"/>
      <c r="H517" s="42"/>
      <c r="I517" s="42"/>
      <c r="J517" s="64"/>
      <c r="K517" s="42"/>
      <c r="L517" s="4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3"/>
    </row>
    <row r="518" spans="1:44" ht="35.25" customHeight="1">
      <c r="A518" s="39"/>
      <c r="B518" s="39"/>
      <c r="C518" s="40" t="s">
        <v>84</v>
      </c>
      <c r="D518" s="33"/>
      <c r="E518" s="41">
        <f>SUM(E514+E515)</f>
        <v>400000</v>
      </c>
      <c r="F518" s="42">
        <f>SUM(F514+F515)</f>
        <v>200000</v>
      </c>
      <c r="G518" s="42">
        <f>SUM(G514+G515)</f>
        <v>200000</v>
      </c>
      <c r="H518" s="42">
        <f>SUM(H514+H515)</f>
        <v>0</v>
      </c>
      <c r="I518" s="42">
        <f>SUM(I514+I515)</f>
        <v>200000</v>
      </c>
      <c r="J518" s="64">
        <v>0</v>
      </c>
      <c r="K518" s="44">
        <f>SUM(J518/E518)</f>
        <v>0</v>
      </c>
      <c r="L518" s="46" t="s">
        <v>176</v>
      </c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3"/>
    </row>
    <row r="519" spans="1:44" ht="38.25" customHeight="1">
      <c r="A519" s="39">
        <v>25</v>
      </c>
      <c r="B519" s="39">
        <v>30</v>
      </c>
      <c r="C519" s="40" t="s">
        <v>72</v>
      </c>
      <c r="D519" s="33" t="s">
        <v>49</v>
      </c>
      <c r="E519" s="41">
        <f>SUM(F519+I519)</f>
        <v>50000</v>
      </c>
      <c r="F519" s="42">
        <f>SUM(G519:H519)</f>
        <v>50000</v>
      </c>
      <c r="G519" s="43">
        <v>50000</v>
      </c>
      <c r="H519" s="43">
        <v>0</v>
      </c>
      <c r="I519" s="42">
        <v>0</v>
      </c>
      <c r="J519" s="64"/>
      <c r="K519" s="42"/>
      <c r="L519" s="4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3"/>
    </row>
    <row r="520" spans="1:44" ht="20.25" customHeight="1" hidden="1">
      <c r="A520" s="39"/>
      <c r="B520" s="39"/>
      <c r="C520" s="40" t="s">
        <v>82</v>
      </c>
      <c r="D520" s="33"/>
      <c r="E520" s="41">
        <f>SUM(F520+I520)</f>
        <v>50000</v>
      </c>
      <c r="F520" s="42">
        <f>SUM(G520+H520)</f>
        <v>50000</v>
      </c>
      <c r="G520" s="43">
        <f>SUM(G519)</f>
        <v>50000</v>
      </c>
      <c r="H520" s="43">
        <f>SUM(H519)</f>
        <v>0</v>
      </c>
      <c r="I520" s="42">
        <f>SUM(I519)</f>
        <v>0</v>
      </c>
      <c r="J520" s="64"/>
      <c r="K520" s="42"/>
      <c r="L520" s="4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3"/>
    </row>
    <row r="521" spans="1:44" ht="23.25" customHeight="1" hidden="1">
      <c r="A521" s="39"/>
      <c r="B521" s="39"/>
      <c r="C521" s="45" t="s">
        <v>85</v>
      </c>
      <c r="D521" s="33"/>
      <c r="E521" s="41">
        <f>SUM(F521+I521)</f>
        <v>0</v>
      </c>
      <c r="F521" s="42">
        <f>SUM(G521+H521)</f>
        <v>0</v>
      </c>
      <c r="G521" s="42">
        <f>SUM(G522-G523)</f>
        <v>0</v>
      </c>
      <c r="H521" s="42">
        <f>SUM(H522-H523)</f>
        <v>0</v>
      </c>
      <c r="I521" s="42">
        <f>SUM(I522-I523)</f>
        <v>0</v>
      </c>
      <c r="J521" s="64"/>
      <c r="K521" s="42"/>
      <c r="L521" s="4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3"/>
    </row>
    <row r="522" spans="1:44" ht="24" customHeight="1" hidden="1">
      <c r="A522" s="39"/>
      <c r="B522" s="39"/>
      <c r="C522" s="45" t="s">
        <v>83</v>
      </c>
      <c r="D522" s="33"/>
      <c r="E522" s="41">
        <f>SUM(F522+I522)</f>
        <v>0</v>
      </c>
      <c r="F522" s="42">
        <f>SUM(G522+H522)</f>
        <v>0</v>
      </c>
      <c r="G522" s="42"/>
      <c r="H522" s="42"/>
      <c r="I522" s="42"/>
      <c r="J522" s="64"/>
      <c r="K522" s="42"/>
      <c r="L522" s="4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3"/>
    </row>
    <row r="523" spans="1:44" ht="24" customHeight="1" hidden="1">
      <c r="A523" s="39"/>
      <c r="B523" s="39"/>
      <c r="C523" s="45" t="s">
        <v>86</v>
      </c>
      <c r="D523" s="33"/>
      <c r="E523" s="41">
        <f>SUM(F523+I523)</f>
        <v>0</v>
      </c>
      <c r="F523" s="42">
        <f>SUM(G523+H523)</f>
        <v>0</v>
      </c>
      <c r="G523" s="42"/>
      <c r="H523" s="42"/>
      <c r="I523" s="42"/>
      <c r="J523" s="64"/>
      <c r="K523" s="42"/>
      <c r="L523" s="4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3"/>
    </row>
    <row r="524" spans="1:44" ht="32.25" customHeight="1">
      <c r="A524" s="39"/>
      <c r="B524" s="39"/>
      <c r="C524" s="40" t="s">
        <v>84</v>
      </c>
      <c r="D524" s="33"/>
      <c r="E524" s="41">
        <f>SUM(E520+E521)</f>
        <v>50000</v>
      </c>
      <c r="F524" s="42">
        <f>SUM(F520+F521)</f>
        <v>50000</v>
      </c>
      <c r="G524" s="42">
        <f>SUM(G520+G521)</f>
        <v>50000</v>
      </c>
      <c r="H524" s="42">
        <f>SUM(H520+H521)</f>
        <v>0</v>
      </c>
      <c r="I524" s="42">
        <f>SUM(I520+I521)</f>
        <v>0</v>
      </c>
      <c r="J524" s="64">
        <v>0</v>
      </c>
      <c r="K524" s="44">
        <f>SUM(J524/E524)</f>
        <v>0</v>
      </c>
      <c r="L524" s="46" t="s">
        <v>174</v>
      </c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3"/>
    </row>
    <row r="525" spans="1:44" ht="50.25" customHeight="1">
      <c r="A525" s="39">
        <v>26</v>
      </c>
      <c r="B525" s="39">
        <v>31</v>
      </c>
      <c r="C525" s="40" t="s">
        <v>43</v>
      </c>
      <c r="D525" s="33" t="s">
        <v>49</v>
      </c>
      <c r="E525" s="41">
        <f>SUM(F525+I525)</f>
        <v>180000</v>
      </c>
      <c r="F525" s="42">
        <f>SUM(G525:H525)</f>
        <v>180000</v>
      </c>
      <c r="G525" s="43">
        <v>180000</v>
      </c>
      <c r="H525" s="43">
        <v>0</v>
      </c>
      <c r="I525" s="42">
        <v>0</v>
      </c>
      <c r="J525" s="64"/>
      <c r="K525" s="42"/>
      <c r="L525" s="42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  <c r="AK525" s="16"/>
      <c r="AL525" s="16"/>
      <c r="AM525" s="16"/>
      <c r="AN525" s="16"/>
      <c r="AO525" s="16"/>
      <c r="AP525" s="16"/>
      <c r="AQ525" s="16"/>
      <c r="AR525" s="17"/>
    </row>
    <row r="526" spans="1:12" ht="21" customHeight="1" hidden="1">
      <c r="A526" s="39"/>
      <c r="B526" s="39"/>
      <c r="C526" s="40" t="s">
        <v>82</v>
      </c>
      <c r="D526" s="33"/>
      <c r="E526" s="41">
        <f>SUM(F526+I526)</f>
        <v>180000</v>
      </c>
      <c r="F526" s="42">
        <f>SUM(G526+H526)</f>
        <v>180000</v>
      </c>
      <c r="G526" s="43">
        <f>SUM(G525)</f>
        <v>180000</v>
      </c>
      <c r="H526" s="43">
        <f>SUM(H525)</f>
        <v>0</v>
      </c>
      <c r="I526" s="42">
        <f>SUM(I525)</f>
        <v>0</v>
      </c>
      <c r="J526" s="64"/>
      <c r="K526" s="42"/>
      <c r="L526" s="42"/>
    </row>
    <row r="527" spans="1:12" ht="20.25" customHeight="1" hidden="1">
      <c r="A527" s="39"/>
      <c r="B527" s="39"/>
      <c r="C527" s="45" t="s">
        <v>85</v>
      </c>
      <c r="D527" s="33"/>
      <c r="E527" s="41">
        <f>SUM(F527+I527)</f>
        <v>0</v>
      </c>
      <c r="F527" s="42">
        <f>SUM(G527+H527)</f>
        <v>0</v>
      </c>
      <c r="G527" s="42">
        <f>SUM(G528-G529)</f>
        <v>0</v>
      </c>
      <c r="H527" s="42">
        <f>SUM(H528-H529)</f>
        <v>0</v>
      </c>
      <c r="I527" s="42">
        <f>SUM(I528-I529)</f>
        <v>0</v>
      </c>
      <c r="J527" s="64"/>
      <c r="K527" s="42"/>
      <c r="L527" s="42"/>
    </row>
    <row r="528" spans="1:12" ht="22.5" customHeight="1" hidden="1">
      <c r="A528" s="39"/>
      <c r="B528" s="39"/>
      <c r="C528" s="45" t="s">
        <v>83</v>
      </c>
      <c r="D528" s="33"/>
      <c r="E528" s="41">
        <f>SUM(F528+I528)</f>
        <v>0</v>
      </c>
      <c r="F528" s="42">
        <f>SUM(G528+H528)</f>
        <v>0</v>
      </c>
      <c r="G528" s="42"/>
      <c r="H528" s="42"/>
      <c r="I528" s="42"/>
      <c r="J528" s="64"/>
      <c r="K528" s="42"/>
      <c r="L528" s="42"/>
    </row>
    <row r="529" spans="1:12" ht="20.25" customHeight="1" hidden="1">
      <c r="A529" s="39"/>
      <c r="B529" s="39"/>
      <c r="C529" s="45" t="s">
        <v>86</v>
      </c>
      <c r="D529" s="33"/>
      <c r="E529" s="41">
        <f>SUM(F529+I529)</f>
        <v>0</v>
      </c>
      <c r="F529" s="42">
        <f>SUM(G529+H529)</f>
        <v>0</v>
      </c>
      <c r="G529" s="42"/>
      <c r="H529" s="42"/>
      <c r="I529" s="42"/>
      <c r="J529" s="64"/>
      <c r="K529" s="42"/>
      <c r="L529" s="42"/>
    </row>
    <row r="530" spans="1:12" ht="36" customHeight="1">
      <c r="A530" s="39"/>
      <c r="B530" s="39"/>
      <c r="C530" s="40" t="s">
        <v>84</v>
      </c>
      <c r="D530" s="33"/>
      <c r="E530" s="41">
        <f>SUM(E526+E527)</f>
        <v>180000</v>
      </c>
      <c r="F530" s="42">
        <f>SUM(F526+F527)</f>
        <v>180000</v>
      </c>
      <c r="G530" s="42">
        <f>SUM(G526+G527)</f>
        <v>180000</v>
      </c>
      <c r="H530" s="42">
        <f>SUM(H526+H527)</f>
        <v>0</v>
      </c>
      <c r="I530" s="42">
        <f>SUM(I526+I527)</f>
        <v>0</v>
      </c>
      <c r="J530" s="64">
        <v>0</v>
      </c>
      <c r="K530" s="44">
        <f>SUM(J530/E530)</f>
        <v>0</v>
      </c>
      <c r="L530" s="46" t="s">
        <v>173</v>
      </c>
    </row>
    <row r="531" spans="1:12" ht="54.75" customHeight="1">
      <c r="A531" s="39">
        <v>27</v>
      </c>
      <c r="B531" s="39">
        <v>32</v>
      </c>
      <c r="C531" s="40" t="s">
        <v>165</v>
      </c>
      <c r="D531" s="33" t="s">
        <v>49</v>
      </c>
      <c r="E531" s="41">
        <f>SUM(F531+I531)</f>
        <v>200000</v>
      </c>
      <c r="F531" s="42">
        <f>SUM(G531:H531)</f>
        <v>200000</v>
      </c>
      <c r="G531" s="43">
        <v>200000</v>
      </c>
      <c r="H531" s="43">
        <v>0</v>
      </c>
      <c r="I531" s="42">
        <v>0</v>
      </c>
      <c r="J531" s="64"/>
      <c r="K531" s="42"/>
      <c r="L531" s="42"/>
    </row>
    <row r="532" spans="1:12" ht="22.5" customHeight="1" hidden="1">
      <c r="A532" s="39"/>
      <c r="B532" s="39"/>
      <c r="C532" s="40" t="s">
        <v>82</v>
      </c>
      <c r="D532" s="33"/>
      <c r="E532" s="41">
        <f>SUM(F532+I532)</f>
        <v>200000</v>
      </c>
      <c r="F532" s="42">
        <f>SUM(G532+H532)</f>
        <v>200000</v>
      </c>
      <c r="G532" s="43">
        <f>SUM(G531)</f>
        <v>200000</v>
      </c>
      <c r="H532" s="43">
        <f>SUM(H531)</f>
        <v>0</v>
      </c>
      <c r="I532" s="42">
        <f>SUM(I531)</f>
        <v>0</v>
      </c>
      <c r="J532" s="64"/>
      <c r="K532" s="42"/>
      <c r="L532" s="42"/>
    </row>
    <row r="533" spans="1:12" ht="18.75" customHeight="1" hidden="1">
      <c r="A533" s="39"/>
      <c r="B533" s="39"/>
      <c r="C533" s="45" t="s">
        <v>85</v>
      </c>
      <c r="D533" s="33"/>
      <c r="E533" s="41">
        <f>SUM(F533+I533)</f>
        <v>100000</v>
      </c>
      <c r="F533" s="42">
        <f>SUM(G533+H533)</f>
        <v>-100000</v>
      </c>
      <c r="G533" s="42">
        <f>SUM(G534-G535)</f>
        <v>-100000</v>
      </c>
      <c r="H533" s="42">
        <f>SUM(H534-H535)</f>
        <v>0</v>
      </c>
      <c r="I533" s="42">
        <f>SUM(I534-I535)</f>
        <v>200000</v>
      </c>
      <c r="J533" s="64"/>
      <c r="K533" s="42"/>
      <c r="L533" s="42"/>
    </row>
    <row r="534" spans="1:12" ht="19.5" customHeight="1" hidden="1">
      <c r="A534" s="39"/>
      <c r="B534" s="39"/>
      <c r="C534" s="45" t="s">
        <v>83</v>
      </c>
      <c r="D534" s="33"/>
      <c r="E534" s="41">
        <f>SUM(F534+I534)</f>
        <v>200000</v>
      </c>
      <c r="F534" s="42">
        <f>SUM(G534+H534)</f>
        <v>0</v>
      </c>
      <c r="G534" s="42"/>
      <c r="H534" s="42"/>
      <c r="I534" s="42">
        <v>200000</v>
      </c>
      <c r="J534" s="64"/>
      <c r="K534" s="42"/>
      <c r="L534" s="42"/>
    </row>
    <row r="535" spans="1:12" ht="22.5" customHeight="1" hidden="1">
      <c r="A535" s="39"/>
      <c r="B535" s="39"/>
      <c r="C535" s="45" t="s">
        <v>86</v>
      </c>
      <c r="D535" s="33"/>
      <c r="E535" s="41">
        <f>SUM(F535+I535)</f>
        <v>100000</v>
      </c>
      <c r="F535" s="42">
        <f>SUM(G535+H535)</f>
        <v>100000</v>
      </c>
      <c r="G535" s="42">
        <v>100000</v>
      </c>
      <c r="H535" s="42"/>
      <c r="I535" s="42"/>
      <c r="J535" s="64"/>
      <c r="K535" s="42"/>
      <c r="L535" s="42"/>
    </row>
    <row r="536" spans="1:12" ht="34.5" customHeight="1">
      <c r="A536" s="39"/>
      <c r="B536" s="39"/>
      <c r="C536" s="40" t="s">
        <v>84</v>
      </c>
      <c r="D536" s="33"/>
      <c r="E536" s="41">
        <f>SUM(E532+E533)</f>
        <v>300000</v>
      </c>
      <c r="F536" s="42">
        <f>SUM(F532+F533)</f>
        <v>100000</v>
      </c>
      <c r="G536" s="42">
        <f>SUM(G532+G533)</f>
        <v>100000</v>
      </c>
      <c r="H536" s="42">
        <f>SUM(H532+H533)</f>
        <v>0</v>
      </c>
      <c r="I536" s="42">
        <f>SUM(I532+I533)</f>
        <v>200000</v>
      </c>
      <c r="J536" s="64">
        <v>0</v>
      </c>
      <c r="K536" s="44">
        <f>SUM(J536/E536)</f>
        <v>0</v>
      </c>
      <c r="L536" s="46" t="s">
        <v>173</v>
      </c>
    </row>
    <row r="537" spans="1:12" ht="55.5" customHeight="1">
      <c r="A537" s="39">
        <v>28</v>
      </c>
      <c r="B537" s="39">
        <v>33</v>
      </c>
      <c r="C537" s="40" t="s">
        <v>63</v>
      </c>
      <c r="D537" s="33" t="s">
        <v>50</v>
      </c>
      <c r="E537" s="41">
        <f>SUM(F537+I537)</f>
        <v>50000</v>
      </c>
      <c r="F537" s="42">
        <f>SUM(G537:H537)</f>
        <v>50000</v>
      </c>
      <c r="G537" s="43">
        <v>50000</v>
      </c>
      <c r="H537" s="43">
        <v>0</v>
      </c>
      <c r="I537" s="42">
        <v>0</v>
      </c>
      <c r="J537" s="64"/>
      <c r="K537" s="42"/>
      <c r="L537" s="42"/>
    </row>
    <row r="538" spans="1:12" ht="25.5" customHeight="1" hidden="1">
      <c r="A538" s="39"/>
      <c r="B538" s="39"/>
      <c r="C538" s="40" t="s">
        <v>82</v>
      </c>
      <c r="D538" s="33"/>
      <c r="E538" s="41">
        <f>SUM(F538+I538)</f>
        <v>50000</v>
      </c>
      <c r="F538" s="42">
        <f>SUM(G538+H538)</f>
        <v>50000</v>
      </c>
      <c r="G538" s="43">
        <f>SUM(G537)</f>
        <v>50000</v>
      </c>
      <c r="H538" s="43">
        <f>SUM(H537)</f>
        <v>0</v>
      </c>
      <c r="I538" s="42">
        <f>SUM(I537)</f>
        <v>0</v>
      </c>
      <c r="J538" s="64"/>
      <c r="K538" s="42"/>
      <c r="L538" s="42"/>
    </row>
    <row r="539" spans="1:12" ht="24.75" customHeight="1" hidden="1">
      <c r="A539" s="39"/>
      <c r="B539" s="39"/>
      <c r="C539" s="45" t="s">
        <v>85</v>
      </c>
      <c r="D539" s="33"/>
      <c r="E539" s="41">
        <f>SUM(F539+I539)</f>
        <v>0</v>
      </c>
      <c r="F539" s="42">
        <f>SUM(G539+H539)</f>
        <v>0</v>
      </c>
      <c r="G539" s="42">
        <f>SUM(G540-G541)</f>
        <v>0</v>
      </c>
      <c r="H539" s="42">
        <f>SUM(H540-H541)</f>
        <v>0</v>
      </c>
      <c r="I539" s="42">
        <f>SUM(I540-I541)</f>
        <v>0</v>
      </c>
      <c r="J539" s="64"/>
      <c r="K539" s="42"/>
      <c r="L539" s="42"/>
    </row>
    <row r="540" spans="1:12" ht="18" customHeight="1" hidden="1">
      <c r="A540" s="39"/>
      <c r="B540" s="39"/>
      <c r="C540" s="45" t="s">
        <v>83</v>
      </c>
      <c r="D540" s="33"/>
      <c r="E540" s="41">
        <f>SUM(F540+I540)</f>
        <v>0</v>
      </c>
      <c r="F540" s="42">
        <f>SUM(G540+H540)</f>
        <v>0</v>
      </c>
      <c r="G540" s="42"/>
      <c r="H540" s="42"/>
      <c r="I540" s="42"/>
      <c r="J540" s="64"/>
      <c r="K540" s="42"/>
      <c r="L540" s="42"/>
    </row>
    <row r="541" spans="1:12" ht="21" customHeight="1" hidden="1">
      <c r="A541" s="39"/>
      <c r="B541" s="39"/>
      <c r="C541" s="45" t="s">
        <v>86</v>
      </c>
      <c r="D541" s="33"/>
      <c r="E541" s="41">
        <f>SUM(F541+I541)</f>
        <v>0</v>
      </c>
      <c r="F541" s="42">
        <f>SUM(G541+H541)</f>
        <v>0</v>
      </c>
      <c r="G541" s="42"/>
      <c r="H541" s="42"/>
      <c r="I541" s="42"/>
      <c r="J541" s="64"/>
      <c r="K541" s="42"/>
      <c r="L541" s="42"/>
    </row>
    <row r="542" spans="1:12" ht="73.5" customHeight="1">
      <c r="A542" s="39"/>
      <c r="B542" s="39"/>
      <c r="C542" s="40" t="s">
        <v>84</v>
      </c>
      <c r="D542" s="33"/>
      <c r="E542" s="41">
        <f>SUM(E538+E539)</f>
        <v>50000</v>
      </c>
      <c r="F542" s="42">
        <f>SUM(F538+F539)</f>
        <v>50000</v>
      </c>
      <c r="G542" s="42">
        <f>SUM(G538+G539)</f>
        <v>50000</v>
      </c>
      <c r="H542" s="42">
        <f>SUM(H538+H539)</f>
        <v>0</v>
      </c>
      <c r="I542" s="42">
        <f>SUM(I538+I539)</f>
        <v>0</v>
      </c>
      <c r="J542" s="64">
        <v>0</v>
      </c>
      <c r="K542" s="44">
        <f>SUM(J542/E542)</f>
        <v>0</v>
      </c>
      <c r="L542" s="46" t="s">
        <v>175</v>
      </c>
    </row>
    <row r="543" spans="1:12" ht="74.25" customHeight="1">
      <c r="A543" s="39">
        <v>29</v>
      </c>
      <c r="B543" s="39">
        <v>34</v>
      </c>
      <c r="C543" s="40" t="s">
        <v>21</v>
      </c>
      <c r="D543" s="33" t="s">
        <v>50</v>
      </c>
      <c r="E543" s="41">
        <f>SUM(F543+I543)</f>
        <v>100000</v>
      </c>
      <c r="F543" s="42">
        <f>SUM(G543:H543)</f>
        <v>100000</v>
      </c>
      <c r="G543" s="43">
        <v>100000</v>
      </c>
      <c r="H543" s="43">
        <v>0</v>
      </c>
      <c r="I543" s="42">
        <v>0</v>
      </c>
      <c r="J543" s="64"/>
      <c r="K543" s="42"/>
      <c r="L543" s="42"/>
    </row>
    <row r="544" spans="1:12" ht="27" customHeight="1" hidden="1">
      <c r="A544" s="39"/>
      <c r="B544" s="39"/>
      <c r="C544" s="40" t="s">
        <v>82</v>
      </c>
      <c r="D544" s="33"/>
      <c r="E544" s="41">
        <f>SUM(F544+I544)</f>
        <v>100000</v>
      </c>
      <c r="F544" s="42">
        <f>SUM(G544+H544)</f>
        <v>100000</v>
      </c>
      <c r="G544" s="43">
        <f>SUM(G543)</f>
        <v>100000</v>
      </c>
      <c r="H544" s="43">
        <f>SUM(H543)</f>
        <v>0</v>
      </c>
      <c r="I544" s="42">
        <f>SUM(I543)</f>
        <v>0</v>
      </c>
      <c r="J544" s="64"/>
      <c r="K544" s="42"/>
      <c r="L544" s="42"/>
    </row>
    <row r="545" spans="1:12" ht="19.5" customHeight="1" hidden="1">
      <c r="A545" s="39"/>
      <c r="B545" s="39"/>
      <c r="C545" s="45" t="s">
        <v>85</v>
      </c>
      <c r="D545" s="33"/>
      <c r="E545" s="41">
        <f>SUM(F545+I545)</f>
        <v>-50000</v>
      </c>
      <c r="F545" s="42">
        <f>SUM(G545+H545)</f>
        <v>-50000</v>
      </c>
      <c r="G545" s="42">
        <f>SUM(G546-G547)</f>
        <v>-50000</v>
      </c>
      <c r="H545" s="42">
        <f>SUM(H546-H547)</f>
        <v>0</v>
      </c>
      <c r="I545" s="42">
        <f>SUM(I546-I547)</f>
        <v>0</v>
      </c>
      <c r="J545" s="64"/>
      <c r="K545" s="42"/>
      <c r="L545" s="42"/>
    </row>
    <row r="546" spans="1:12" ht="23.25" customHeight="1" hidden="1">
      <c r="A546" s="39"/>
      <c r="B546" s="39"/>
      <c r="C546" s="45" t="s">
        <v>83</v>
      </c>
      <c r="D546" s="33"/>
      <c r="E546" s="41">
        <f>SUM(F546+I546)</f>
        <v>0</v>
      </c>
      <c r="F546" s="42">
        <f>SUM(G546+H546)</f>
        <v>0</v>
      </c>
      <c r="G546" s="42"/>
      <c r="H546" s="42"/>
      <c r="I546" s="42"/>
      <c r="J546" s="64"/>
      <c r="K546" s="42"/>
      <c r="L546" s="42"/>
    </row>
    <row r="547" spans="1:12" ht="21" customHeight="1" hidden="1">
      <c r="A547" s="39"/>
      <c r="B547" s="39"/>
      <c r="C547" s="45" t="s">
        <v>86</v>
      </c>
      <c r="D547" s="33"/>
      <c r="E547" s="41">
        <f>SUM(F547+I547)</f>
        <v>50000</v>
      </c>
      <c r="F547" s="42">
        <f>SUM(G547+H547)</f>
        <v>50000</v>
      </c>
      <c r="G547" s="42">
        <v>50000</v>
      </c>
      <c r="H547" s="42"/>
      <c r="I547" s="42"/>
      <c r="J547" s="64"/>
      <c r="K547" s="42"/>
      <c r="L547" s="42"/>
    </row>
    <row r="548" spans="1:12" ht="39.75" customHeight="1">
      <c r="A548" s="39"/>
      <c r="B548" s="39"/>
      <c r="C548" s="40" t="s">
        <v>84</v>
      </c>
      <c r="D548" s="33"/>
      <c r="E548" s="41">
        <f>SUM(E544+E545)</f>
        <v>50000</v>
      </c>
      <c r="F548" s="42">
        <f>SUM(F544+F545)</f>
        <v>50000</v>
      </c>
      <c r="G548" s="42">
        <f>SUM(G544+G545)</f>
        <v>50000</v>
      </c>
      <c r="H548" s="42">
        <f>SUM(H544+H545)</f>
        <v>0</v>
      </c>
      <c r="I548" s="42">
        <f>SUM(I544+I545)</f>
        <v>0</v>
      </c>
      <c r="J548" s="64">
        <v>0</v>
      </c>
      <c r="K548" s="44">
        <f>SUM(J548/E548)</f>
        <v>0</v>
      </c>
      <c r="L548" s="46" t="s">
        <v>176</v>
      </c>
    </row>
    <row r="549" spans="1:12" ht="135" customHeight="1">
      <c r="A549" s="39">
        <v>30</v>
      </c>
      <c r="B549" s="39">
        <v>35</v>
      </c>
      <c r="C549" s="40" t="s">
        <v>22</v>
      </c>
      <c r="D549" s="33" t="s">
        <v>50</v>
      </c>
      <c r="E549" s="41">
        <f>SUM(F549+I549)</f>
        <v>50000</v>
      </c>
      <c r="F549" s="42">
        <f>SUM(G549:H549)</f>
        <v>50000</v>
      </c>
      <c r="G549" s="43">
        <v>50000</v>
      </c>
      <c r="H549" s="43">
        <v>0</v>
      </c>
      <c r="I549" s="42">
        <v>0</v>
      </c>
      <c r="J549" s="64"/>
      <c r="K549" s="42"/>
      <c r="L549" s="42"/>
    </row>
    <row r="550" spans="1:12" ht="30" customHeight="1" hidden="1">
      <c r="A550" s="39"/>
      <c r="B550" s="39"/>
      <c r="C550" s="40" t="s">
        <v>82</v>
      </c>
      <c r="D550" s="33"/>
      <c r="E550" s="41">
        <f>SUM(F550+I550)</f>
        <v>50000</v>
      </c>
      <c r="F550" s="42">
        <f>SUM(G550+H550)</f>
        <v>50000</v>
      </c>
      <c r="G550" s="43">
        <f>SUM(G549)</f>
        <v>50000</v>
      </c>
      <c r="H550" s="43">
        <f>SUM(H549)</f>
        <v>0</v>
      </c>
      <c r="I550" s="42">
        <f>SUM(I549)</f>
        <v>0</v>
      </c>
      <c r="J550" s="64"/>
      <c r="K550" s="42"/>
      <c r="L550" s="42"/>
    </row>
    <row r="551" spans="1:12" ht="24" customHeight="1" hidden="1">
      <c r="A551" s="39"/>
      <c r="B551" s="39"/>
      <c r="C551" s="45" t="s">
        <v>85</v>
      </c>
      <c r="D551" s="33"/>
      <c r="E551" s="41">
        <f>SUM(F551+I551)</f>
        <v>-20000</v>
      </c>
      <c r="F551" s="42">
        <f>SUM(G551+H551)</f>
        <v>-20000</v>
      </c>
      <c r="G551" s="42">
        <f>SUM(G552-G553)</f>
        <v>-20000</v>
      </c>
      <c r="H551" s="42">
        <f>SUM(H552-H553)</f>
        <v>0</v>
      </c>
      <c r="I551" s="42">
        <f>SUM(I552-I553)</f>
        <v>0</v>
      </c>
      <c r="J551" s="64"/>
      <c r="K551" s="42"/>
      <c r="L551" s="42"/>
    </row>
    <row r="552" spans="1:12" ht="19.5" customHeight="1" hidden="1">
      <c r="A552" s="39"/>
      <c r="B552" s="39"/>
      <c r="C552" s="45" t="s">
        <v>83</v>
      </c>
      <c r="D552" s="33"/>
      <c r="E552" s="41">
        <f>SUM(F552+I552)</f>
        <v>0</v>
      </c>
      <c r="F552" s="42">
        <f>SUM(G552+H552)</f>
        <v>0</v>
      </c>
      <c r="G552" s="42"/>
      <c r="H552" s="42"/>
      <c r="I552" s="42"/>
      <c r="J552" s="64"/>
      <c r="K552" s="42"/>
      <c r="L552" s="42"/>
    </row>
    <row r="553" spans="1:12" ht="19.5" customHeight="1" hidden="1">
      <c r="A553" s="39"/>
      <c r="B553" s="39"/>
      <c r="C553" s="45" t="s">
        <v>86</v>
      </c>
      <c r="D553" s="33"/>
      <c r="E553" s="41">
        <f>SUM(F553+I553)</f>
        <v>20000</v>
      </c>
      <c r="F553" s="42">
        <f>SUM(G553+H553)</f>
        <v>20000</v>
      </c>
      <c r="G553" s="42">
        <v>20000</v>
      </c>
      <c r="H553" s="42"/>
      <c r="I553" s="42"/>
      <c r="J553" s="64"/>
      <c r="K553" s="42"/>
      <c r="L553" s="42"/>
    </row>
    <row r="554" spans="1:12" ht="34.5" customHeight="1">
      <c r="A554" s="39"/>
      <c r="B554" s="39"/>
      <c r="C554" s="40" t="s">
        <v>84</v>
      </c>
      <c r="D554" s="33"/>
      <c r="E554" s="41">
        <f>SUM(E550+E551)</f>
        <v>30000</v>
      </c>
      <c r="F554" s="42">
        <f>SUM(F550+F551)</f>
        <v>30000</v>
      </c>
      <c r="G554" s="42">
        <f>SUM(G550+G551)</f>
        <v>30000</v>
      </c>
      <c r="H554" s="42">
        <f>SUM(H550+H551)</f>
        <v>0</v>
      </c>
      <c r="I554" s="42">
        <f>SUM(I550+I551)</f>
        <v>0</v>
      </c>
      <c r="J554" s="64">
        <v>0</v>
      </c>
      <c r="K554" s="44">
        <f>SUM(J554/E554)</f>
        <v>0</v>
      </c>
      <c r="L554" s="46" t="s">
        <v>176</v>
      </c>
    </row>
    <row r="555" spans="1:12" ht="24" customHeight="1">
      <c r="A555" s="39">
        <v>31</v>
      </c>
      <c r="B555" s="39">
        <v>36</v>
      </c>
      <c r="C555" s="40" t="s">
        <v>13</v>
      </c>
      <c r="D555" s="33" t="s">
        <v>50</v>
      </c>
      <c r="E555" s="41">
        <f>SUM(F555+I555)</f>
        <v>100000</v>
      </c>
      <c r="F555" s="42">
        <f>SUM(G555:H555)</f>
        <v>100000</v>
      </c>
      <c r="G555" s="43">
        <v>100000</v>
      </c>
      <c r="H555" s="43">
        <v>0</v>
      </c>
      <c r="I555" s="42">
        <v>0</v>
      </c>
      <c r="J555" s="64"/>
      <c r="K555" s="42"/>
      <c r="L555" s="42"/>
    </row>
    <row r="556" spans="1:12" ht="24" customHeight="1" hidden="1">
      <c r="A556" s="39"/>
      <c r="B556" s="39"/>
      <c r="C556" s="40" t="s">
        <v>82</v>
      </c>
      <c r="D556" s="33"/>
      <c r="E556" s="41">
        <f>SUM(F556+I556)</f>
        <v>100000</v>
      </c>
      <c r="F556" s="42">
        <f>SUM(G556+H556)</f>
        <v>100000</v>
      </c>
      <c r="G556" s="43">
        <f>SUM(G555)</f>
        <v>100000</v>
      </c>
      <c r="H556" s="43">
        <f>SUM(H555)</f>
        <v>0</v>
      </c>
      <c r="I556" s="42">
        <f>SUM(I555)</f>
        <v>0</v>
      </c>
      <c r="J556" s="64"/>
      <c r="K556" s="42"/>
      <c r="L556" s="42"/>
    </row>
    <row r="557" spans="1:12" ht="24" customHeight="1" hidden="1">
      <c r="A557" s="39"/>
      <c r="B557" s="39"/>
      <c r="C557" s="45" t="s">
        <v>85</v>
      </c>
      <c r="D557" s="33"/>
      <c r="E557" s="41">
        <f>SUM(F557+I557)</f>
        <v>0</v>
      </c>
      <c r="F557" s="42">
        <f>SUM(G557+H557)</f>
        <v>0</v>
      </c>
      <c r="G557" s="42">
        <f>SUM(G558-G559)</f>
        <v>0</v>
      </c>
      <c r="H557" s="42">
        <f>SUM(H558-H559)</f>
        <v>0</v>
      </c>
      <c r="I557" s="42">
        <f>SUM(I558-I559)</f>
        <v>0</v>
      </c>
      <c r="J557" s="64"/>
      <c r="K557" s="42"/>
      <c r="L557" s="42"/>
    </row>
    <row r="558" spans="1:12" ht="24" customHeight="1" hidden="1">
      <c r="A558" s="39"/>
      <c r="B558" s="39"/>
      <c r="C558" s="45" t="s">
        <v>83</v>
      </c>
      <c r="D558" s="33"/>
      <c r="E558" s="41">
        <f>SUM(F558+I558)</f>
        <v>0</v>
      </c>
      <c r="F558" s="42">
        <f>SUM(G558+H558)</f>
        <v>0</v>
      </c>
      <c r="G558" s="42"/>
      <c r="H558" s="42"/>
      <c r="I558" s="42"/>
      <c r="J558" s="64"/>
      <c r="K558" s="42"/>
      <c r="L558" s="42"/>
    </row>
    <row r="559" spans="1:12" ht="24" customHeight="1" hidden="1">
      <c r="A559" s="39"/>
      <c r="B559" s="39"/>
      <c r="C559" s="45" t="s">
        <v>86</v>
      </c>
      <c r="D559" s="33"/>
      <c r="E559" s="41">
        <f>SUM(F559+I559)</f>
        <v>0</v>
      </c>
      <c r="F559" s="42">
        <f>SUM(G559+H559)</f>
        <v>0</v>
      </c>
      <c r="G559" s="42"/>
      <c r="H559" s="42"/>
      <c r="I559" s="42"/>
      <c r="J559" s="64"/>
      <c r="K559" s="42"/>
      <c r="L559" s="42"/>
    </row>
    <row r="560" spans="1:12" ht="36" customHeight="1">
      <c r="A560" s="39"/>
      <c r="B560" s="39"/>
      <c r="C560" s="40" t="s">
        <v>84</v>
      </c>
      <c r="D560" s="33"/>
      <c r="E560" s="41">
        <f>SUM(E556+E557)</f>
        <v>100000</v>
      </c>
      <c r="F560" s="42">
        <f>SUM(F556+F557)</f>
        <v>100000</v>
      </c>
      <c r="G560" s="42">
        <f>SUM(G556+G557)</f>
        <v>100000</v>
      </c>
      <c r="H560" s="42">
        <f>SUM(H556+H557)</f>
        <v>0</v>
      </c>
      <c r="I560" s="42">
        <f>SUM(I556+I557)</f>
        <v>0</v>
      </c>
      <c r="J560" s="64">
        <v>0</v>
      </c>
      <c r="K560" s="44">
        <f>SUM(J560/E560)</f>
        <v>0</v>
      </c>
      <c r="L560" s="46" t="s">
        <v>176</v>
      </c>
    </row>
    <row r="561" spans="1:12" ht="56.25" customHeight="1">
      <c r="A561" s="39">
        <v>32</v>
      </c>
      <c r="B561" s="39">
        <v>37</v>
      </c>
      <c r="C561" s="40" t="s">
        <v>80</v>
      </c>
      <c r="D561" s="33" t="s">
        <v>58</v>
      </c>
      <c r="E561" s="41">
        <f>SUM(F561+I561)</f>
        <v>120000</v>
      </c>
      <c r="F561" s="42">
        <f>SUM(G561:H561)</f>
        <v>120000</v>
      </c>
      <c r="G561" s="43">
        <v>120000</v>
      </c>
      <c r="H561" s="43">
        <v>0</v>
      </c>
      <c r="I561" s="42">
        <v>0</v>
      </c>
      <c r="J561" s="64"/>
      <c r="K561" s="42"/>
      <c r="L561" s="42"/>
    </row>
    <row r="562" spans="1:12" ht="18.75" customHeight="1" hidden="1">
      <c r="A562" s="39"/>
      <c r="B562" s="39"/>
      <c r="C562" s="40" t="s">
        <v>82</v>
      </c>
      <c r="D562" s="33"/>
      <c r="E562" s="41">
        <f>SUM(F562+I562)</f>
        <v>120000</v>
      </c>
      <c r="F562" s="42">
        <f>SUM(G562+H562)</f>
        <v>120000</v>
      </c>
      <c r="G562" s="43">
        <f>SUM(G561)</f>
        <v>120000</v>
      </c>
      <c r="H562" s="43">
        <f>SUM(H561)</f>
        <v>0</v>
      </c>
      <c r="I562" s="42">
        <f>SUM(I561)</f>
        <v>0</v>
      </c>
      <c r="J562" s="64"/>
      <c r="K562" s="42"/>
      <c r="L562" s="42"/>
    </row>
    <row r="563" spans="1:12" ht="19.5" customHeight="1" hidden="1">
      <c r="A563" s="39"/>
      <c r="B563" s="39"/>
      <c r="C563" s="45" t="s">
        <v>85</v>
      </c>
      <c r="D563" s="33"/>
      <c r="E563" s="41">
        <f>SUM(F563+I563)</f>
        <v>0</v>
      </c>
      <c r="F563" s="42">
        <f>SUM(G563+H563)</f>
        <v>0</v>
      </c>
      <c r="G563" s="42">
        <f>SUM(G564-G565)</f>
        <v>0</v>
      </c>
      <c r="H563" s="42">
        <f>SUM(H564-H565)</f>
        <v>0</v>
      </c>
      <c r="I563" s="42">
        <f>SUM(I564-I565)</f>
        <v>0</v>
      </c>
      <c r="J563" s="64"/>
      <c r="K563" s="42"/>
      <c r="L563" s="42"/>
    </row>
    <row r="564" spans="1:12" ht="18" customHeight="1" hidden="1">
      <c r="A564" s="39"/>
      <c r="B564" s="39"/>
      <c r="C564" s="45" t="s">
        <v>83</v>
      </c>
      <c r="D564" s="33"/>
      <c r="E564" s="41">
        <f>SUM(F564+I564)</f>
        <v>0</v>
      </c>
      <c r="F564" s="42">
        <f>SUM(G564+H564)</f>
        <v>0</v>
      </c>
      <c r="G564" s="42"/>
      <c r="H564" s="42"/>
      <c r="I564" s="42"/>
      <c r="J564" s="64"/>
      <c r="K564" s="42"/>
      <c r="L564" s="42"/>
    </row>
    <row r="565" spans="1:12" ht="24.75" customHeight="1" hidden="1">
      <c r="A565" s="39"/>
      <c r="B565" s="39"/>
      <c r="C565" s="45" t="s">
        <v>86</v>
      </c>
      <c r="D565" s="33"/>
      <c r="E565" s="41">
        <f>SUM(F565+I565)</f>
        <v>0</v>
      </c>
      <c r="F565" s="42">
        <f>SUM(G565+H565)</f>
        <v>0</v>
      </c>
      <c r="G565" s="42"/>
      <c r="H565" s="42"/>
      <c r="I565" s="42"/>
      <c r="J565" s="64"/>
      <c r="K565" s="42"/>
      <c r="L565" s="42"/>
    </row>
    <row r="566" spans="1:12" ht="21" customHeight="1">
      <c r="A566" s="39"/>
      <c r="B566" s="39"/>
      <c r="C566" s="40" t="s">
        <v>84</v>
      </c>
      <c r="D566" s="33"/>
      <c r="E566" s="41">
        <f>SUM(E562+E563)</f>
        <v>120000</v>
      </c>
      <c r="F566" s="42">
        <f>SUM(F562+F563)</f>
        <v>120000</v>
      </c>
      <c r="G566" s="42">
        <f>SUM(G562+G563)</f>
        <v>120000</v>
      </c>
      <c r="H566" s="42">
        <f>SUM(H562+H563)</f>
        <v>0</v>
      </c>
      <c r="I566" s="42">
        <f>SUM(I562+I563)</f>
        <v>0</v>
      </c>
      <c r="J566" s="64">
        <v>100003.6</v>
      </c>
      <c r="K566" s="44">
        <f>SUM(J566/E566)</f>
        <v>0.8333633333333333</v>
      </c>
      <c r="L566" s="46" t="s">
        <v>177</v>
      </c>
    </row>
    <row r="567" spans="1:12" ht="56.25">
      <c r="A567" s="39">
        <v>33</v>
      </c>
      <c r="B567" s="39">
        <v>38</v>
      </c>
      <c r="C567" s="40" t="s">
        <v>71</v>
      </c>
      <c r="D567" s="33" t="s">
        <v>59</v>
      </c>
      <c r="E567" s="41">
        <f>SUM(F567+I567)</f>
        <v>200000</v>
      </c>
      <c r="F567" s="42">
        <f>SUM(G567:H567)</f>
        <v>200000</v>
      </c>
      <c r="G567" s="43">
        <v>200000</v>
      </c>
      <c r="H567" s="43">
        <v>0</v>
      </c>
      <c r="I567" s="42">
        <v>0</v>
      </c>
      <c r="J567" s="64"/>
      <c r="K567" s="42"/>
      <c r="L567" s="42"/>
    </row>
    <row r="568" spans="1:12" ht="18.75" hidden="1">
      <c r="A568" s="39"/>
      <c r="B568" s="39"/>
      <c r="C568" s="40" t="s">
        <v>82</v>
      </c>
      <c r="D568" s="33"/>
      <c r="E568" s="41">
        <f>SUM(F568+I568)</f>
        <v>200000</v>
      </c>
      <c r="F568" s="42">
        <f>SUM(G568+H568)</f>
        <v>200000</v>
      </c>
      <c r="G568" s="43">
        <f>SUM(G567)</f>
        <v>200000</v>
      </c>
      <c r="H568" s="43">
        <f>SUM(H567)</f>
        <v>0</v>
      </c>
      <c r="I568" s="42">
        <f>SUM(I567)</f>
        <v>0</v>
      </c>
      <c r="J568" s="64"/>
      <c r="K568" s="42"/>
      <c r="L568" s="42"/>
    </row>
    <row r="569" spans="1:12" ht="18.75" hidden="1">
      <c r="A569" s="39"/>
      <c r="B569" s="39"/>
      <c r="C569" s="45" t="s">
        <v>85</v>
      </c>
      <c r="D569" s="33"/>
      <c r="E569" s="41">
        <f>SUM(F569+I569)</f>
        <v>200000</v>
      </c>
      <c r="F569" s="42">
        <f>SUM(G569+H569)</f>
        <v>0</v>
      </c>
      <c r="G569" s="42">
        <f>SUM(G570-G571)</f>
        <v>0</v>
      </c>
      <c r="H569" s="42">
        <f>SUM(H570-H571)</f>
        <v>0</v>
      </c>
      <c r="I569" s="42">
        <f>SUM(I570-I571)</f>
        <v>200000</v>
      </c>
      <c r="J569" s="64"/>
      <c r="K569" s="42"/>
      <c r="L569" s="42"/>
    </row>
    <row r="570" spans="1:12" ht="18.75" hidden="1">
      <c r="A570" s="39"/>
      <c r="B570" s="39"/>
      <c r="C570" s="45" t="s">
        <v>83</v>
      </c>
      <c r="D570" s="33"/>
      <c r="E570" s="41">
        <f>SUM(F570+I570)</f>
        <v>200000</v>
      </c>
      <c r="F570" s="42">
        <f>SUM(G570+H570)</f>
        <v>0</v>
      </c>
      <c r="G570" s="42"/>
      <c r="H570" s="42"/>
      <c r="I570" s="42">
        <v>200000</v>
      </c>
      <c r="J570" s="64"/>
      <c r="K570" s="42"/>
      <c r="L570" s="42"/>
    </row>
    <row r="571" spans="1:12" ht="18.75" hidden="1">
      <c r="A571" s="39"/>
      <c r="B571" s="39"/>
      <c r="C571" s="45" t="s">
        <v>86</v>
      </c>
      <c r="D571" s="33"/>
      <c r="E571" s="41">
        <f>SUM(F571+I571)</f>
        <v>0</v>
      </c>
      <c r="F571" s="42">
        <f>SUM(G571+H571)</f>
        <v>0</v>
      </c>
      <c r="G571" s="42"/>
      <c r="H571" s="42"/>
      <c r="I571" s="42"/>
      <c r="J571" s="64"/>
      <c r="K571" s="42"/>
      <c r="L571" s="42"/>
    </row>
    <row r="572" spans="1:12" ht="97.5" customHeight="1">
      <c r="A572" s="39"/>
      <c r="B572" s="39"/>
      <c r="C572" s="40" t="s">
        <v>84</v>
      </c>
      <c r="D572" s="33"/>
      <c r="E572" s="41">
        <f>SUM(E568+E569)</f>
        <v>400000</v>
      </c>
      <c r="F572" s="42">
        <f>SUM(F568+F569)</f>
        <v>200000</v>
      </c>
      <c r="G572" s="42">
        <f>SUM(G568+G569)</f>
        <v>200000</v>
      </c>
      <c r="H572" s="42">
        <f>SUM(H568+H569)</f>
        <v>0</v>
      </c>
      <c r="I572" s="42">
        <f>SUM(I568+I569)</f>
        <v>200000</v>
      </c>
      <c r="J572" s="64">
        <v>0</v>
      </c>
      <c r="K572" s="44">
        <f>SUM(J572/E572)</f>
        <v>0</v>
      </c>
      <c r="L572" s="46" t="s">
        <v>178</v>
      </c>
    </row>
    <row r="573" spans="1:12" ht="51.75" customHeight="1">
      <c r="A573" s="39">
        <v>34</v>
      </c>
      <c r="B573" s="39">
        <v>39</v>
      </c>
      <c r="C573" s="40" t="s">
        <v>64</v>
      </c>
      <c r="D573" s="33" t="s">
        <v>60</v>
      </c>
      <c r="E573" s="41">
        <f>SUM(F573+I573)</f>
        <v>110000</v>
      </c>
      <c r="F573" s="42">
        <f>SUM(G573:H573)</f>
        <v>110000</v>
      </c>
      <c r="G573" s="43">
        <v>110000</v>
      </c>
      <c r="H573" s="43">
        <v>0</v>
      </c>
      <c r="I573" s="42">
        <v>0</v>
      </c>
      <c r="J573" s="64"/>
      <c r="K573" s="42"/>
      <c r="L573" s="42"/>
    </row>
    <row r="574" spans="1:12" ht="18.75" hidden="1">
      <c r="A574" s="39"/>
      <c r="B574" s="39"/>
      <c r="C574" s="40" t="s">
        <v>82</v>
      </c>
      <c r="D574" s="33"/>
      <c r="E574" s="41">
        <f>SUM(F574+I574)</f>
        <v>110000</v>
      </c>
      <c r="F574" s="42">
        <f>SUM(G574+H574)</f>
        <v>110000</v>
      </c>
      <c r="G574" s="43">
        <f>SUM(G573)</f>
        <v>110000</v>
      </c>
      <c r="H574" s="43">
        <f>SUM(H573)</f>
        <v>0</v>
      </c>
      <c r="I574" s="42">
        <f>SUM(I573)</f>
        <v>0</v>
      </c>
      <c r="J574" s="64"/>
      <c r="K574" s="42"/>
      <c r="L574" s="42"/>
    </row>
    <row r="575" spans="1:12" ht="18.75" hidden="1">
      <c r="A575" s="39"/>
      <c r="B575" s="39"/>
      <c r="C575" s="45" t="s">
        <v>85</v>
      </c>
      <c r="D575" s="33"/>
      <c r="E575" s="41">
        <f>SUM(F575+I575)</f>
        <v>0</v>
      </c>
      <c r="F575" s="42">
        <f>SUM(G575+H575)</f>
        <v>0</v>
      </c>
      <c r="G575" s="42">
        <f>SUM(G576-G577)</f>
        <v>0</v>
      </c>
      <c r="H575" s="42">
        <f>SUM(H576-H577)</f>
        <v>0</v>
      </c>
      <c r="I575" s="42">
        <f>SUM(I576-I577)</f>
        <v>0</v>
      </c>
      <c r="J575" s="64"/>
      <c r="K575" s="42"/>
      <c r="L575" s="42"/>
    </row>
    <row r="576" spans="1:12" ht="18.75" hidden="1">
      <c r="A576" s="39"/>
      <c r="B576" s="39"/>
      <c r="C576" s="45" t="s">
        <v>83</v>
      </c>
      <c r="D576" s="33"/>
      <c r="E576" s="41">
        <f>SUM(F576+I576)</f>
        <v>0</v>
      </c>
      <c r="F576" s="42">
        <f>SUM(G576+H576)</f>
        <v>0</v>
      </c>
      <c r="G576" s="42"/>
      <c r="H576" s="42"/>
      <c r="I576" s="42"/>
      <c r="J576" s="64"/>
      <c r="K576" s="42"/>
      <c r="L576" s="42"/>
    </row>
    <row r="577" spans="1:12" ht="18.75" hidden="1">
      <c r="A577" s="39"/>
      <c r="B577" s="39"/>
      <c r="C577" s="45" t="s">
        <v>86</v>
      </c>
      <c r="D577" s="33"/>
      <c r="E577" s="41">
        <f>SUM(F577+I577)</f>
        <v>0</v>
      </c>
      <c r="F577" s="42">
        <f>SUM(G577+H577)</f>
        <v>0</v>
      </c>
      <c r="G577" s="42"/>
      <c r="H577" s="42"/>
      <c r="I577" s="42"/>
      <c r="J577" s="64"/>
      <c r="K577" s="42"/>
      <c r="L577" s="42"/>
    </row>
    <row r="578" spans="1:12" ht="20.25" customHeight="1">
      <c r="A578" s="39"/>
      <c r="B578" s="39"/>
      <c r="C578" s="40" t="s">
        <v>84</v>
      </c>
      <c r="D578" s="33"/>
      <c r="E578" s="41">
        <f>SUM(E574+E575)</f>
        <v>110000</v>
      </c>
      <c r="F578" s="42">
        <f>SUM(F574+F575)</f>
        <v>110000</v>
      </c>
      <c r="G578" s="42">
        <f>SUM(G574+G575)</f>
        <v>110000</v>
      </c>
      <c r="H578" s="42">
        <f>SUM(H574+H575)</f>
        <v>0</v>
      </c>
      <c r="I578" s="42">
        <f>SUM(I574+I575)</f>
        <v>0</v>
      </c>
      <c r="J578" s="64">
        <v>0</v>
      </c>
      <c r="K578" s="44">
        <f>SUM(J578/E578)</f>
        <v>0</v>
      </c>
      <c r="L578" s="46" t="s">
        <v>179</v>
      </c>
    </row>
    <row r="579" spans="1:12" ht="38.25" customHeight="1">
      <c r="A579" s="39">
        <v>35</v>
      </c>
      <c r="B579" s="39">
        <v>40</v>
      </c>
      <c r="C579" s="40" t="s">
        <v>122</v>
      </c>
      <c r="D579" s="33" t="s">
        <v>53</v>
      </c>
      <c r="E579" s="41">
        <f>SUM(F579+I579)</f>
        <v>150000</v>
      </c>
      <c r="F579" s="42">
        <f>SUM(G579:H579)</f>
        <v>150000</v>
      </c>
      <c r="G579" s="43">
        <v>150000</v>
      </c>
      <c r="H579" s="43">
        <v>0</v>
      </c>
      <c r="I579" s="42">
        <v>0</v>
      </c>
      <c r="J579" s="64"/>
      <c r="K579" s="42"/>
      <c r="L579" s="42"/>
    </row>
    <row r="580" spans="1:12" ht="21.75" customHeight="1" hidden="1">
      <c r="A580" s="39"/>
      <c r="B580" s="39"/>
      <c r="C580" s="40" t="s">
        <v>82</v>
      </c>
      <c r="D580" s="33"/>
      <c r="E580" s="41">
        <f>SUM(F580+I580)</f>
        <v>150000</v>
      </c>
      <c r="F580" s="42">
        <f>SUM(G580+H580)</f>
        <v>150000</v>
      </c>
      <c r="G580" s="43">
        <f>SUM(G579)</f>
        <v>150000</v>
      </c>
      <c r="H580" s="43">
        <f>SUM(H579)</f>
        <v>0</v>
      </c>
      <c r="I580" s="42">
        <f>SUM(I579)</f>
        <v>0</v>
      </c>
      <c r="J580" s="64"/>
      <c r="K580" s="42"/>
      <c r="L580" s="42"/>
    </row>
    <row r="581" spans="1:12" ht="18" customHeight="1" hidden="1">
      <c r="A581" s="39"/>
      <c r="B581" s="39"/>
      <c r="C581" s="45" t="s">
        <v>85</v>
      </c>
      <c r="D581" s="33"/>
      <c r="E581" s="41">
        <f>SUM(F581+I581)</f>
        <v>27000</v>
      </c>
      <c r="F581" s="42">
        <f>SUM(G581+H581)</f>
        <v>27000</v>
      </c>
      <c r="G581" s="42">
        <f>SUM(G582-G583)</f>
        <v>27000</v>
      </c>
      <c r="H581" s="42">
        <f>SUM(H582-H583)</f>
        <v>0</v>
      </c>
      <c r="I581" s="42">
        <f>SUM(I582-I583)</f>
        <v>0</v>
      </c>
      <c r="J581" s="64"/>
      <c r="K581" s="42"/>
      <c r="L581" s="42"/>
    </row>
    <row r="582" spans="1:12" ht="15" customHeight="1" hidden="1">
      <c r="A582" s="39"/>
      <c r="B582" s="39"/>
      <c r="C582" s="45" t="s">
        <v>83</v>
      </c>
      <c r="D582" s="33"/>
      <c r="E582" s="41">
        <f>SUM(F582+I582)</f>
        <v>27000</v>
      </c>
      <c r="F582" s="42">
        <f>SUM(G582+H582)</f>
        <v>27000</v>
      </c>
      <c r="G582" s="42">
        <v>27000</v>
      </c>
      <c r="H582" s="42"/>
      <c r="I582" s="42"/>
      <c r="J582" s="64"/>
      <c r="K582" s="42"/>
      <c r="L582" s="42"/>
    </row>
    <row r="583" spans="1:12" ht="15.75" customHeight="1" hidden="1">
      <c r="A583" s="39"/>
      <c r="B583" s="39"/>
      <c r="C583" s="45" t="s">
        <v>86</v>
      </c>
      <c r="D583" s="33"/>
      <c r="E583" s="41">
        <f>SUM(F583+I583)</f>
        <v>0</v>
      </c>
      <c r="F583" s="42">
        <f>SUM(G583+H583)</f>
        <v>0</v>
      </c>
      <c r="G583" s="42"/>
      <c r="H583" s="42"/>
      <c r="I583" s="42"/>
      <c r="J583" s="64"/>
      <c r="K583" s="42"/>
      <c r="L583" s="42"/>
    </row>
    <row r="584" spans="1:12" ht="33.75" customHeight="1">
      <c r="A584" s="39"/>
      <c r="B584" s="39"/>
      <c r="C584" s="40" t="s">
        <v>84</v>
      </c>
      <c r="D584" s="33"/>
      <c r="E584" s="41">
        <f>SUM(E580+E581)</f>
        <v>177000</v>
      </c>
      <c r="F584" s="42">
        <f>SUM(F580+F581)</f>
        <v>177000</v>
      </c>
      <c r="G584" s="42">
        <f>SUM(G580+G581)</f>
        <v>177000</v>
      </c>
      <c r="H584" s="42">
        <f>SUM(H580+H581)</f>
        <v>0</v>
      </c>
      <c r="I584" s="42">
        <f>SUM(I580+I581)</f>
        <v>0</v>
      </c>
      <c r="J584" s="64">
        <v>0</v>
      </c>
      <c r="K584" s="44">
        <f>SUM(J584/E584)</f>
        <v>0</v>
      </c>
      <c r="L584" s="46" t="s">
        <v>180</v>
      </c>
    </row>
    <row r="585" spans="1:12" ht="35.25" customHeight="1">
      <c r="A585" s="39">
        <v>36</v>
      </c>
      <c r="B585" s="39">
        <v>41</v>
      </c>
      <c r="C585" s="40" t="s">
        <v>135</v>
      </c>
      <c r="D585" s="33" t="s">
        <v>70</v>
      </c>
      <c r="E585" s="41">
        <f>SUM(F585+I585)</f>
        <v>50000</v>
      </c>
      <c r="F585" s="42">
        <f>SUM(G585:H585)</f>
        <v>50000</v>
      </c>
      <c r="G585" s="43">
        <v>50000</v>
      </c>
      <c r="H585" s="43">
        <v>0</v>
      </c>
      <c r="I585" s="42">
        <v>0</v>
      </c>
      <c r="J585" s="64"/>
      <c r="K585" s="42"/>
      <c r="L585" s="42"/>
    </row>
    <row r="586" spans="1:12" ht="21.75" customHeight="1" hidden="1">
      <c r="A586" s="39"/>
      <c r="B586" s="39"/>
      <c r="C586" s="40" t="s">
        <v>82</v>
      </c>
      <c r="D586" s="33"/>
      <c r="E586" s="41">
        <f>SUM(F586+I586)</f>
        <v>50000</v>
      </c>
      <c r="F586" s="42">
        <f>SUM(G586+H586)</f>
        <v>50000</v>
      </c>
      <c r="G586" s="43">
        <f>SUM(G585)</f>
        <v>50000</v>
      </c>
      <c r="H586" s="43">
        <f>SUM(H585)</f>
        <v>0</v>
      </c>
      <c r="I586" s="42">
        <f>SUM(I585)</f>
        <v>0</v>
      </c>
      <c r="J586" s="64"/>
      <c r="K586" s="42"/>
      <c r="L586" s="42"/>
    </row>
    <row r="587" spans="1:12" ht="21.75" customHeight="1" hidden="1">
      <c r="A587" s="39"/>
      <c r="B587" s="39"/>
      <c r="C587" s="45" t="s">
        <v>85</v>
      </c>
      <c r="D587" s="33"/>
      <c r="E587" s="41">
        <f>SUM(F587+I587)</f>
        <v>0</v>
      </c>
      <c r="F587" s="42">
        <f>SUM(G587+H587)</f>
        <v>0</v>
      </c>
      <c r="G587" s="42">
        <f>SUM(G588-G589)</f>
        <v>0</v>
      </c>
      <c r="H587" s="42">
        <f>SUM(H588-H589)</f>
        <v>0</v>
      </c>
      <c r="I587" s="42">
        <f>SUM(I588-I589)</f>
        <v>0</v>
      </c>
      <c r="J587" s="64"/>
      <c r="K587" s="42"/>
      <c r="L587" s="42"/>
    </row>
    <row r="588" spans="1:12" ht="21.75" customHeight="1" hidden="1">
      <c r="A588" s="39"/>
      <c r="B588" s="39"/>
      <c r="C588" s="45" t="s">
        <v>83</v>
      </c>
      <c r="D588" s="33"/>
      <c r="E588" s="41">
        <f>SUM(F588+I588)</f>
        <v>0</v>
      </c>
      <c r="F588" s="42">
        <f>SUM(G588+H588)</f>
        <v>0</v>
      </c>
      <c r="G588" s="42"/>
      <c r="H588" s="42"/>
      <c r="I588" s="42"/>
      <c r="J588" s="64"/>
      <c r="K588" s="42"/>
      <c r="L588" s="42"/>
    </row>
    <row r="589" spans="1:12" ht="21.75" customHeight="1" hidden="1">
      <c r="A589" s="39"/>
      <c r="B589" s="39"/>
      <c r="C589" s="45" t="s">
        <v>86</v>
      </c>
      <c r="D589" s="33"/>
      <c r="E589" s="41">
        <f>SUM(F589+I589)</f>
        <v>0</v>
      </c>
      <c r="F589" s="42">
        <f>SUM(G589+H589)</f>
        <v>0</v>
      </c>
      <c r="G589" s="42"/>
      <c r="H589" s="42"/>
      <c r="I589" s="42"/>
      <c r="J589" s="64"/>
      <c r="K589" s="42"/>
      <c r="L589" s="42"/>
    </row>
    <row r="590" spans="1:12" ht="21" customHeight="1">
      <c r="A590" s="39"/>
      <c r="B590" s="39"/>
      <c r="C590" s="40" t="s">
        <v>84</v>
      </c>
      <c r="D590" s="33"/>
      <c r="E590" s="41">
        <f>SUM(E586+E587)</f>
        <v>50000</v>
      </c>
      <c r="F590" s="42">
        <f>SUM(F586+F587)</f>
        <v>50000</v>
      </c>
      <c r="G590" s="42">
        <f>SUM(G586+G587)</f>
        <v>50000</v>
      </c>
      <c r="H590" s="42">
        <f>SUM(H586+H587)</f>
        <v>0</v>
      </c>
      <c r="I590" s="42">
        <f>SUM(I586+I587)</f>
        <v>0</v>
      </c>
      <c r="J590" s="64">
        <v>0</v>
      </c>
      <c r="K590" s="44">
        <f>SUM(J590/E590)</f>
        <v>0</v>
      </c>
      <c r="L590" s="46" t="s">
        <v>181</v>
      </c>
    </row>
    <row r="591" spans="1:12" ht="54.75" customHeight="1">
      <c r="A591" s="39">
        <v>37</v>
      </c>
      <c r="B591" s="39">
        <v>42</v>
      </c>
      <c r="C591" s="40" t="s">
        <v>9</v>
      </c>
      <c r="D591" s="33" t="s">
        <v>61</v>
      </c>
      <c r="E591" s="41">
        <f>SUM(F591+I591)</f>
        <v>110000</v>
      </c>
      <c r="F591" s="42">
        <f>SUM(G591:H591)</f>
        <v>110000</v>
      </c>
      <c r="G591" s="43">
        <f>70000+40000</f>
        <v>110000</v>
      </c>
      <c r="H591" s="43">
        <v>0</v>
      </c>
      <c r="I591" s="42">
        <v>0</v>
      </c>
      <c r="J591" s="64"/>
      <c r="K591" s="42"/>
      <c r="L591" s="42"/>
    </row>
    <row r="592" spans="1:12" ht="28.5" customHeight="1" hidden="1">
      <c r="A592" s="39"/>
      <c r="B592" s="39"/>
      <c r="C592" s="40" t="s">
        <v>82</v>
      </c>
      <c r="D592" s="33"/>
      <c r="E592" s="41">
        <f>SUM(F592+I592)</f>
        <v>110000</v>
      </c>
      <c r="F592" s="42">
        <f>SUM(G592+H592)</f>
        <v>110000</v>
      </c>
      <c r="G592" s="43">
        <f>SUM(G591)</f>
        <v>110000</v>
      </c>
      <c r="H592" s="43">
        <f>SUM(H591)</f>
        <v>0</v>
      </c>
      <c r="I592" s="42">
        <f>SUM(I591)</f>
        <v>0</v>
      </c>
      <c r="J592" s="64"/>
      <c r="K592" s="42"/>
      <c r="L592" s="42"/>
    </row>
    <row r="593" spans="1:12" ht="27" customHeight="1" hidden="1">
      <c r="A593" s="39"/>
      <c r="B593" s="39"/>
      <c r="C593" s="45" t="s">
        <v>85</v>
      </c>
      <c r="D593" s="33"/>
      <c r="E593" s="41">
        <f>SUM(F593+I593)</f>
        <v>0</v>
      </c>
      <c r="F593" s="42">
        <f>SUM(G593+H593)</f>
        <v>0</v>
      </c>
      <c r="G593" s="42">
        <f>SUM(G594-G595)</f>
        <v>0</v>
      </c>
      <c r="H593" s="42">
        <f>SUM(H594-H595)</f>
        <v>0</v>
      </c>
      <c r="I593" s="42">
        <f>SUM(I594-I595)</f>
        <v>0</v>
      </c>
      <c r="J593" s="64"/>
      <c r="K593" s="42"/>
      <c r="L593" s="42"/>
    </row>
    <row r="594" spans="1:12" ht="22.5" customHeight="1" hidden="1">
      <c r="A594" s="39"/>
      <c r="B594" s="39"/>
      <c r="C594" s="45" t="s">
        <v>83</v>
      </c>
      <c r="D594" s="33"/>
      <c r="E594" s="41">
        <f>SUM(F594+I594)</f>
        <v>0</v>
      </c>
      <c r="F594" s="42">
        <f>SUM(G594+H594)</f>
        <v>0</v>
      </c>
      <c r="G594" s="42"/>
      <c r="H594" s="42"/>
      <c r="I594" s="42"/>
      <c r="J594" s="64"/>
      <c r="K594" s="42"/>
      <c r="L594" s="42"/>
    </row>
    <row r="595" spans="1:12" ht="19.5" customHeight="1" hidden="1">
      <c r="A595" s="39"/>
      <c r="B595" s="39"/>
      <c r="C595" s="45" t="s">
        <v>86</v>
      </c>
      <c r="D595" s="33"/>
      <c r="E595" s="41">
        <f>SUM(F595+I595)</f>
        <v>0</v>
      </c>
      <c r="F595" s="42">
        <f>SUM(G595+H595)</f>
        <v>0</v>
      </c>
      <c r="G595" s="42"/>
      <c r="H595" s="42"/>
      <c r="I595" s="42"/>
      <c r="J595" s="64"/>
      <c r="K595" s="42"/>
      <c r="L595" s="42"/>
    </row>
    <row r="596" spans="1:12" ht="34.5" customHeight="1">
      <c r="A596" s="39"/>
      <c r="B596" s="39"/>
      <c r="C596" s="40" t="s">
        <v>84</v>
      </c>
      <c r="D596" s="33"/>
      <c r="E596" s="41">
        <f>SUM(E592+E593)</f>
        <v>110000</v>
      </c>
      <c r="F596" s="42">
        <f>SUM(F592+F593)</f>
        <v>110000</v>
      </c>
      <c r="G596" s="42">
        <f>SUM(G592+G593)</f>
        <v>110000</v>
      </c>
      <c r="H596" s="42">
        <f>SUM(H592+H593)</f>
        <v>0</v>
      </c>
      <c r="I596" s="42">
        <f>SUM(I592+I593)</f>
        <v>0</v>
      </c>
      <c r="J596" s="64">
        <v>3289.75</v>
      </c>
      <c r="K596" s="44">
        <f>SUM(J596/E596)</f>
        <v>0.02990681818181818</v>
      </c>
      <c r="L596" s="46" t="s">
        <v>182</v>
      </c>
    </row>
    <row r="597" spans="1:12" ht="234" customHeight="1">
      <c r="A597" s="39">
        <v>38</v>
      </c>
      <c r="B597" s="39">
        <v>43</v>
      </c>
      <c r="C597" s="47" t="s">
        <v>74</v>
      </c>
      <c r="D597" s="33" t="s">
        <v>61</v>
      </c>
      <c r="E597" s="41">
        <f>SUM(F597+I597)</f>
        <v>210000</v>
      </c>
      <c r="F597" s="42">
        <f>SUM(G597:H597)</f>
        <v>210000</v>
      </c>
      <c r="G597" s="43">
        <f>250000-40000</f>
        <v>210000</v>
      </c>
      <c r="H597" s="43">
        <v>0</v>
      </c>
      <c r="I597" s="42">
        <v>0</v>
      </c>
      <c r="J597" s="64"/>
      <c r="K597" s="42"/>
      <c r="L597" s="46"/>
    </row>
    <row r="598" spans="1:12" ht="24.75" customHeight="1" hidden="1">
      <c r="A598" s="39"/>
      <c r="B598" s="39"/>
      <c r="C598" s="40" t="s">
        <v>82</v>
      </c>
      <c r="D598" s="33"/>
      <c r="E598" s="41">
        <f>SUM(F598+I598)</f>
        <v>210000</v>
      </c>
      <c r="F598" s="42">
        <f>SUM(G598+H598)</f>
        <v>210000</v>
      </c>
      <c r="G598" s="43">
        <f>SUM(G597)</f>
        <v>210000</v>
      </c>
      <c r="H598" s="43">
        <f>SUM(H597)</f>
        <v>0</v>
      </c>
      <c r="I598" s="42">
        <f>SUM(I597)</f>
        <v>0</v>
      </c>
      <c r="J598" s="64"/>
      <c r="K598" s="42"/>
      <c r="L598" s="42"/>
    </row>
    <row r="599" spans="1:12" ht="21" customHeight="1" hidden="1">
      <c r="A599" s="39"/>
      <c r="B599" s="39"/>
      <c r="C599" s="45" t="s">
        <v>85</v>
      </c>
      <c r="D599" s="33"/>
      <c r="E599" s="41">
        <f>SUM(F599+I599)</f>
        <v>230000</v>
      </c>
      <c r="F599" s="42">
        <f>SUM(G599+H599)</f>
        <v>230000</v>
      </c>
      <c r="G599" s="42">
        <f>SUM(G600-G601)</f>
        <v>230000</v>
      </c>
      <c r="H599" s="42">
        <f>SUM(H600-H601)</f>
        <v>0</v>
      </c>
      <c r="I599" s="42">
        <f>SUM(I600-I601)</f>
        <v>0</v>
      </c>
      <c r="J599" s="64"/>
      <c r="K599" s="42"/>
      <c r="L599" s="42"/>
    </row>
    <row r="600" spans="1:12" ht="18.75" customHeight="1" hidden="1">
      <c r="A600" s="39"/>
      <c r="B600" s="39"/>
      <c r="C600" s="45" t="s">
        <v>83</v>
      </c>
      <c r="D600" s="33"/>
      <c r="E600" s="41">
        <f>SUM(F600+I600)</f>
        <v>230000</v>
      </c>
      <c r="F600" s="42">
        <f>SUM(G600+H600)</f>
        <v>230000</v>
      </c>
      <c r="G600" s="42">
        <v>230000</v>
      </c>
      <c r="H600" s="42"/>
      <c r="I600" s="42"/>
      <c r="J600" s="64"/>
      <c r="K600" s="42"/>
      <c r="L600" s="42"/>
    </row>
    <row r="601" spans="1:12" ht="19.5" customHeight="1" hidden="1">
      <c r="A601" s="39"/>
      <c r="B601" s="39"/>
      <c r="C601" s="45" t="s">
        <v>86</v>
      </c>
      <c r="D601" s="33"/>
      <c r="E601" s="41">
        <f>SUM(F601+I601)</f>
        <v>0</v>
      </c>
      <c r="F601" s="42">
        <f>SUM(G601+H601)</f>
        <v>0</v>
      </c>
      <c r="G601" s="42"/>
      <c r="H601" s="42"/>
      <c r="I601" s="42"/>
      <c r="J601" s="64"/>
      <c r="K601" s="42"/>
      <c r="L601" s="42"/>
    </row>
    <row r="602" spans="1:12" ht="36.75" customHeight="1">
      <c r="A602" s="39"/>
      <c r="B602" s="39"/>
      <c r="C602" s="40" t="s">
        <v>84</v>
      </c>
      <c r="D602" s="33"/>
      <c r="E602" s="41">
        <f>SUM(E598+E599)</f>
        <v>440000</v>
      </c>
      <c r="F602" s="42">
        <f>SUM(F598+F599)</f>
        <v>440000</v>
      </c>
      <c r="G602" s="42">
        <f>SUM(G598+G599)</f>
        <v>440000</v>
      </c>
      <c r="H602" s="42">
        <f>SUM(H598+H599)</f>
        <v>0</v>
      </c>
      <c r="I602" s="42">
        <f>SUM(I598+I599)</f>
        <v>0</v>
      </c>
      <c r="J602" s="64">
        <v>0</v>
      </c>
      <c r="K602" s="44">
        <f>SUM(J602/E602)</f>
        <v>0</v>
      </c>
      <c r="L602" s="46" t="s">
        <v>183</v>
      </c>
    </row>
    <row r="603" spans="1:12" ht="248.25" customHeight="1">
      <c r="A603" s="39">
        <v>39</v>
      </c>
      <c r="B603" s="39">
        <v>44</v>
      </c>
      <c r="C603" s="47" t="s">
        <v>156</v>
      </c>
      <c r="D603" s="33" t="s">
        <v>55</v>
      </c>
      <c r="E603" s="41">
        <f>SUM(F603+I603)</f>
        <v>2173051</v>
      </c>
      <c r="F603" s="42">
        <f>SUM(G603:H603)</f>
        <v>773051</v>
      </c>
      <c r="G603" s="43">
        <v>773051</v>
      </c>
      <c r="H603" s="43">
        <v>0</v>
      </c>
      <c r="I603" s="42">
        <v>1400000</v>
      </c>
      <c r="J603" s="64"/>
      <c r="K603" s="42"/>
      <c r="L603" s="42"/>
    </row>
    <row r="604" spans="1:12" ht="21" customHeight="1" hidden="1">
      <c r="A604" s="39"/>
      <c r="B604" s="39"/>
      <c r="C604" s="40" t="s">
        <v>82</v>
      </c>
      <c r="D604" s="33"/>
      <c r="E604" s="41">
        <f>SUM(F604+I604)</f>
        <v>2173051</v>
      </c>
      <c r="F604" s="42">
        <f>SUM(G604+H604)</f>
        <v>773051</v>
      </c>
      <c r="G604" s="43">
        <f>SUM(G603)</f>
        <v>773051</v>
      </c>
      <c r="H604" s="43">
        <f>SUM(H603)</f>
        <v>0</v>
      </c>
      <c r="I604" s="42">
        <f>SUM(I603)</f>
        <v>1400000</v>
      </c>
      <c r="J604" s="64"/>
      <c r="K604" s="42"/>
      <c r="L604" s="42"/>
    </row>
    <row r="605" spans="1:12" ht="25.5" customHeight="1" hidden="1">
      <c r="A605" s="39"/>
      <c r="B605" s="39"/>
      <c r="C605" s="45" t="s">
        <v>85</v>
      </c>
      <c r="D605" s="33"/>
      <c r="E605" s="41">
        <f>SUM(F605+I605)</f>
        <v>-1750000</v>
      </c>
      <c r="F605" s="42">
        <f>SUM(G605+H605)</f>
        <v>-350000</v>
      </c>
      <c r="G605" s="42">
        <f>SUM(G606-G607)</f>
        <v>-350000</v>
      </c>
      <c r="H605" s="42">
        <f>SUM(H606-H607)</f>
        <v>0</v>
      </c>
      <c r="I605" s="42">
        <f>SUM(I606-I607)</f>
        <v>-1400000</v>
      </c>
      <c r="J605" s="64"/>
      <c r="K605" s="42"/>
      <c r="L605" s="42"/>
    </row>
    <row r="606" spans="1:12" ht="20.25" customHeight="1" hidden="1">
      <c r="A606" s="39"/>
      <c r="B606" s="39"/>
      <c r="C606" s="45" t="s">
        <v>83</v>
      </c>
      <c r="D606" s="33"/>
      <c r="E606" s="41">
        <f>SUM(F606+I606)</f>
        <v>0</v>
      </c>
      <c r="F606" s="42">
        <f>SUM(G606+H606)</f>
        <v>0</v>
      </c>
      <c r="G606" s="42"/>
      <c r="H606" s="42"/>
      <c r="I606" s="42"/>
      <c r="J606" s="64"/>
      <c r="K606" s="42"/>
      <c r="L606" s="42"/>
    </row>
    <row r="607" spans="1:12" ht="25.5" customHeight="1" hidden="1">
      <c r="A607" s="39"/>
      <c r="B607" s="39"/>
      <c r="C607" s="45" t="s">
        <v>86</v>
      </c>
      <c r="D607" s="33"/>
      <c r="E607" s="41">
        <f>SUM(F607+I607)</f>
        <v>1750000</v>
      </c>
      <c r="F607" s="42">
        <f>SUM(G607+H607)</f>
        <v>350000</v>
      </c>
      <c r="G607" s="42">
        <v>350000</v>
      </c>
      <c r="H607" s="42"/>
      <c r="I607" s="42">
        <v>1400000</v>
      </c>
      <c r="J607" s="64"/>
      <c r="K607" s="42"/>
      <c r="L607" s="42"/>
    </row>
    <row r="608" spans="1:12" ht="51.75" customHeight="1">
      <c r="A608" s="39"/>
      <c r="B608" s="39"/>
      <c r="C608" s="40" t="s">
        <v>84</v>
      </c>
      <c r="D608" s="33"/>
      <c r="E608" s="41">
        <f>SUM(E604+E605)</f>
        <v>423051</v>
      </c>
      <c r="F608" s="42">
        <f>SUM(F604+F605)</f>
        <v>423051</v>
      </c>
      <c r="G608" s="42">
        <f>SUM(G604+G605)</f>
        <v>423051</v>
      </c>
      <c r="H608" s="42">
        <f>SUM(H604+H605)</f>
        <v>0</v>
      </c>
      <c r="I608" s="42">
        <f>SUM(I604+I605)</f>
        <v>0</v>
      </c>
      <c r="J608" s="64">
        <v>11224</v>
      </c>
      <c r="K608" s="44">
        <f>SUM(J608/E608)</f>
        <v>0.026531080177094487</v>
      </c>
      <c r="L608" s="46" t="s">
        <v>184</v>
      </c>
    </row>
    <row r="609" spans="1:12" ht="96.75" customHeight="1">
      <c r="A609" s="39" t="s">
        <v>123</v>
      </c>
      <c r="B609" s="39">
        <v>45</v>
      </c>
      <c r="C609" s="47" t="s">
        <v>163</v>
      </c>
      <c r="D609" s="33" t="s">
        <v>55</v>
      </c>
      <c r="E609" s="41">
        <f>SUM(F609+I609)</f>
        <v>0</v>
      </c>
      <c r="F609" s="42">
        <f>SUM(G609:H609)</f>
        <v>0</v>
      </c>
      <c r="G609" s="43">
        <v>0</v>
      </c>
      <c r="H609" s="43">
        <v>0</v>
      </c>
      <c r="I609" s="42">
        <v>0</v>
      </c>
      <c r="J609" s="64"/>
      <c r="K609" s="42"/>
      <c r="L609" s="42"/>
    </row>
    <row r="610" spans="1:12" ht="27" customHeight="1" hidden="1">
      <c r="A610" s="39"/>
      <c r="B610" s="39"/>
      <c r="C610" s="40" t="s">
        <v>82</v>
      </c>
      <c r="D610" s="33"/>
      <c r="E610" s="41">
        <f>SUM(F610+I610)</f>
        <v>0</v>
      </c>
      <c r="F610" s="42">
        <f>SUM(G610+H610)</f>
        <v>0</v>
      </c>
      <c r="G610" s="43">
        <f>SUM(G609)</f>
        <v>0</v>
      </c>
      <c r="H610" s="43">
        <f>SUM(H609)</f>
        <v>0</v>
      </c>
      <c r="I610" s="42">
        <f>SUM(I609)</f>
        <v>0</v>
      </c>
      <c r="J610" s="64"/>
      <c r="K610" s="42"/>
      <c r="L610" s="42"/>
    </row>
    <row r="611" spans="1:12" ht="27" customHeight="1" hidden="1">
      <c r="A611" s="39"/>
      <c r="B611" s="39"/>
      <c r="C611" s="45" t="s">
        <v>85</v>
      </c>
      <c r="D611" s="33"/>
      <c r="E611" s="41">
        <f>SUM(F611+I611)</f>
        <v>450000</v>
      </c>
      <c r="F611" s="42">
        <f>SUM(G611+H611)</f>
        <v>450000</v>
      </c>
      <c r="G611" s="42">
        <f>SUM(G612-G613)</f>
        <v>450000</v>
      </c>
      <c r="H611" s="42">
        <f>SUM(H612-H613)</f>
        <v>0</v>
      </c>
      <c r="I611" s="42">
        <f>SUM(I612-I613)</f>
        <v>0</v>
      </c>
      <c r="J611" s="64"/>
      <c r="K611" s="42"/>
      <c r="L611" s="42"/>
    </row>
    <row r="612" spans="1:12" ht="27" customHeight="1" hidden="1">
      <c r="A612" s="39"/>
      <c r="B612" s="39"/>
      <c r="C612" s="45" t="s">
        <v>83</v>
      </c>
      <c r="D612" s="33"/>
      <c r="E612" s="41">
        <f>SUM(F612+I612)</f>
        <v>450000</v>
      </c>
      <c r="F612" s="42">
        <f>SUM(G612+H612)</f>
        <v>450000</v>
      </c>
      <c r="G612" s="42">
        <v>450000</v>
      </c>
      <c r="H612" s="42"/>
      <c r="I612" s="42"/>
      <c r="J612" s="64"/>
      <c r="K612" s="42"/>
      <c r="L612" s="42"/>
    </row>
    <row r="613" spans="1:12" ht="27" customHeight="1" hidden="1">
      <c r="A613" s="39"/>
      <c r="B613" s="39"/>
      <c r="C613" s="45" t="s">
        <v>86</v>
      </c>
      <c r="D613" s="33"/>
      <c r="E613" s="41">
        <f>SUM(F613+I613)</f>
        <v>0</v>
      </c>
      <c r="F613" s="42">
        <f>SUM(G613+H613)</f>
        <v>0</v>
      </c>
      <c r="G613" s="42"/>
      <c r="H613" s="42"/>
      <c r="I613" s="42"/>
      <c r="J613" s="64"/>
      <c r="K613" s="42"/>
      <c r="L613" s="42"/>
    </row>
    <row r="614" spans="1:12" ht="57.75" customHeight="1">
      <c r="A614" s="39"/>
      <c r="B614" s="39"/>
      <c r="C614" s="40" t="s">
        <v>84</v>
      </c>
      <c r="D614" s="33"/>
      <c r="E614" s="41">
        <f>SUM(E610+E611)</f>
        <v>450000</v>
      </c>
      <c r="F614" s="42">
        <f>SUM(F610+F611)</f>
        <v>450000</v>
      </c>
      <c r="G614" s="42">
        <f>SUM(G610+G611)</f>
        <v>450000</v>
      </c>
      <c r="H614" s="42">
        <f>SUM(H610+H611)</f>
        <v>0</v>
      </c>
      <c r="I614" s="42">
        <f>SUM(I610+I611)</f>
        <v>0</v>
      </c>
      <c r="J614" s="64">
        <v>0</v>
      </c>
      <c r="K614" s="44">
        <f>SUM(J614/E614)</f>
        <v>0</v>
      </c>
      <c r="L614" s="46" t="s">
        <v>184</v>
      </c>
    </row>
    <row r="615" spans="1:12" ht="90.75" customHeight="1">
      <c r="A615" s="39" t="s">
        <v>124</v>
      </c>
      <c r="B615" s="39">
        <v>46</v>
      </c>
      <c r="C615" s="47" t="s">
        <v>125</v>
      </c>
      <c r="D615" s="33" t="s">
        <v>55</v>
      </c>
      <c r="E615" s="41">
        <f>SUM(F615+I615)</f>
        <v>0</v>
      </c>
      <c r="F615" s="42">
        <f>SUM(G615:H615)</f>
        <v>0</v>
      </c>
      <c r="G615" s="43">
        <v>0</v>
      </c>
      <c r="H615" s="43">
        <v>0</v>
      </c>
      <c r="I615" s="42">
        <v>0</v>
      </c>
      <c r="J615" s="64"/>
      <c r="K615" s="42"/>
      <c r="L615" s="42"/>
    </row>
    <row r="616" spans="1:12" ht="27" customHeight="1" hidden="1">
      <c r="A616" s="39"/>
      <c r="B616" s="39"/>
      <c r="C616" s="40" t="s">
        <v>82</v>
      </c>
      <c r="D616" s="33"/>
      <c r="E616" s="41">
        <f>SUM(F616+I616)</f>
        <v>0</v>
      </c>
      <c r="F616" s="42">
        <f>SUM(G616+H616)</f>
        <v>0</v>
      </c>
      <c r="G616" s="43">
        <f>SUM(G615)</f>
        <v>0</v>
      </c>
      <c r="H616" s="43">
        <f>SUM(H615)</f>
        <v>0</v>
      </c>
      <c r="I616" s="42">
        <f>SUM(I615)</f>
        <v>0</v>
      </c>
      <c r="J616" s="64"/>
      <c r="K616" s="42"/>
      <c r="L616" s="42"/>
    </row>
    <row r="617" spans="1:12" ht="27" customHeight="1" hidden="1">
      <c r="A617" s="39"/>
      <c r="B617" s="39"/>
      <c r="C617" s="45" t="s">
        <v>85</v>
      </c>
      <c r="D617" s="33"/>
      <c r="E617" s="41">
        <f>SUM(F617+I617)</f>
        <v>650000</v>
      </c>
      <c r="F617" s="42">
        <f>SUM(G617+H617)</f>
        <v>650000</v>
      </c>
      <c r="G617" s="42">
        <f>SUM(G618-G619)</f>
        <v>650000</v>
      </c>
      <c r="H617" s="42">
        <f>SUM(H618-H619)</f>
        <v>0</v>
      </c>
      <c r="I617" s="42">
        <f>SUM(I618-I619)</f>
        <v>0</v>
      </c>
      <c r="J617" s="64"/>
      <c r="K617" s="42"/>
      <c r="L617" s="42"/>
    </row>
    <row r="618" spans="1:12" ht="27" customHeight="1" hidden="1">
      <c r="A618" s="39"/>
      <c r="B618" s="39"/>
      <c r="C618" s="45" t="s">
        <v>83</v>
      </c>
      <c r="D618" s="33"/>
      <c r="E618" s="41">
        <f>SUM(F618+I618)</f>
        <v>650000</v>
      </c>
      <c r="F618" s="42">
        <f>SUM(G618+H618)</f>
        <v>650000</v>
      </c>
      <c r="G618" s="42">
        <v>650000</v>
      </c>
      <c r="H618" s="42"/>
      <c r="I618" s="42"/>
      <c r="J618" s="64"/>
      <c r="K618" s="42"/>
      <c r="L618" s="42"/>
    </row>
    <row r="619" spans="1:12" ht="27" customHeight="1" hidden="1">
      <c r="A619" s="39"/>
      <c r="B619" s="39"/>
      <c r="C619" s="45" t="s">
        <v>86</v>
      </c>
      <c r="D619" s="33"/>
      <c r="E619" s="41">
        <f>SUM(F619+I619)</f>
        <v>0</v>
      </c>
      <c r="F619" s="42">
        <f>SUM(G619+H619)</f>
        <v>0</v>
      </c>
      <c r="G619" s="42"/>
      <c r="H619" s="42"/>
      <c r="I619" s="42"/>
      <c r="J619" s="64"/>
      <c r="K619" s="42"/>
      <c r="L619" s="42"/>
    </row>
    <row r="620" spans="1:12" ht="56.25" customHeight="1">
      <c r="A620" s="39"/>
      <c r="B620" s="39"/>
      <c r="C620" s="40" t="s">
        <v>84</v>
      </c>
      <c r="D620" s="33"/>
      <c r="E620" s="41">
        <f>SUM(E616+E617)</f>
        <v>650000</v>
      </c>
      <c r="F620" s="42">
        <f>SUM(F616+F617)</f>
        <v>650000</v>
      </c>
      <c r="G620" s="42">
        <f>SUM(G616+G617)</f>
        <v>650000</v>
      </c>
      <c r="H620" s="42">
        <f>SUM(H616+H617)</f>
        <v>0</v>
      </c>
      <c r="I620" s="42">
        <f>SUM(I616+I617)</f>
        <v>0</v>
      </c>
      <c r="J620" s="64">
        <v>0</v>
      </c>
      <c r="K620" s="44">
        <f>SUM(J620/E620)</f>
        <v>0</v>
      </c>
      <c r="L620" s="46" t="s">
        <v>184</v>
      </c>
    </row>
    <row r="621" spans="1:12" ht="113.25" customHeight="1">
      <c r="A621" s="39" t="s">
        <v>161</v>
      </c>
      <c r="B621" s="39">
        <v>47</v>
      </c>
      <c r="C621" s="47" t="s">
        <v>162</v>
      </c>
      <c r="D621" s="33" t="s">
        <v>55</v>
      </c>
      <c r="E621" s="41">
        <f>SUM(F621+I621)</f>
        <v>0</v>
      </c>
      <c r="F621" s="42">
        <f>SUM(G621:H621)</f>
        <v>0</v>
      </c>
      <c r="G621" s="43">
        <v>0</v>
      </c>
      <c r="H621" s="43">
        <v>0</v>
      </c>
      <c r="I621" s="42">
        <v>0</v>
      </c>
      <c r="J621" s="64"/>
      <c r="K621" s="42"/>
      <c r="L621" s="42"/>
    </row>
    <row r="622" spans="1:12" ht="27" customHeight="1" hidden="1">
      <c r="A622" s="39"/>
      <c r="B622" s="39"/>
      <c r="C622" s="40" t="s">
        <v>82</v>
      </c>
      <c r="D622" s="33"/>
      <c r="E622" s="41">
        <f>SUM(F622+I622)</f>
        <v>0</v>
      </c>
      <c r="F622" s="42">
        <f>SUM(G622+H622)</f>
        <v>0</v>
      </c>
      <c r="G622" s="43">
        <f>SUM(G621)</f>
        <v>0</v>
      </c>
      <c r="H622" s="43">
        <f>SUM(H621)</f>
        <v>0</v>
      </c>
      <c r="I622" s="42">
        <f>SUM(I621)</f>
        <v>0</v>
      </c>
      <c r="J622" s="64"/>
      <c r="K622" s="42"/>
      <c r="L622" s="42"/>
    </row>
    <row r="623" spans="1:12" ht="27" customHeight="1" hidden="1">
      <c r="A623" s="39"/>
      <c r="B623" s="39"/>
      <c r="C623" s="45" t="s">
        <v>85</v>
      </c>
      <c r="D623" s="33"/>
      <c r="E623" s="41">
        <f>SUM(F623+I623)</f>
        <v>650000</v>
      </c>
      <c r="F623" s="42">
        <f>SUM(G623+H623)</f>
        <v>650000</v>
      </c>
      <c r="G623" s="42">
        <f>SUM(G624-G625)</f>
        <v>650000</v>
      </c>
      <c r="H623" s="42">
        <f>SUM(H624-H625)</f>
        <v>0</v>
      </c>
      <c r="I623" s="42">
        <f>SUM(I624-I625)</f>
        <v>0</v>
      </c>
      <c r="J623" s="64"/>
      <c r="K623" s="42"/>
      <c r="L623" s="42"/>
    </row>
    <row r="624" spans="1:12" ht="27" customHeight="1" hidden="1">
      <c r="A624" s="39"/>
      <c r="B624" s="39"/>
      <c r="C624" s="45" t="s">
        <v>83</v>
      </c>
      <c r="D624" s="33"/>
      <c r="E624" s="41">
        <f>SUM(F624+I624)</f>
        <v>650000</v>
      </c>
      <c r="F624" s="42">
        <f>SUM(G624+H624)</f>
        <v>650000</v>
      </c>
      <c r="G624" s="42">
        <v>650000</v>
      </c>
      <c r="H624" s="42"/>
      <c r="I624" s="42"/>
      <c r="J624" s="64"/>
      <c r="K624" s="42"/>
      <c r="L624" s="42"/>
    </row>
    <row r="625" spans="1:12" ht="27" customHeight="1" hidden="1">
      <c r="A625" s="39"/>
      <c r="B625" s="39"/>
      <c r="C625" s="45" t="s">
        <v>86</v>
      </c>
      <c r="D625" s="33"/>
      <c r="E625" s="41">
        <f>SUM(F625+I625)</f>
        <v>0</v>
      </c>
      <c r="F625" s="42">
        <f>SUM(G625+H625)</f>
        <v>0</v>
      </c>
      <c r="G625" s="42"/>
      <c r="H625" s="42"/>
      <c r="I625" s="42"/>
      <c r="J625" s="64"/>
      <c r="K625" s="42"/>
      <c r="L625" s="42"/>
    </row>
    <row r="626" spans="1:12" ht="60" customHeight="1">
      <c r="A626" s="39"/>
      <c r="B626" s="39"/>
      <c r="C626" s="40" t="s">
        <v>84</v>
      </c>
      <c r="D626" s="33"/>
      <c r="E626" s="41">
        <f>SUM(E622+E623)</f>
        <v>650000</v>
      </c>
      <c r="F626" s="42">
        <f>SUM(F622+F623)</f>
        <v>650000</v>
      </c>
      <c r="G626" s="42">
        <f>SUM(G622+G623)</f>
        <v>650000</v>
      </c>
      <c r="H626" s="42">
        <f>SUM(H622+H623)</f>
        <v>0</v>
      </c>
      <c r="I626" s="42">
        <f>SUM(I622+I623)</f>
        <v>0</v>
      </c>
      <c r="J626" s="64">
        <v>0</v>
      </c>
      <c r="K626" s="44">
        <f>SUM(J626/E626)</f>
        <v>0</v>
      </c>
      <c r="L626" s="46" t="s">
        <v>184</v>
      </c>
    </row>
    <row r="627" spans="1:12" ht="43.5" customHeight="1">
      <c r="A627" s="39">
        <v>40</v>
      </c>
      <c r="B627" s="39">
        <v>48</v>
      </c>
      <c r="C627" s="47" t="s">
        <v>32</v>
      </c>
      <c r="D627" s="33" t="s">
        <v>56</v>
      </c>
      <c r="E627" s="41">
        <f>SUM(F627+I627)</f>
        <v>200000</v>
      </c>
      <c r="F627" s="42">
        <f>SUM(G627:H627)</f>
        <v>200000</v>
      </c>
      <c r="G627" s="43">
        <v>200000</v>
      </c>
      <c r="H627" s="43">
        <v>0</v>
      </c>
      <c r="I627" s="42">
        <v>0</v>
      </c>
      <c r="J627" s="64"/>
      <c r="K627" s="42"/>
      <c r="L627" s="42"/>
    </row>
    <row r="628" spans="1:12" ht="23.25" customHeight="1" hidden="1">
      <c r="A628" s="39"/>
      <c r="B628" s="39"/>
      <c r="C628" s="40" t="s">
        <v>82</v>
      </c>
      <c r="D628" s="33"/>
      <c r="E628" s="41">
        <f>SUM(F628+I628)</f>
        <v>200000</v>
      </c>
      <c r="F628" s="42">
        <f>SUM(G628+H628)</f>
        <v>200000</v>
      </c>
      <c r="G628" s="43">
        <f>SUM(G627)</f>
        <v>200000</v>
      </c>
      <c r="H628" s="43">
        <f>SUM(H627)</f>
        <v>0</v>
      </c>
      <c r="I628" s="42">
        <f>SUM(I627)</f>
        <v>0</v>
      </c>
      <c r="J628" s="64"/>
      <c r="K628" s="42"/>
      <c r="L628" s="42"/>
    </row>
    <row r="629" spans="1:12" ht="23.25" customHeight="1" hidden="1">
      <c r="A629" s="39"/>
      <c r="B629" s="39"/>
      <c r="C629" s="45" t="s">
        <v>85</v>
      </c>
      <c r="D629" s="33"/>
      <c r="E629" s="41">
        <f>SUM(F629+I629)</f>
        <v>0</v>
      </c>
      <c r="F629" s="42">
        <f>SUM(G629+H629)</f>
        <v>0</v>
      </c>
      <c r="G629" s="42">
        <f>SUM(G630-G631)</f>
        <v>0</v>
      </c>
      <c r="H629" s="42">
        <f>SUM(H630-H631)</f>
        <v>0</v>
      </c>
      <c r="I629" s="42">
        <f>SUM(I630-I631)</f>
        <v>0</v>
      </c>
      <c r="J629" s="64"/>
      <c r="K629" s="42"/>
      <c r="L629" s="42"/>
    </row>
    <row r="630" spans="1:12" ht="20.25" customHeight="1" hidden="1">
      <c r="A630" s="39"/>
      <c r="B630" s="39"/>
      <c r="C630" s="45" t="s">
        <v>83</v>
      </c>
      <c r="D630" s="33"/>
      <c r="E630" s="41">
        <f>SUM(F630+I630)</f>
        <v>0</v>
      </c>
      <c r="F630" s="42">
        <f>SUM(G630+H630)</f>
        <v>0</v>
      </c>
      <c r="G630" s="42"/>
      <c r="H630" s="42"/>
      <c r="I630" s="42"/>
      <c r="J630" s="64"/>
      <c r="K630" s="42"/>
      <c r="L630" s="42"/>
    </row>
    <row r="631" spans="1:12" ht="19.5" customHeight="1" hidden="1">
      <c r="A631" s="39"/>
      <c r="B631" s="39"/>
      <c r="C631" s="45" t="s">
        <v>86</v>
      </c>
      <c r="D631" s="33"/>
      <c r="E631" s="41">
        <f>SUM(F631+I631)</f>
        <v>0</v>
      </c>
      <c r="F631" s="42">
        <f>SUM(G631+H631)</f>
        <v>0</v>
      </c>
      <c r="G631" s="42"/>
      <c r="H631" s="42"/>
      <c r="I631" s="42"/>
      <c r="J631" s="64"/>
      <c r="K631" s="42"/>
      <c r="L631" s="42"/>
    </row>
    <row r="632" spans="1:12" ht="40.5" customHeight="1">
      <c r="A632" s="39"/>
      <c r="B632" s="39"/>
      <c r="C632" s="40" t="s">
        <v>84</v>
      </c>
      <c r="D632" s="33"/>
      <c r="E632" s="41">
        <f>SUM(E628+E629)</f>
        <v>200000</v>
      </c>
      <c r="F632" s="42">
        <f>SUM(F628+F629)</f>
        <v>200000</v>
      </c>
      <c r="G632" s="42">
        <f>SUM(G628+G629)</f>
        <v>200000</v>
      </c>
      <c r="H632" s="42">
        <f>SUM(H628+H629)</f>
        <v>0</v>
      </c>
      <c r="I632" s="42">
        <f>SUM(I628+I629)</f>
        <v>0</v>
      </c>
      <c r="J632" s="64">
        <v>0</v>
      </c>
      <c r="K632" s="44">
        <f>SUM(J632/E632)</f>
        <v>0</v>
      </c>
      <c r="L632" s="46" t="s">
        <v>176</v>
      </c>
    </row>
    <row r="633" spans="1:12" ht="63" customHeight="1">
      <c r="A633" s="39">
        <v>41</v>
      </c>
      <c r="B633" s="39">
        <v>49</v>
      </c>
      <c r="C633" s="47" t="s">
        <v>75</v>
      </c>
      <c r="D633" s="33" t="s">
        <v>81</v>
      </c>
      <c r="E633" s="41">
        <f>SUM(F633+I633)</f>
        <v>37000</v>
      </c>
      <c r="F633" s="42">
        <f>SUM(H633+G633)</f>
        <v>37000</v>
      </c>
      <c r="G633" s="43">
        <v>37000</v>
      </c>
      <c r="H633" s="43">
        <v>0</v>
      </c>
      <c r="I633" s="42">
        <v>0</v>
      </c>
      <c r="J633" s="64"/>
      <c r="K633" s="42"/>
      <c r="L633" s="42"/>
    </row>
    <row r="634" spans="1:12" ht="24.75" customHeight="1" hidden="1">
      <c r="A634" s="39"/>
      <c r="B634" s="39"/>
      <c r="C634" s="40" t="s">
        <v>82</v>
      </c>
      <c r="D634" s="33"/>
      <c r="E634" s="41">
        <f>SUM(F634+I634)</f>
        <v>37000</v>
      </c>
      <c r="F634" s="42">
        <f>SUM(G634+H634)</f>
        <v>37000</v>
      </c>
      <c r="G634" s="43">
        <f>SUM(G633)</f>
        <v>37000</v>
      </c>
      <c r="H634" s="43">
        <f>SUM(H633)</f>
        <v>0</v>
      </c>
      <c r="I634" s="42">
        <f>SUM(I633)</f>
        <v>0</v>
      </c>
      <c r="J634" s="64"/>
      <c r="K634" s="42"/>
      <c r="L634" s="42"/>
    </row>
    <row r="635" spans="1:12" ht="20.25" customHeight="1" hidden="1">
      <c r="A635" s="39"/>
      <c r="B635" s="39"/>
      <c r="C635" s="45" t="s">
        <v>85</v>
      </c>
      <c r="D635" s="33"/>
      <c r="E635" s="41">
        <f>SUM(F635+I635)</f>
        <v>0</v>
      </c>
      <c r="F635" s="42">
        <f>SUM(G635+H635)</f>
        <v>0</v>
      </c>
      <c r="G635" s="42">
        <f>SUM(G636-G637)</f>
        <v>0</v>
      </c>
      <c r="H635" s="42">
        <f>SUM(H636-H637)</f>
        <v>0</v>
      </c>
      <c r="I635" s="42">
        <f>SUM(I636-I637)</f>
        <v>0</v>
      </c>
      <c r="J635" s="64"/>
      <c r="K635" s="42"/>
      <c r="L635" s="42"/>
    </row>
    <row r="636" spans="1:12" ht="18.75" customHeight="1" hidden="1">
      <c r="A636" s="39"/>
      <c r="B636" s="39"/>
      <c r="C636" s="45" t="s">
        <v>83</v>
      </c>
      <c r="D636" s="33"/>
      <c r="E636" s="41">
        <f>SUM(F636+I636)</f>
        <v>0</v>
      </c>
      <c r="F636" s="42">
        <f>SUM(G636+H636)</f>
        <v>0</v>
      </c>
      <c r="G636" s="42"/>
      <c r="H636" s="42"/>
      <c r="I636" s="42"/>
      <c r="J636" s="64"/>
      <c r="K636" s="42"/>
      <c r="L636" s="42"/>
    </row>
    <row r="637" spans="1:12" ht="19.5" customHeight="1" hidden="1">
      <c r="A637" s="39"/>
      <c r="B637" s="39"/>
      <c r="C637" s="45" t="s">
        <v>86</v>
      </c>
      <c r="D637" s="33"/>
      <c r="E637" s="41">
        <f>SUM(F637+I637)</f>
        <v>0</v>
      </c>
      <c r="F637" s="42">
        <f>SUM(G637+H637)</f>
        <v>0</v>
      </c>
      <c r="G637" s="42"/>
      <c r="H637" s="42"/>
      <c r="I637" s="42"/>
      <c r="J637" s="64"/>
      <c r="K637" s="42"/>
      <c r="L637" s="42"/>
    </row>
    <row r="638" spans="1:12" ht="22.5" customHeight="1">
      <c r="A638" s="39"/>
      <c r="B638" s="39"/>
      <c r="C638" s="40" t="s">
        <v>84</v>
      </c>
      <c r="D638" s="33"/>
      <c r="E638" s="41">
        <f>SUM(E634+E635)</f>
        <v>37000</v>
      </c>
      <c r="F638" s="42">
        <f>SUM(F634+F635)</f>
        <v>37000</v>
      </c>
      <c r="G638" s="42">
        <f>SUM(G634+G635)</f>
        <v>37000</v>
      </c>
      <c r="H638" s="42">
        <f>SUM(H634+H635)</f>
        <v>0</v>
      </c>
      <c r="I638" s="42">
        <f>SUM(I634+I635)</f>
        <v>0</v>
      </c>
      <c r="J638" s="64">
        <v>0</v>
      </c>
      <c r="K638" s="44">
        <f>SUM(J638/E638)</f>
        <v>0</v>
      </c>
      <c r="L638" s="46" t="s">
        <v>168</v>
      </c>
    </row>
    <row r="639" spans="1:12" ht="39" customHeight="1">
      <c r="A639" s="39">
        <v>42</v>
      </c>
      <c r="B639" s="39">
        <v>50</v>
      </c>
      <c r="C639" s="40" t="s">
        <v>126</v>
      </c>
      <c r="D639" s="33" t="s">
        <v>49</v>
      </c>
      <c r="E639" s="41">
        <f>SUM(F639+I639)</f>
        <v>0</v>
      </c>
      <c r="F639" s="42">
        <f>SUM(H639+G639)</f>
        <v>0</v>
      </c>
      <c r="G639" s="43">
        <v>0</v>
      </c>
      <c r="H639" s="43">
        <v>0</v>
      </c>
      <c r="I639" s="42">
        <v>0</v>
      </c>
      <c r="J639" s="64"/>
      <c r="K639" s="42"/>
      <c r="L639" s="42"/>
    </row>
    <row r="640" spans="1:12" ht="22.5" customHeight="1" hidden="1">
      <c r="A640" s="39"/>
      <c r="B640" s="39"/>
      <c r="C640" s="40" t="s">
        <v>82</v>
      </c>
      <c r="D640" s="33"/>
      <c r="E640" s="41">
        <f>SUM(F640+I640)</f>
        <v>0</v>
      </c>
      <c r="F640" s="42">
        <f>SUM(G640+H640)</f>
        <v>0</v>
      </c>
      <c r="G640" s="43">
        <f>SUM(G639)</f>
        <v>0</v>
      </c>
      <c r="H640" s="43">
        <f>SUM(H639)</f>
        <v>0</v>
      </c>
      <c r="I640" s="42">
        <f>SUM(I639)</f>
        <v>0</v>
      </c>
      <c r="J640" s="64"/>
      <c r="K640" s="42"/>
      <c r="L640" s="42"/>
    </row>
    <row r="641" spans="1:12" ht="22.5" customHeight="1" hidden="1">
      <c r="A641" s="39"/>
      <c r="B641" s="39"/>
      <c r="C641" s="45" t="s">
        <v>85</v>
      </c>
      <c r="D641" s="33"/>
      <c r="E641" s="41">
        <f>SUM(F641+I641)</f>
        <v>20000</v>
      </c>
      <c r="F641" s="42">
        <f>SUM(G641+H641)</f>
        <v>20000</v>
      </c>
      <c r="G641" s="42">
        <f>SUM(G642-G643)</f>
        <v>20000</v>
      </c>
      <c r="H641" s="42">
        <f>SUM(H642-H643)</f>
        <v>0</v>
      </c>
      <c r="I641" s="42">
        <f>SUM(I642-I643)</f>
        <v>0</v>
      </c>
      <c r="J641" s="64"/>
      <c r="K641" s="42"/>
      <c r="L641" s="42"/>
    </row>
    <row r="642" spans="1:12" ht="22.5" customHeight="1" hidden="1">
      <c r="A642" s="39"/>
      <c r="B642" s="39"/>
      <c r="C642" s="45" t="s">
        <v>83</v>
      </c>
      <c r="D642" s="33"/>
      <c r="E642" s="41">
        <f>SUM(F642+I642)</f>
        <v>20000</v>
      </c>
      <c r="F642" s="42">
        <f>SUM(G642+H642)</f>
        <v>20000</v>
      </c>
      <c r="G642" s="42">
        <v>20000</v>
      </c>
      <c r="H642" s="42"/>
      <c r="I642" s="42"/>
      <c r="J642" s="64"/>
      <c r="K642" s="42"/>
      <c r="L642" s="42"/>
    </row>
    <row r="643" spans="1:12" ht="22.5" customHeight="1" hidden="1">
      <c r="A643" s="39"/>
      <c r="B643" s="39"/>
      <c r="C643" s="45" t="s">
        <v>86</v>
      </c>
      <c r="D643" s="33"/>
      <c r="E643" s="41">
        <f>SUM(F643+I643)</f>
        <v>0</v>
      </c>
      <c r="F643" s="42">
        <f>SUM(G643+H643)</f>
        <v>0</v>
      </c>
      <c r="G643" s="42"/>
      <c r="H643" s="42"/>
      <c r="I643" s="42"/>
      <c r="J643" s="64"/>
      <c r="K643" s="42"/>
      <c r="L643" s="42"/>
    </row>
    <row r="644" spans="1:12" ht="20.25" customHeight="1">
      <c r="A644" s="39"/>
      <c r="B644" s="39"/>
      <c r="C644" s="40" t="s">
        <v>84</v>
      </c>
      <c r="D644" s="33"/>
      <c r="E644" s="41">
        <f>SUM(E640+E641)</f>
        <v>20000</v>
      </c>
      <c r="F644" s="42">
        <f>SUM(F640+F641)</f>
        <v>20000</v>
      </c>
      <c r="G644" s="42">
        <f>SUM(G640+G641)</f>
        <v>20000</v>
      </c>
      <c r="H644" s="42">
        <f>SUM(H640+H641)</f>
        <v>0</v>
      </c>
      <c r="I644" s="42">
        <f>SUM(I640+I641)</f>
        <v>0</v>
      </c>
      <c r="J644" s="64">
        <v>0</v>
      </c>
      <c r="K644" s="44">
        <f>SUM(J644/E644)</f>
        <v>0</v>
      </c>
      <c r="L644" s="46" t="s">
        <v>225</v>
      </c>
    </row>
    <row r="645" spans="1:12" ht="57" customHeight="1">
      <c r="A645" s="39">
        <v>43</v>
      </c>
      <c r="B645" s="39">
        <v>51</v>
      </c>
      <c r="C645" s="40" t="s">
        <v>129</v>
      </c>
      <c r="D645" s="33" t="s">
        <v>49</v>
      </c>
      <c r="E645" s="41">
        <f>SUM(F645+I645)</f>
        <v>0</v>
      </c>
      <c r="F645" s="42">
        <f>SUM(H645+G645)</f>
        <v>0</v>
      </c>
      <c r="G645" s="42">
        <v>0</v>
      </c>
      <c r="H645" s="42"/>
      <c r="I645" s="42">
        <v>0</v>
      </c>
      <c r="J645" s="64"/>
      <c r="K645" s="42"/>
      <c r="L645" s="42"/>
    </row>
    <row r="646" spans="1:12" ht="22.5" customHeight="1" hidden="1">
      <c r="A646" s="39"/>
      <c r="B646" s="39"/>
      <c r="C646" s="40" t="s">
        <v>82</v>
      </c>
      <c r="D646" s="33"/>
      <c r="E646" s="41">
        <f>SUM(F646+I646)</f>
        <v>0</v>
      </c>
      <c r="F646" s="42">
        <f>SUM(G646+H646)</f>
        <v>0</v>
      </c>
      <c r="G646" s="43">
        <f>SUM(G645)</f>
        <v>0</v>
      </c>
      <c r="H646" s="43">
        <f>SUM(H645)</f>
        <v>0</v>
      </c>
      <c r="I646" s="42">
        <f>SUM(I645)</f>
        <v>0</v>
      </c>
      <c r="J646" s="64"/>
      <c r="K646" s="42"/>
      <c r="L646" s="42"/>
    </row>
    <row r="647" spans="1:12" ht="22.5" customHeight="1" hidden="1">
      <c r="A647" s="39"/>
      <c r="B647" s="39"/>
      <c r="C647" s="45" t="s">
        <v>85</v>
      </c>
      <c r="D647" s="33"/>
      <c r="E647" s="41">
        <f>SUM(F647+I647)</f>
        <v>20000</v>
      </c>
      <c r="F647" s="42">
        <f>SUM(G647+H647)</f>
        <v>20000</v>
      </c>
      <c r="G647" s="42">
        <f>SUM(G648-G649)</f>
        <v>20000</v>
      </c>
      <c r="H647" s="42">
        <f>SUM(H648-H649)</f>
        <v>0</v>
      </c>
      <c r="I647" s="42">
        <f>SUM(I648-I649)</f>
        <v>0</v>
      </c>
      <c r="J647" s="64"/>
      <c r="K647" s="42"/>
      <c r="L647" s="42"/>
    </row>
    <row r="648" spans="1:12" ht="22.5" customHeight="1" hidden="1">
      <c r="A648" s="39"/>
      <c r="B648" s="39"/>
      <c r="C648" s="45" t="s">
        <v>83</v>
      </c>
      <c r="D648" s="33"/>
      <c r="E648" s="41">
        <f>SUM(F648+I648)</f>
        <v>20000</v>
      </c>
      <c r="F648" s="42">
        <f>SUM(G648+H648)</f>
        <v>20000</v>
      </c>
      <c r="G648" s="42">
        <v>20000</v>
      </c>
      <c r="H648" s="42"/>
      <c r="I648" s="42"/>
      <c r="J648" s="64"/>
      <c r="K648" s="42"/>
      <c r="L648" s="42"/>
    </row>
    <row r="649" spans="1:12" ht="22.5" customHeight="1" hidden="1">
      <c r="A649" s="39"/>
      <c r="B649" s="39"/>
      <c r="C649" s="45" t="s">
        <v>86</v>
      </c>
      <c r="D649" s="33"/>
      <c r="E649" s="41">
        <f>SUM(F649+I649)</f>
        <v>0</v>
      </c>
      <c r="F649" s="42">
        <f>SUM(G649+H649)</f>
        <v>0</v>
      </c>
      <c r="G649" s="42"/>
      <c r="H649" s="42"/>
      <c r="I649" s="42"/>
      <c r="J649" s="64"/>
      <c r="K649" s="42"/>
      <c r="L649" s="42"/>
    </row>
    <row r="650" spans="1:12" ht="24" customHeight="1">
      <c r="A650" s="39"/>
      <c r="B650" s="39"/>
      <c r="C650" s="40" t="s">
        <v>84</v>
      </c>
      <c r="D650" s="33"/>
      <c r="E650" s="41">
        <f>SUM(E646+E647)</f>
        <v>20000</v>
      </c>
      <c r="F650" s="42">
        <f>SUM(F646+F647)</f>
        <v>20000</v>
      </c>
      <c r="G650" s="42">
        <f>SUM(G646+G647)</f>
        <v>20000</v>
      </c>
      <c r="H650" s="42">
        <f>SUM(H646+H647)</f>
        <v>0</v>
      </c>
      <c r="I650" s="42">
        <f>SUM(I646+I647)</f>
        <v>0</v>
      </c>
      <c r="J650" s="64">
        <v>0</v>
      </c>
      <c r="K650" s="44">
        <f>SUM(J650/E650)</f>
        <v>0</v>
      </c>
      <c r="L650" s="46" t="s">
        <v>225</v>
      </c>
    </row>
    <row r="651" spans="1:12" ht="59.25" customHeight="1">
      <c r="A651" s="39">
        <v>44</v>
      </c>
      <c r="B651" s="39">
        <v>52</v>
      </c>
      <c r="C651" s="40" t="s">
        <v>155</v>
      </c>
      <c r="D651" s="33" t="s">
        <v>55</v>
      </c>
      <c r="E651" s="41">
        <f>SUM(F651+I651)</f>
        <v>0</v>
      </c>
      <c r="F651" s="42">
        <f>SUM(H651+G651)</f>
        <v>0</v>
      </c>
      <c r="G651" s="43">
        <v>0</v>
      </c>
      <c r="H651" s="43">
        <v>0</v>
      </c>
      <c r="I651" s="42">
        <v>0</v>
      </c>
      <c r="J651" s="64"/>
      <c r="K651" s="42"/>
      <c r="L651" s="42"/>
    </row>
    <row r="652" spans="1:12" ht="22.5" customHeight="1" hidden="1">
      <c r="A652" s="39"/>
      <c r="B652" s="39"/>
      <c r="C652" s="40" t="s">
        <v>82</v>
      </c>
      <c r="D652" s="33"/>
      <c r="E652" s="41">
        <f>SUM(F652+I652)</f>
        <v>0</v>
      </c>
      <c r="F652" s="42">
        <f>SUM(G652+H652)</f>
        <v>0</v>
      </c>
      <c r="G652" s="43">
        <f>SUM(G651)</f>
        <v>0</v>
      </c>
      <c r="H652" s="43">
        <f>SUM(H651)</f>
        <v>0</v>
      </c>
      <c r="I652" s="42">
        <f>SUM(I651)</f>
        <v>0</v>
      </c>
      <c r="J652" s="64"/>
      <c r="K652" s="42"/>
      <c r="L652" s="42"/>
    </row>
    <row r="653" spans="1:12" ht="22.5" customHeight="1" hidden="1">
      <c r="A653" s="39"/>
      <c r="B653" s="39"/>
      <c r="C653" s="45" t="s">
        <v>85</v>
      </c>
      <c r="D653" s="33"/>
      <c r="E653" s="41">
        <f>SUM(F653+I653)</f>
        <v>250000</v>
      </c>
      <c r="F653" s="42">
        <f>SUM(G653+H653)</f>
        <v>250000</v>
      </c>
      <c r="G653" s="42">
        <f>SUM(G654-G655)</f>
        <v>250000</v>
      </c>
      <c r="H653" s="42">
        <f>SUM(H654-H655)</f>
        <v>0</v>
      </c>
      <c r="I653" s="42">
        <f>SUM(I654-I655)</f>
        <v>0</v>
      </c>
      <c r="J653" s="64"/>
      <c r="K653" s="42"/>
      <c r="L653" s="42"/>
    </row>
    <row r="654" spans="1:12" ht="22.5" customHeight="1" hidden="1">
      <c r="A654" s="39"/>
      <c r="B654" s="39"/>
      <c r="C654" s="45" t="s">
        <v>83</v>
      </c>
      <c r="D654" s="33"/>
      <c r="E654" s="41">
        <f>SUM(F654+I654)</f>
        <v>250000</v>
      </c>
      <c r="F654" s="42">
        <f>SUM(G654+H654)</f>
        <v>250000</v>
      </c>
      <c r="G654" s="42">
        <v>250000</v>
      </c>
      <c r="H654" s="42"/>
      <c r="I654" s="42"/>
      <c r="J654" s="64"/>
      <c r="K654" s="42"/>
      <c r="L654" s="42"/>
    </row>
    <row r="655" spans="1:12" ht="22.5" customHeight="1" hidden="1">
      <c r="A655" s="39"/>
      <c r="B655" s="39"/>
      <c r="C655" s="45" t="s">
        <v>86</v>
      </c>
      <c r="D655" s="33"/>
      <c r="E655" s="41">
        <f>SUM(F655+I655)</f>
        <v>0</v>
      </c>
      <c r="F655" s="42">
        <f>SUM(G655+H655)</f>
        <v>0</v>
      </c>
      <c r="G655" s="42"/>
      <c r="H655" s="42"/>
      <c r="I655" s="42"/>
      <c r="J655" s="64"/>
      <c r="K655" s="42"/>
      <c r="L655" s="42"/>
    </row>
    <row r="656" spans="1:12" ht="22.5" customHeight="1">
      <c r="A656" s="39"/>
      <c r="B656" s="39"/>
      <c r="C656" s="40" t="s">
        <v>84</v>
      </c>
      <c r="D656" s="33"/>
      <c r="E656" s="41">
        <f>SUM(E652+E653)</f>
        <v>250000</v>
      </c>
      <c r="F656" s="42">
        <f>SUM(F652+F653)</f>
        <v>250000</v>
      </c>
      <c r="G656" s="42">
        <f>SUM(G652+G653)</f>
        <v>250000</v>
      </c>
      <c r="H656" s="42">
        <f>SUM(H652+H653)</f>
        <v>0</v>
      </c>
      <c r="I656" s="42">
        <f>SUM(I652+I653)</f>
        <v>0</v>
      </c>
      <c r="J656" s="64">
        <v>0</v>
      </c>
      <c r="K656" s="44">
        <f>SUM(J656/E656)</f>
        <v>0</v>
      </c>
      <c r="L656" s="46" t="s">
        <v>219</v>
      </c>
    </row>
    <row r="657" spans="1:12" ht="22.5" customHeight="1">
      <c r="A657" s="39">
        <v>45</v>
      </c>
      <c r="B657" s="39">
        <v>53</v>
      </c>
      <c r="C657" s="40" t="s">
        <v>130</v>
      </c>
      <c r="D657" s="33" t="s">
        <v>56</v>
      </c>
      <c r="E657" s="41">
        <f>SUM(F657+I657)</f>
        <v>0</v>
      </c>
      <c r="F657" s="42">
        <f>SUM(H657+G657)</f>
        <v>0</v>
      </c>
      <c r="G657" s="43">
        <v>0</v>
      </c>
      <c r="H657" s="43">
        <v>0</v>
      </c>
      <c r="I657" s="42">
        <v>0</v>
      </c>
      <c r="J657" s="64"/>
      <c r="K657" s="42"/>
      <c r="L657" s="42"/>
    </row>
    <row r="658" spans="1:12" ht="22.5" customHeight="1" hidden="1">
      <c r="A658" s="39"/>
      <c r="B658" s="39"/>
      <c r="C658" s="40" t="s">
        <v>82</v>
      </c>
      <c r="D658" s="33"/>
      <c r="E658" s="41">
        <f>SUM(F658+I658)</f>
        <v>0</v>
      </c>
      <c r="F658" s="42">
        <f>SUM(G658+H658)</f>
        <v>0</v>
      </c>
      <c r="G658" s="43">
        <f>SUM(G657)</f>
        <v>0</v>
      </c>
      <c r="H658" s="43">
        <f>SUM(H657)</f>
        <v>0</v>
      </c>
      <c r="I658" s="42">
        <f>SUM(I657)</f>
        <v>0</v>
      </c>
      <c r="J658" s="64"/>
      <c r="K658" s="42"/>
      <c r="L658" s="42"/>
    </row>
    <row r="659" spans="1:12" ht="22.5" customHeight="1" hidden="1">
      <c r="A659" s="39"/>
      <c r="B659" s="39"/>
      <c r="C659" s="45" t="s">
        <v>85</v>
      </c>
      <c r="D659" s="33"/>
      <c r="E659" s="41">
        <f>SUM(F659+I659)</f>
        <v>200000</v>
      </c>
      <c r="F659" s="42">
        <f>SUM(G659+H659)</f>
        <v>200000</v>
      </c>
      <c r="G659" s="42">
        <f>SUM(G660-G661)</f>
        <v>200000</v>
      </c>
      <c r="H659" s="42">
        <f>SUM(H660-H661)</f>
        <v>0</v>
      </c>
      <c r="I659" s="42">
        <f>SUM(I660-I661)</f>
        <v>0</v>
      </c>
      <c r="J659" s="64"/>
      <c r="K659" s="42"/>
      <c r="L659" s="42"/>
    </row>
    <row r="660" spans="1:12" ht="22.5" customHeight="1" hidden="1">
      <c r="A660" s="39"/>
      <c r="B660" s="39"/>
      <c r="C660" s="45" t="s">
        <v>83</v>
      </c>
      <c r="D660" s="33"/>
      <c r="E660" s="41">
        <f>SUM(F660+I660)</f>
        <v>200000</v>
      </c>
      <c r="F660" s="42">
        <f>SUM(G660+H660)</f>
        <v>200000</v>
      </c>
      <c r="G660" s="42">
        <v>200000</v>
      </c>
      <c r="H660" s="42"/>
      <c r="I660" s="42"/>
      <c r="J660" s="64"/>
      <c r="K660" s="42"/>
      <c r="L660" s="42"/>
    </row>
    <row r="661" spans="1:12" ht="22.5" customHeight="1" hidden="1">
      <c r="A661" s="39"/>
      <c r="B661" s="39"/>
      <c r="C661" s="45" t="s">
        <v>86</v>
      </c>
      <c r="D661" s="33"/>
      <c r="E661" s="41">
        <f>SUM(F661+I661)</f>
        <v>0</v>
      </c>
      <c r="F661" s="42">
        <f>SUM(G661+H661)</f>
        <v>0</v>
      </c>
      <c r="G661" s="42"/>
      <c r="H661" s="42"/>
      <c r="I661" s="42"/>
      <c r="J661" s="64"/>
      <c r="K661" s="42"/>
      <c r="L661" s="42"/>
    </row>
    <row r="662" spans="1:12" ht="20.25" customHeight="1">
      <c r="A662" s="39"/>
      <c r="B662" s="39"/>
      <c r="C662" s="40" t="s">
        <v>84</v>
      </c>
      <c r="D662" s="33"/>
      <c r="E662" s="41">
        <f>SUM(E658+E659)</f>
        <v>200000</v>
      </c>
      <c r="F662" s="42">
        <f>SUM(F658+F659)</f>
        <v>200000</v>
      </c>
      <c r="G662" s="42">
        <f>SUM(G658+G659)</f>
        <v>200000</v>
      </c>
      <c r="H662" s="42">
        <f>SUM(H658+H659)</f>
        <v>0</v>
      </c>
      <c r="I662" s="42">
        <f>SUM(I658+I659)</f>
        <v>0</v>
      </c>
      <c r="J662" s="64">
        <v>0</v>
      </c>
      <c r="K662" s="44">
        <f>SUM(J662/E662)</f>
        <v>0</v>
      </c>
      <c r="L662" s="46" t="s">
        <v>220</v>
      </c>
    </row>
    <row r="663" spans="1:12" ht="53.25" customHeight="1">
      <c r="A663" s="39">
        <v>46</v>
      </c>
      <c r="B663" s="39">
        <v>54</v>
      </c>
      <c r="C663" s="40" t="s">
        <v>159</v>
      </c>
      <c r="D663" s="33" t="s">
        <v>158</v>
      </c>
      <c r="E663" s="41">
        <f>SUM(F663+I663)</f>
        <v>0</v>
      </c>
      <c r="F663" s="42">
        <f>SUM(H663+G663)</f>
        <v>0</v>
      </c>
      <c r="G663" s="43">
        <v>0</v>
      </c>
      <c r="H663" s="43">
        <v>0</v>
      </c>
      <c r="I663" s="42">
        <v>0</v>
      </c>
      <c r="J663" s="64"/>
      <c r="K663" s="42"/>
      <c r="L663" s="42"/>
    </row>
    <row r="664" spans="1:12" ht="22.5" customHeight="1" hidden="1">
      <c r="A664" s="39"/>
      <c r="B664" s="39"/>
      <c r="C664" s="40" t="s">
        <v>82</v>
      </c>
      <c r="D664" s="33"/>
      <c r="E664" s="41">
        <f>SUM(F664+I664)</f>
        <v>0</v>
      </c>
      <c r="F664" s="42">
        <f>SUM(G664+H664)</f>
        <v>0</v>
      </c>
      <c r="G664" s="43">
        <f>SUM(G663)</f>
        <v>0</v>
      </c>
      <c r="H664" s="43">
        <f>SUM(H663)</f>
        <v>0</v>
      </c>
      <c r="I664" s="42">
        <f>SUM(I663)</f>
        <v>0</v>
      </c>
      <c r="J664" s="64"/>
      <c r="K664" s="42"/>
      <c r="L664" s="42"/>
    </row>
    <row r="665" spans="1:12" ht="22.5" customHeight="1" hidden="1">
      <c r="A665" s="39"/>
      <c r="B665" s="39"/>
      <c r="C665" s="45" t="s">
        <v>85</v>
      </c>
      <c r="D665" s="33"/>
      <c r="E665" s="41">
        <f>SUM(F665+I665)</f>
        <v>7500</v>
      </c>
      <c r="F665" s="42">
        <f>SUM(G665+H665)</f>
        <v>7500</v>
      </c>
      <c r="G665" s="42">
        <f>SUM(G666-G667)</f>
        <v>7500</v>
      </c>
      <c r="H665" s="42">
        <f>SUM(H666-H667)</f>
        <v>0</v>
      </c>
      <c r="I665" s="42">
        <f>SUM(I666-I667)</f>
        <v>0</v>
      </c>
      <c r="J665" s="64"/>
      <c r="K665" s="42"/>
      <c r="L665" s="42"/>
    </row>
    <row r="666" spans="1:12" ht="22.5" customHeight="1" hidden="1">
      <c r="A666" s="39"/>
      <c r="B666" s="39"/>
      <c r="C666" s="45" t="s">
        <v>83</v>
      </c>
      <c r="D666" s="33"/>
      <c r="E666" s="41">
        <f>SUM(F666+I666)</f>
        <v>7500</v>
      </c>
      <c r="F666" s="42">
        <f>SUM(G666+H666)</f>
        <v>7500</v>
      </c>
      <c r="G666" s="42">
        <v>7500</v>
      </c>
      <c r="H666" s="42"/>
      <c r="I666" s="42"/>
      <c r="J666" s="64"/>
      <c r="K666" s="42"/>
      <c r="L666" s="42"/>
    </row>
    <row r="667" spans="1:12" ht="22.5" customHeight="1" hidden="1">
      <c r="A667" s="39"/>
      <c r="B667" s="39"/>
      <c r="C667" s="45" t="s">
        <v>86</v>
      </c>
      <c r="D667" s="33"/>
      <c r="E667" s="41">
        <f>SUM(F667+I667)</f>
        <v>0</v>
      </c>
      <c r="F667" s="42">
        <f>SUM(G667+H667)</f>
        <v>0</v>
      </c>
      <c r="G667" s="42"/>
      <c r="H667" s="42"/>
      <c r="I667" s="42"/>
      <c r="J667" s="64"/>
      <c r="K667" s="42"/>
      <c r="L667" s="42"/>
    </row>
    <row r="668" spans="1:12" ht="22.5" customHeight="1">
      <c r="A668" s="39"/>
      <c r="B668" s="39"/>
      <c r="C668" s="40" t="s">
        <v>84</v>
      </c>
      <c r="D668" s="33"/>
      <c r="E668" s="41">
        <f>SUM(E664+E665)</f>
        <v>7500</v>
      </c>
      <c r="F668" s="42">
        <f>SUM(F664+F665)</f>
        <v>7500</v>
      </c>
      <c r="G668" s="42">
        <f>SUM(G664+G665)</f>
        <v>7500</v>
      </c>
      <c r="H668" s="42">
        <f>SUM(H664+H665)</f>
        <v>0</v>
      </c>
      <c r="I668" s="42">
        <f>SUM(I664+I665)</f>
        <v>0</v>
      </c>
      <c r="J668" s="64">
        <v>7320</v>
      </c>
      <c r="K668" s="44">
        <f>SUM(J668/E668)</f>
        <v>0.976</v>
      </c>
      <c r="L668" s="42" t="s">
        <v>221</v>
      </c>
    </row>
    <row r="669" spans="1:12" ht="53.25" customHeight="1">
      <c r="A669" s="39">
        <v>47</v>
      </c>
      <c r="B669" s="39">
        <v>55</v>
      </c>
      <c r="C669" s="40" t="s">
        <v>164</v>
      </c>
      <c r="D669" s="33" t="s">
        <v>49</v>
      </c>
      <c r="E669" s="41">
        <f>SUM(F669+I669)</f>
        <v>0</v>
      </c>
      <c r="F669" s="42">
        <f>SUM(H669+G669)</f>
        <v>0</v>
      </c>
      <c r="G669" s="43">
        <v>0</v>
      </c>
      <c r="H669" s="43">
        <v>0</v>
      </c>
      <c r="I669" s="42">
        <v>0</v>
      </c>
      <c r="J669" s="64"/>
      <c r="K669" s="42"/>
      <c r="L669" s="42"/>
    </row>
    <row r="670" spans="1:12" ht="22.5" customHeight="1" hidden="1">
      <c r="A670" s="39"/>
      <c r="B670" s="39"/>
      <c r="C670" s="40" t="s">
        <v>82</v>
      </c>
      <c r="D670" s="33"/>
      <c r="E670" s="41">
        <f>SUM(F670+I670)</f>
        <v>0</v>
      </c>
      <c r="F670" s="42">
        <f>SUM(G670+H670)</f>
        <v>0</v>
      </c>
      <c r="G670" s="43">
        <f>SUM(G669)</f>
        <v>0</v>
      </c>
      <c r="H670" s="43">
        <f>SUM(H669)</f>
        <v>0</v>
      </c>
      <c r="I670" s="42">
        <f>SUM(I669)</f>
        <v>0</v>
      </c>
      <c r="J670" s="64"/>
      <c r="K670" s="42"/>
      <c r="L670" s="42"/>
    </row>
    <row r="671" spans="1:12" ht="22.5" customHeight="1" hidden="1">
      <c r="A671" s="39"/>
      <c r="B671" s="39"/>
      <c r="C671" s="45" t="s">
        <v>85</v>
      </c>
      <c r="D671" s="33"/>
      <c r="E671" s="41">
        <f>SUM(F671+I671)</f>
        <v>119000</v>
      </c>
      <c r="F671" s="42">
        <f>SUM(G671+H671)</f>
        <v>119000</v>
      </c>
      <c r="G671" s="42">
        <f>SUM(G672-G673)</f>
        <v>119000</v>
      </c>
      <c r="H671" s="42">
        <f>SUM(H672-H673)</f>
        <v>0</v>
      </c>
      <c r="I671" s="42">
        <f>SUM(I672-I673)</f>
        <v>0</v>
      </c>
      <c r="J671" s="64"/>
      <c r="K671" s="42"/>
      <c r="L671" s="42"/>
    </row>
    <row r="672" spans="1:12" ht="22.5" customHeight="1" hidden="1">
      <c r="A672" s="39"/>
      <c r="B672" s="39"/>
      <c r="C672" s="45" t="s">
        <v>83</v>
      </c>
      <c r="D672" s="33"/>
      <c r="E672" s="41">
        <f>SUM(F672+I672)</f>
        <v>119000</v>
      </c>
      <c r="F672" s="42">
        <f>SUM(G672+H672)</f>
        <v>119000</v>
      </c>
      <c r="G672" s="42">
        <f>20000+99000</f>
        <v>119000</v>
      </c>
      <c r="H672" s="42"/>
      <c r="I672" s="42"/>
      <c r="J672" s="64"/>
      <c r="K672" s="42"/>
      <c r="L672" s="42"/>
    </row>
    <row r="673" spans="1:12" ht="22.5" customHeight="1" hidden="1">
      <c r="A673" s="39"/>
      <c r="B673" s="39"/>
      <c r="C673" s="45" t="s">
        <v>86</v>
      </c>
      <c r="D673" s="33"/>
      <c r="E673" s="41">
        <f>SUM(F673+I673)</f>
        <v>0</v>
      </c>
      <c r="F673" s="42">
        <f>SUM(G673+H673)</f>
        <v>0</v>
      </c>
      <c r="G673" s="42"/>
      <c r="H673" s="42"/>
      <c r="I673" s="42"/>
      <c r="J673" s="64"/>
      <c r="K673" s="42"/>
      <c r="L673" s="42"/>
    </row>
    <row r="674" spans="1:12" ht="22.5" customHeight="1">
      <c r="A674" s="39"/>
      <c r="B674" s="39"/>
      <c r="C674" s="40" t="s">
        <v>84</v>
      </c>
      <c r="D674" s="33"/>
      <c r="E674" s="41">
        <f>SUM(E670+E671)</f>
        <v>119000</v>
      </c>
      <c r="F674" s="42">
        <f>SUM(F670+F671)</f>
        <v>119000</v>
      </c>
      <c r="G674" s="42">
        <f>SUM(G670+G671)</f>
        <v>119000</v>
      </c>
      <c r="H674" s="42">
        <f>SUM(H670+H671)</f>
        <v>0</v>
      </c>
      <c r="I674" s="42">
        <f>SUM(I670+I671)</f>
        <v>0</v>
      </c>
      <c r="J674" s="64">
        <v>0</v>
      </c>
      <c r="K674" s="44">
        <f>SUM(J674/E674)</f>
        <v>0</v>
      </c>
      <c r="L674" s="42" t="s">
        <v>179</v>
      </c>
    </row>
    <row r="675" spans="1:12" ht="22.5" customHeight="1" hidden="1">
      <c r="A675" s="39"/>
      <c r="B675" s="39"/>
      <c r="C675" s="51" t="s">
        <v>139</v>
      </c>
      <c r="D675" s="33"/>
      <c r="E675" s="41">
        <f>SUM(E352+E358+E364+E370+E376+E382+E388+E394+E400+E406+E412+E418+E424+E430+E436+E442+E448+E454+E460+E466+E472+E478+E484+E490+E496+E502+E508+E514+E520+E526+E532+E538+E544+E550+E556+E562+E568+E574+E580+E586+E592+E598+E604+E610+E616+E628+E634+E640+E646+E652+E658+E670)</f>
        <v>9090051</v>
      </c>
      <c r="F675" s="41">
        <f>SUM(F352+F358+F364+F370+F376+F382+F388+F394+F400+F406+F412+F418+F424+F430+F436+F442+F448+F454+F460+F466+F472+F478+F484+F490+F496+F502+F508+F514+F520+F526+F532+F538+F544+F550+F556+F562+F568+F574+F580+F586+F592+F598+F604+F610+F616+F628+F634+F640+F646+F652+F658+F670)</f>
        <v>6390051</v>
      </c>
      <c r="G675" s="42">
        <f>SUM(G352+G358+G364+G370+G376+G382+G388+G394+G400+G406+G412+G418+G424+G430+G436+G442+G448+G454+G460+G466+G472+G478+G484+G490+G496+G502+G508+G514+G520+G526+G532+G538+G544+G550+G556+G562+G568+G574+G580+G586+G592+G598+G604+G610+G616+G628+G634+G640+G646+G652+G658+G670)</f>
        <v>6390051</v>
      </c>
      <c r="H675" s="42">
        <f>SUM(H352+H358+H364+H370+H376+H382+H388+H394+H400+H406+H412+H418+H424+H430+H436+H442+H448+H454+H460+H466+H472+H478+H484+H490+H496+H502+H508+H514+H520+H526+H532+H538+H544+H550+H556+H562+H568+H574+H580+H586+H592+H598+H604+H610+H616+H628+H634+H640+H646+H652+H658+H670)</f>
        <v>0</v>
      </c>
      <c r="I675" s="42">
        <f>SUM(I352+I358+I364+I370+I376+I382+I388+I394+I400+I406+I412+I418+I424+I430+I436+I442+I448+I454+I460+I466+I472+I478+I484+I490+I496+I502+I508+I514+I520+I526+I532+I538+I544+I550+I556+I562+I568+I574+I580+I586+I592+I598+I604+I610+I616+I628+I634+I640+I646+I652+I658+I670)</f>
        <v>2700000</v>
      </c>
      <c r="J675" s="64"/>
      <c r="K675" s="42"/>
      <c r="L675" s="42"/>
    </row>
    <row r="676" spans="1:12" ht="22.5" customHeight="1" hidden="1">
      <c r="A676" s="39"/>
      <c r="B676" s="39"/>
      <c r="C676" s="52" t="s">
        <v>85</v>
      </c>
      <c r="D676" s="33"/>
      <c r="E676" s="41">
        <f>SUM(E347+E353+E359+E365+E371+E377+E383+E389+E395+E401+E407+E413+E419+E425+E431+E437+E443+E449+E455+E461+E467+E473+E479+E485+E491+E497+E503+E509+E515+E521+E527+E533+E539+E545+E551+E557+E563+E569+E575+E581+E587+E593+E599+E605+E611+E617+E629+E635+E641+E647+E653+E659+E665+E671)</f>
        <v>1851500</v>
      </c>
      <c r="F676" s="41">
        <f>SUM(F347+F353+F359+F365+F371+F377+F383+F389+F395+F401+F407+F413+F419+F425+F431+F437+F443+F449+F455+F461+F467+F473+F479+F485+F491+F497+F503+F509+F515+F521+F527+F533+F539+F545+F551+F557+F563+F569+F575+F581+F587+F593+F599+F605+F611+F617+F629+F635+F641+F647+F653+F659+F665+F671)</f>
        <v>3351500</v>
      </c>
      <c r="G676" s="42">
        <f>SUM(G347+G353+G359+G365+G371+G377+G383+G389+G395+G401+G407+G413+G419+G425+G431+G437+G443+G449+G455+G461+G467+G473+G479+G485+G491+G497+G503+G509+G515+G521+G527+G533+G539+G545+G551+G557+G563+G569+G575+G581+G587+G593+G599+G605+G611+G617+G623+G629+G635+G641+G647+G653+G659+G671+G665)</f>
        <v>4001500</v>
      </c>
      <c r="H676" s="42">
        <f>SUM(H353+H359+H365+H371+H377+H383+H389+H395+H401+H407+H413+H419+H425+H431+H437+H443+H449+H455+H461+H467+H473+H479+H485+H491+H497+H503+H509+H515+H521+H527+H533+H539+H545+H551+H557+H563+H569+H575+H581+H587+H593+H599+H605+H611+H617+H629+H635+H641+H647+H653+H659+H671)</f>
        <v>0</v>
      </c>
      <c r="I676" s="42">
        <f>SUM(I353+I359+I365+I371+I377+I383+I389+I395+I401+I407+I413+I419+I425+I431+I437+I443+I449+I455+I461+I467+I473+I479+I485+I491+I497+I503+I509+I515+I521+I527+I533+I539+I545+I551+I557+I563+I569+I575+I581+I587+I593+I599+I605+I611+I617+I629+I635+I641+I647+I653+I659+I665+I671)</f>
        <v>-1500000</v>
      </c>
      <c r="J676" s="64"/>
      <c r="K676" s="42"/>
      <c r="L676" s="42"/>
    </row>
    <row r="677" spans="1:12" ht="22.5" customHeight="1" hidden="1">
      <c r="A677" s="39"/>
      <c r="B677" s="39"/>
      <c r="C677" s="52" t="s">
        <v>83</v>
      </c>
      <c r="D677" s="33"/>
      <c r="E677" s="41">
        <f>SUM(E348+E354+E360+E366+E372+E378+E384+E390+E396+E402+E408+E414+E420+E426+E432+E438+E444+E450+E456+E462+E468+E474+E480+E486+E492+E498+E504+E510+E516+E522+E528+E534+E540+E546+E552+E558+E564+E570+E576+E582+E588+E594+E600+E606+E612+E618+E630+E636+E642+E648+E654+E660+E666+E672)</f>
        <v>4701500</v>
      </c>
      <c r="F677" s="41">
        <f>SUM(F348+F354+F360+F366+F372+F378+F384+F390+F396+F402+F408+F414+F420+F426+F432+F438+F444+F450+F456+F462+F468+F474+F480+F486+F492+F498+F504+F510+F516+F522+F528+F534+F540+F546+F552+F558+F564+F570+F576+F582+F588+F594+F600+F606+F612+F618+F630+F636+F642+F648+F654+F660+F666+F672)</f>
        <v>3961500</v>
      </c>
      <c r="G677" s="42">
        <f>SUM(G348+G354+G360+G366+G372+G378+G384+G390+G396+G402+G408+G414+G420+G426+G432+G438+G444+G450+G456+G462+G468+G474+G480+G486+G492+G498+G504+G510+G516+G522+G528+G534+G540+G546+G552+G558+G564+G570+G576+G582+G588+G594+G600+G606+G612+G618+G624+G630+G636+G642+G648+G654+G660+G666+G672)</f>
        <v>4611500</v>
      </c>
      <c r="H677" s="42">
        <f>SUM(H354+H360+H366+H372+H378+H384+H390+H396+H402+H408+H414+H420+H426+H432+H438+H444+H450+H456+H462+H468+H474+H480+H486+H492+H498+H504+H510+H516+H522+H528+H534+H540+H546+H552+H558+H564+H570+H576+H582+H588+H594+H600+H606+H612+H618+H630+H636+H642+H648+H654+H660+H672)</f>
        <v>0</v>
      </c>
      <c r="I677" s="42">
        <f>SUM(I354+I360+I366+I372+I378+I384+I390+I396+I402+I408+I414+I420+I426+I432+I438+I444+I450+I456+I462+I468+I474+I480+I486+I492+I498+I504+I510+I516+I522+I528+I534+I540+I546+I552+I558+I564+I570+I576+I582+I588+I594+I600+I606+I612+I618+I630+I636+I642+I648+I654+I660+I666+I672)</f>
        <v>740000</v>
      </c>
      <c r="J677" s="64"/>
      <c r="K677" s="42"/>
      <c r="L677" s="42"/>
    </row>
    <row r="678" spans="1:12" ht="22.5" customHeight="1" hidden="1">
      <c r="A678" s="39"/>
      <c r="B678" s="39"/>
      <c r="C678" s="52" t="s">
        <v>86</v>
      </c>
      <c r="D678" s="33"/>
      <c r="E678" s="41">
        <f>SUM(E355+E361+E367+E373+E379+E385+E391+E397+E403+E409+E415+E421+E427+E433+E439+E445+E451+E457+E463+E469+E475+E481+E487+E493+E499+E505+E511+E517+E523+E529+E535+E541+E547+E553+E559+E565+E571+E577+E583+E589+E595+E601+E607+E613+E619+E631+E637+E643+E649+E655+E661+E673)</f>
        <v>2850000</v>
      </c>
      <c r="F678" s="41">
        <f>SUM(F355+F361+F367+F373+F379+F385+F391+F397+F403+F409+F415+F421+F427+F433+F439+F445+F451+F457+F463+F469+F475+F481+F487+F493+F499+F505+F511+F517+F523+F529+F535+F541+F547+F553+F559+F565+F571+F577+F583+F589+F595+F601+F607+F613+F619+F631+F637+F643+F649+F655+F661+F667+F673)</f>
        <v>610000</v>
      </c>
      <c r="G678" s="42">
        <f>SUM(G355+G361+G367+G373+G379+G385+G391+G397+G403+G409+G415+G421+G427+G433+G439+G445+G451+G457+G463+G469+G475+G481+G487+G493+G499+G505+G511+G517+G523+G529+G535+G541+G547+G553+G559+G565+G571+G577+G583+G589+G595+G601+G607+G613+G619+G631+G637+G643+G649+G655+G661+G673)</f>
        <v>610000</v>
      </c>
      <c r="H678" s="42">
        <f>SUM(H355+H361+H367+H373+H379+H385+H391+H397+H403+H409+H415+H421+H427+H433+H439+H445+H451+H457+H463+H469+H475+H481+H487+H493+H499+H505+H511+H517+H523+H529+H535+H541+H547+H553+H559+H565+H571+H577+H583+H589+H595+H601+H607+H613+H619+H631+H637+H643+H649+H655+H661+H673)</f>
        <v>0</v>
      </c>
      <c r="I678" s="42">
        <f>SUM(I355+I361+I367+I373+I379+I385+I391+I397+I403+I409+I415+I421+I427+I433+I439+I445+I451+I457+I463+I469+I475+I481+I487+I493+I499+I505+I511+I517+I523+I529+I535+I541+I547+I553+I559+I565+I571+I577+I583+I589+I595+I601+I607+I613+I619+I631+I637+I643+I649+I655+I661+I667+I673)</f>
        <v>2240000</v>
      </c>
      <c r="J678" s="64"/>
      <c r="K678" s="42"/>
      <c r="L678" s="42"/>
    </row>
    <row r="679" spans="1:12" ht="21" customHeight="1">
      <c r="A679" s="39"/>
      <c r="B679" s="39"/>
      <c r="C679" s="67" t="s">
        <v>138</v>
      </c>
      <c r="D679" s="33"/>
      <c r="E679" s="68">
        <f>SUM(F679+I679)</f>
        <v>11591551</v>
      </c>
      <c r="F679" s="42">
        <f>H679+G679</f>
        <v>10391551</v>
      </c>
      <c r="G679" s="50">
        <f>SUM(G356+G362+G368+G374+G380+G386+G392+G398+G404+G410+G416+G422+G428+G434+G440+G452+G458+G464+G470+G476+G482+G488+G494+G500+G506+G512+G518+G524+G530+G536+G542+G554+G560+G548+G566+G572+G578+G584+G590+G596+G602+G608+G614+G620+G626+G632+G638+G644+G650+G656+G662+G668+G674+G350+G446)</f>
        <v>10391551</v>
      </c>
      <c r="H679" s="50">
        <f>SUM(H356+H362+H368+H374+H380+H386+H398+H404+H410+H416+H422+H428+H434+H440+H452+H458+H464+H470+H476+H482+H488+H494+H500+H506+H512+H518+H524+H530+H536+H542+H548+H566+H572+H578+H590+H596+H602+H608+H614+H632+H638+H644+H650+H656+H662+H674)</f>
        <v>0</v>
      </c>
      <c r="I679" s="50">
        <f>SUM(I356+I362+I368+I374+I380+I386+I398+I404+I410+I416+I422+I428+I434+I440+I452+I458+I464+I470+I476+I482+I488+I494+I500+I506+I512+I518+I524+I530+I536+I542+I548+I566+I572+I578+I590+I596+I602+I608+I614+I632+I638+I644+I650+I656+I662+I674)</f>
        <v>1200000</v>
      </c>
      <c r="J679" s="65">
        <f>SUM(J350+J356+J362+J368+J374+J380+J386+J392+J398+J404+J410+J416+J422+J428+J434+J440+J446+J452+J458+J458+J464+J470+J476+J482+J488+J494+J500+J506+J512+J518+J524+J530+J536+J542+J548+J554+J566+J572+J578+J584+J590+J596+J602+J608+J620+J626+J632+J638+J644+J656+J662+J668+J674)</f>
        <v>917162.13</v>
      </c>
      <c r="K679" s="44">
        <f>SUM(J679/E679)</f>
        <v>0.07912333129535469</v>
      </c>
      <c r="L679" s="50"/>
    </row>
    <row r="680" spans="1:12" ht="42.75" customHeight="1" hidden="1">
      <c r="A680" s="32"/>
      <c r="B680" s="32"/>
      <c r="C680" s="51" t="s">
        <v>141</v>
      </c>
      <c r="D680" s="33"/>
      <c r="E680" s="41">
        <f aca="true" t="shared" si="1" ref="E680:I684">SUM(E675+E339)</f>
        <v>25316500</v>
      </c>
      <c r="F680" s="41">
        <f t="shared" si="1"/>
        <v>16953337</v>
      </c>
      <c r="G680" s="41">
        <f t="shared" si="1"/>
        <v>16893337</v>
      </c>
      <c r="H680" s="41">
        <f t="shared" si="1"/>
        <v>60000</v>
      </c>
      <c r="I680" s="41">
        <f t="shared" si="1"/>
        <v>8363163</v>
      </c>
      <c r="J680" s="66"/>
      <c r="K680" s="41"/>
      <c r="L680" s="41"/>
    </row>
    <row r="681" spans="1:12" ht="21" customHeight="1" hidden="1">
      <c r="A681" s="32"/>
      <c r="B681" s="32"/>
      <c r="C681" s="52" t="s">
        <v>85</v>
      </c>
      <c r="D681" s="33"/>
      <c r="E681" s="41">
        <f t="shared" si="1"/>
        <v>2901689</v>
      </c>
      <c r="F681" s="41">
        <f t="shared" si="1"/>
        <v>3984852</v>
      </c>
      <c r="G681" s="41">
        <f t="shared" si="1"/>
        <v>4634852</v>
      </c>
      <c r="H681" s="41">
        <f t="shared" si="1"/>
        <v>0</v>
      </c>
      <c r="I681" s="41">
        <f t="shared" si="1"/>
        <v>-1083163</v>
      </c>
      <c r="J681" s="66"/>
      <c r="K681" s="41"/>
      <c r="L681" s="41"/>
    </row>
    <row r="682" spans="1:12" ht="21" customHeight="1" hidden="1">
      <c r="A682" s="32"/>
      <c r="B682" s="32"/>
      <c r="C682" s="52" t="s">
        <v>83</v>
      </c>
      <c r="D682" s="33"/>
      <c r="E682" s="41">
        <f t="shared" si="1"/>
        <v>9778852</v>
      </c>
      <c r="F682" s="41">
        <f t="shared" si="1"/>
        <v>7423852</v>
      </c>
      <c r="G682" s="41">
        <f t="shared" si="1"/>
        <v>8073852</v>
      </c>
      <c r="H682" s="41">
        <f t="shared" si="1"/>
        <v>0</v>
      </c>
      <c r="I682" s="41">
        <f t="shared" si="1"/>
        <v>2355000</v>
      </c>
      <c r="J682" s="66"/>
      <c r="K682" s="41"/>
      <c r="L682" s="41"/>
    </row>
    <row r="683" spans="1:12" ht="21" customHeight="1" hidden="1">
      <c r="A683" s="32"/>
      <c r="B683" s="32"/>
      <c r="C683" s="52" t="s">
        <v>86</v>
      </c>
      <c r="D683" s="33"/>
      <c r="E683" s="41">
        <f t="shared" si="1"/>
        <v>6877163</v>
      </c>
      <c r="F683" s="41">
        <f t="shared" si="1"/>
        <v>3439000</v>
      </c>
      <c r="G683" s="41">
        <f t="shared" si="1"/>
        <v>3439000</v>
      </c>
      <c r="H683" s="41">
        <f t="shared" si="1"/>
        <v>0</v>
      </c>
      <c r="I683" s="41">
        <f t="shared" si="1"/>
        <v>3438163</v>
      </c>
      <c r="J683" s="66"/>
      <c r="K683" s="41"/>
      <c r="L683" s="41"/>
    </row>
    <row r="684" spans="1:12" ht="41.25" customHeight="1">
      <c r="A684" s="32"/>
      <c r="B684" s="32"/>
      <c r="C684" s="51" t="s">
        <v>142</v>
      </c>
      <c r="D684" s="33"/>
      <c r="E684" s="41">
        <f t="shared" si="1"/>
        <v>28868189</v>
      </c>
      <c r="F684" s="41">
        <f t="shared" si="1"/>
        <v>21588189</v>
      </c>
      <c r="G684" s="41">
        <f t="shared" si="1"/>
        <v>21528189</v>
      </c>
      <c r="H684" s="41">
        <f t="shared" si="1"/>
        <v>60000</v>
      </c>
      <c r="I684" s="41">
        <f t="shared" si="1"/>
        <v>7280000</v>
      </c>
      <c r="J684" s="66">
        <f>SUM(J679+J343)</f>
        <v>2514128.3200000003</v>
      </c>
      <c r="K684" s="44">
        <f>SUM(J684/E684)</f>
        <v>0.08708992171278913</v>
      </c>
      <c r="L684" s="41"/>
    </row>
    <row r="685" spans="1:12" ht="21" customHeight="1">
      <c r="A685" s="18"/>
      <c r="B685" s="62"/>
      <c r="C685" s="19"/>
      <c r="D685" s="20"/>
      <c r="E685" s="21"/>
      <c r="F685" s="22"/>
      <c r="G685" s="23"/>
      <c r="H685" s="22"/>
      <c r="I685" s="24"/>
      <c r="J685" s="24"/>
      <c r="K685" s="24"/>
      <c r="L685" s="25"/>
    </row>
    <row r="686" spans="3:12" ht="19.5" customHeight="1">
      <c r="C686" s="74"/>
      <c r="D686" s="75"/>
      <c r="E686" s="75"/>
      <c r="F686" s="75"/>
      <c r="G686" s="75"/>
      <c r="H686" s="75"/>
      <c r="I686" s="75"/>
      <c r="J686" s="26"/>
      <c r="K686" s="26"/>
      <c r="L686" s="26"/>
    </row>
    <row r="687" spans="3:9" ht="15.75">
      <c r="C687" s="2"/>
      <c r="D687" s="2"/>
      <c r="E687" s="2"/>
      <c r="F687" s="2"/>
      <c r="G687" s="2"/>
      <c r="H687" s="2"/>
      <c r="I687" s="2"/>
    </row>
    <row r="688" spans="3:9" ht="15.75">
      <c r="C688" s="2"/>
      <c r="D688" s="2"/>
      <c r="E688" s="2"/>
      <c r="F688" s="2"/>
      <c r="G688" s="2"/>
      <c r="H688" s="2"/>
      <c r="I688" s="2"/>
    </row>
    <row r="689" spans="3:9" ht="15.75">
      <c r="C689" s="2"/>
      <c r="D689" s="2"/>
      <c r="E689" s="2"/>
      <c r="F689" s="2"/>
      <c r="G689" s="2"/>
      <c r="H689" s="2"/>
      <c r="I689" s="2"/>
    </row>
    <row r="690" spans="3:9" ht="15.75">
      <c r="C690" s="2"/>
      <c r="D690" s="2"/>
      <c r="E690" s="2"/>
      <c r="F690" s="2"/>
      <c r="G690" s="2"/>
      <c r="H690" s="2"/>
      <c r="I690" s="2"/>
    </row>
    <row r="691" spans="3:9" ht="15.75">
      <c r="C691" s="2"/>
      <c r="D691" s="2"/>
      <c r="E691" s="2"/>
      <c r="F691" s="2"/>
      <c r="G691" s="2"/>
      <c r="H691" s="2"/>
      <c r="I691" s="2"/>
    </row>
    <row r="692" spans="3:9" ht="15.75">
      <c r="C692" s="2"/>
      <c r="D692" s="2"/>
      <c r="E692" s="2"/>
      <c r="F692" s="2"/>
      <c r="G692" s="2"/>
      <c r="H692" s="2"/>
      <c r="I692" s="2"/>
    </row>
    <row r="693" spans="3:9" ht="15.75">
      <c r="C693" s="2"/>
      <c r="D693" s="2"/>
      <c r="E693" s="2"/>
      <c r="F693" s="2"/>
      <c r="G693" s="2"/>
      <c r="H693" s="2"/>
      <c r="I693" s="2"/>
    </row>
    <row r="694" spans="3:9" ht="15.75">
      <c r="C694" s="2"/>
      <c r="D694" s="2"/>
      <c r="E694" s="2"/>
      <c r="F694" s="2"/>
      <c r="G694" s="2"/>
      <c r="H694" s="2"/>
      <c r="I694" s="2"/>
    </row>
    <row r="695" spans="3:9" ht="15.75">
      <c r="C695" s="2"/>
      <c r="D695" s="2"/>
      <c r="E695" s="2"/>
      <c r="F695" s="2"/>
      <c r="G695" s="2"/>
      <c r="H695" s="2"/>
      <c r="I695" s="2"/>
    </row>
    <row r="696" spans="3:9" ht="15.75">
      <c r="C696" s="2"/>
      <c r="D696" s="2"/>
      <c r="E696" s="2"/>
      <c r="F696" s="2"/>
      <c r="G696" s="2"/>
      <c r="H696" s="2"/>
      <c r="I696" s="2"/>
    </row>
    <row r="697" spans="3:9" ht="15.75">
      <c r="C697" s="2"/>
      <c r="D697" s="2"/>
      <c r="E697" s="2"/>
      <c r="F697" s="2"/>
      <c r="G697" s="2"/>
      <c r="H697" s="2"/>
      <c r="I697" s="2"/>
    </row>
    <row r="698" spans="3:9" ht="15.75">
      <c r="C698" s="2"/>
      <c r="D698" s="2"/>
      <c r="E698" s="2"/>
      <c r="F698" s="2"/>
      <c r="G698" s="2"/>
      <c r="H698" s="2"/>
      <c r="I698" s="2"/>
    </row>
    <row r="699" spans="3:9" ht="15.75">
      <c r="C699" s="2"/>
      <c r="D699" s="2"/>
      <c r="E699" s="2"/>
      <c r="F699" s="2"/>
      <c r="G699" s="2"/>
      <c r="H699" s="2"/>
      <c r="I699" s="2"/>
    </row>
    <row r="700" spans="3:9" ht="15.75">
      <c r="C700" s="2"/>
      <c r="D700" s="2"/>
      <c r="E700" s="2"/>
      <c r="F700" s="2"/>
      <c r="G700" s="2"/>
      <c r="H700" s="2"/>
      <c r="I700" s="2"/>
    </row>
    <row r="701" spans="3:9" ht="15.75">
      <c r="C701" s="2"/>
      <c r="D701" s="2"/>
      <c r="E701" s="2"/>
      <c r="F701" s="2"/>
      <c r="G701" s="2"/>
      <c r="H701" s="2"/>
      <c r="I701" s="2"/>
    </row>
    <row r="702" spans="3:9" ht="15.75">
      <c r="C702" s="2"/>
      <c r="D702" s="2"/>
      <c r="E702" s="2"/>
      <c r="F702" s="2"/>
      <c r="G702" s="2"/>
      <c r="H702" s="2"/>
      <c r="I702" s="2"/>
    </row>
    <row r="703" spans="3:9" ht="15.75">
      <c r="C703" s="2"/>
      <c r="D703" s="2"/>
      <c r="E703" s="2"/>
      <c r="F703" s="2"/>
      <c r="G703" s="2"/>
      <c r="H703" s="2"/>
      <c r="I703" s="2"/>
    </row>
    <row r="704" spans="3:9" ht="15.75">
      <c r="C704" s="2"/>
      <c r="D704" s="2"/>
      <c r="E704" s="2"/>
      <c r="F704" s="2"/>
      <c r="G704" s="2"/>
      <c r="H704" s="2"/>
      <c r="I704" s="2"/>
    </row>
    <row r="705" spans="3:9" ht="15.75">
      <c r="C705" s="2"/>
      <c r="D705" s="2"/>
      <c r="E705" s="2"/>
      <c r="F705" s="2"/>
      <c r="G705" s="2"/>
      <c r="H705" s="2"/>
      <c r="I705" s="2"/>
    </row>
    <row r="706" spans="3:12" ht="15.75">
      <c r="C706" s="2"/>
      <c r="D706" s="2"/>
      <c r="E706" s="2"/>
      <c r="F706" s="2"/>
      <c r="G706" s="2"/>
      <c r="H706" s="2"/>
      <c r="I706" s="2"/>
      <c r="L706" s="3"/>
    </row>
    <row r="707" spans="3:12" ht="15.75">
      <c r="C707" s="2"/>
      <c r="D707" s="2"/>
      <c r="E707" s="2"/>
      <c r="F707" s="2"/>
      <c r="G707" s="2"/>
      <c r="H707" s="2"/>
      <c r="I707" s="2"/>
      <c r="L707" s="3"/>
    </row>
    <row r="708" spans="3:12" ht="15.75">
      <c r="C708" s="2"/>
      <c r="D708" s="2"/>
      <c r="E708" s="2"/>
      <c r="F708" s="2"/>
      <c r="G708" s="2"/>
      <c r="H708" s="2"/>
      <c r="I708" s="2"/>
      <c r="L708" s="3"/>
    </row>
    <row r="709" spans="3:12" ht="15.75">
      <c r="C709" s="2"/>
      <c r="D709" s="2"/>
      <c r="E709" s="2"/>
      <c r="F709" s="2"/>
      <c r="G709" s="2"/>
      <c r="H709" s="2"/>
      <c r="I709" s="2"/>
      <c r="L709" s="3"/>
    </row>
    <row r="710" spans="3:12" ht="15.75">
      <c r="C710" s="2"/>
      <c r="D710" s="2"/>
      <c r="E710" s="2"/>
      <c r="F710" s="2"/>
      <c r="G710" s="2"/>
      <c r="H710" s="2"/>
      <c r="I710" s="2"/>
      <c r="L710" s="3"/>
    </row>
    <row r="711" spans="3:12" ht="15.75">
      <c r="C711" s="2"/>
      <c r="D711" s="2"/>
      <c r="E711" s="2"/>
      <c r="F711" s="2"/>
      <c r="G711" s="2"/>
      <c r="H711" s="2"/>
      <c r="I711" s="2"/>
      <c r="L711" s="3"/>
    </row>
    <row r="712" spans="3:12" ht="15.75">
      <c r="C712" s="2"/>
      <c r="D712" s="2"/>
      <c r="E712" s="2"/>
      <c r="F712" s="2"/>
      <c r="G712" s="2"/>
      <c r="H712" s="2"/>
      <c r="I712" s="2"/>
      <c r="L712" s="3"/>
    </row>
    <row r="713" spans="3:12" ht="15.75">
      <c r="C713" s="2"/>
      <c r="D713" s="2"/>
      <c r="E713" s="2"/>
      <c r="F713" s="2"/>
      <c r="G713" s="2"/>
      <c r="H713" s="2"/>
      <c r="I713" s="2"/>
      <c r="L713" s="3"/>
    </row>
    <row r="714" spans="3:12" ht="15.75">
      <c r="C714" s="2"/>
      <c r="D714" s="2"/>
      <c r="E714" s="2"/>
      <c r="F714" s="2"/>
      <c r="G714" s="2"/>
      <c r="H714" s="2"/>
      <c r="I714" s="2"/>
      <c r="L714" s="3"/>
    </row>
    <row r="715" spans="3:12" ht="15.75">
      <c r="C715" s="2"/>
      <c r="D715" s="2"/>
      <c r="E715" s="2"/>
      <c r="F715" s="2"/>
      <c r="G715" s="2"/>
      <c r="H715" s="2"/>
      <c r="I715" s="2"/>
      <c r="L715" s="3"/>
    </row>
    <row r="716" spans="3:12" ht="15.75">
      <c r="C716" s="2"/>
      <c r="D716" s="2"/>
      <c r="E716" s="2"/>
      <c r="F716" s="2"/>
      <c r="G716" s="2"/>
      <c r="H716" s="2"/>
      <c r="I716" s="2"/>
      <c r="L716" s="3"/>
    </row>
    <row r="717" spans="3:12" ht="15.75">
      <c r="C717" s="2"/>
      <c r="D717" s="2"/>
      <c r="E717" s="2"/>
      <c r="F717" s="2"/>
      <c r="G717" s="2"/>
      <c r="H717" s="2"/>
      <c r="I717" s="2"/>
      <c r="L717" s="3"/>
    </row>
    <row r="718" spans="3:12" ht="15.75">
      <c r="C718" s="2"/>
      <c r="D718" s="2"/>
      <c r="E718" s="2"/>
      <c r="F718" s="2"/>
      <c r="G718" s="2"/>
      <c r="H718" s="2"/>
      <c r="I718" s="2"/>
      <c r="L718" s="3"/>
    </row>
    <row r="719" spans="3:12" ht="15.75">
      <c r="C719" s="2"/>
      <c r="D719" s="2"/>
      <c r="E719" s="2"/>
      <c r="F719" s="2"/>
      <c r="G719" s="2"/>
      <c r="H719" s="2"/>
      <c r="I719" s="2"/>
      <c r="L719" s="3"/>
    </row>
    <row r="720" spans="3:12" ht="15.75">
      <c r="C720" s="2"/>
      <c r="D720" s="2"/>
      <c r="E720" s="2"/>
      <c r="F720" s="2"/>
      <c r="G720" s="2"/>
      <c r="H720" s="2"/>
      <c r="I720" s="2"/>
      <c r="L720" s="3"/>
    </row>
    <row r="721" spans="3:12" ht="15.75">
      <c r="C721" s="2"/>
      <c r="D721" s="2"/>
      <c r="E721" s="2"/>
      <c r="F721" s="2"/>
      <c r="G721" s="2"/>
      <c r="H721" s="2"/>
      <c r="I721" s="2"/>
      <c r="L721" s="3"/>
    </row>
    <row r="722" spans="3:12" ht="15.75">
      <c r="C722" s="2"/>
      <c r="D722" s="2"/>
      <c r="E722" s="2"/>
      <c r="F722" s="2"/>
      <c r="G722" s="2"/>
      <c r="H722" s="2"/>
      <c r="I722" s="2"/>
      <c r="L722" s="3"/>
    </row>
    <row r="723" spans="3:12" ht="15.75">
      <c r="C723" s="2"/>
      <c r="D723" s="2"/>
      <c r="E723" s="2"/>
      <c r="F723" s="2"/>
      <c r="G723" s="2"/>
      <c r="H723" s="2"/>
      <c r="I723" s="2"/>
      <c r="L723" s="3"/>
    </row>
    <row r="724" spans="3:12" ht="15.75">
      <c r="C724" s="2"/>
      <c r="D724" s="2"/>
      <c r="E724" s="2"/>
      <c r="F724" s="2"/>
      <c r="G724" s="2"/>
      <c r="H724" s="2"/>
      <c r="I724" s="2"/>
      <c r="L724" s="3"/>
    </row>
    <row r="725" spans="3:12" ht="15.75">
      <c r="C725" s="2"/>
      <c r="D725" s="2"/>
      <c r="E725" s="2"/>
      <c r="F725" s="2"/>
      <c r="G725" s="2"/>
      <c r="H725" s="2"/>
      <c r="I725" s="2"/>
      <c r="L725" s="3"/>
    </row>
    <row r="726" spans="3:12" ht="15.75">
      <c r="C726" s="2"/>
      <c r="D726" s="2"/>
      <c r="E726" s="2"/>
      <c r="F726" s="2"/>
      <c r="G726" s="2"/>
      <c r="H726" s="2"/>
      <c r="I726" s="2"/>
      <c r="L726" s="3"/>
    </row>
    <row r="727" spans="3:12" ht="15.75">
      <c r="C727" s="2"/>
      <c r="D727" s="2"/>
      <c r="E727" s="2"/>
      <c r="F727" s="2"/>
      <c r="G727" s="2"/>
      <c r="H727" s="2"/>
      <c r="I727" s="2"/>
      <c r="L727" s="3"/>
    </row>
    <row r="728" spans="3:12" ht="15.75">
      <c r="C728" s="2"/>
      <c r="D728" s="2"/>
      <c r="E728" s="2"/>
      <c r="F728" s="2"/>
      <c r="G728" s="2"/>
      <c r="H728" s="2"/>
      <c r="I728" s="2"/>
      <c r="L728" s="3"/>
    </row>
    <row r="729" spans="3:12" ht="15.75">
      <c r="C729" s="2"/>
      <c r="D729" s="2"/>
      <c r="E729" s="2"/>
      <c r="F729" s="2"/>
      <c r="G729" s="2"/>
      <c r="H729" s="2"/>
      <c r="I729" s="2"/>
      <c r="L729" s="3"/>
    </row>
    <row r="730" spans="3:12" ht="15.75">
      <c r="C730" s="2"/>
      <c r="D730" s="2"/>
      <c r="E730" s="2"/>
      <c r="F730" s="2"/>
      <c r="G730" s="2"/>
      <c r="H730" s="2"/>
      <c r="I730" s="2"/>
      <c r="L730" s="3"/>
    </row>
    <row r="731" spans="3:12" ht="15.75">
      <c r="C731" s="2"/>
      <c r="D731" s="2"/>
      <c r="E731" s="2"/>
      <c r="F731" s="2"/>
      <c r="G731" s="2"/>
      <c r="H731" s="2"/>
      <c r="I731" s="2"/>
      <c r="L731" s="3"/>
    </row>
    <row r="732" spans="3:12" ht="15.75">
      <c r="C732" s="2"/>
      <c r="D732" s="2"/>
      <c r="E732" s="2"/>
      <c r="F732" s="2"/>
      <c r="G732" s="2"/>
      <c r="H732" s="2"/>
      <c r="I732" s="2"/>
      <c r="L732" s="3"/>
    </row>
    <row r="733" spans="3:12" ht="15.75">
      <c r="C733" s="2"/>
      <c r="D733" s="2"/>
      <c r="E733" s="2"/>
      <c r="F733" s="2"/>
      <c r="G733" s="2"/>
      <c r="H733" s="2"/>
      <c r="I733" s="2"/>
      <c r="L733" s="6"/>
    </row>
    <row r="734" spans="3:12" ht="15.75">
      <c r="C734" s="2"/>
      <c r="D734" s="2"/>
      <c r="E734" s="2"/>
      <c r="F734" s="2"/>
      <c r="G734" s="2"/>
      <c r="H734" s="2"/>
      <c r="I734" s="2"/>
      <c r="L734" s="3"/>
    </row>
    <row r="735" spans="3:12" ht="15.75">
      <c r="C735" s="2"/>
      <c r="D735" s="2"/>
      <c r="E735" s="2"/>
      <c r="F735" s="2"/>
      <c r="G735" s="2"/>
      <c r="H735" s="2"/>
      <c r="I735" s="2"/>
      <c r="L735" s="3"/>
    </row>
    <row r="736" spans="3:12" ht="15.75">
      <c r="C736" s="2"/>
      <c r="D736" s="2"/>
      <c r="E736" s="2"/>
      <c r="F736" s="2"/>
      <c r="G736" s="2"/>
      <c r="H736" s="2"/>
      <c r="I736" s="2"/>
      <c r="L736" s="3"/>
    </row>
    <row r="737" spans="3:12" ht="15.75">
      <c r="C737" s="2"/>
      <c r="D737" s="2"/>
      <c r="E737" s="2"/>
      <c r="F737" s="2"/>
      <c r="G737" s="2"/>
      <c r="H737" s="2"/>
      <c r="I737" s="2"/>
      <c r="L737" s="3"/>
    </row>
    <row r="738" spans="3:12" ht="15.75">
      <c r="C738" s="2"/>
      <c r="D738" s="2"/>
      <c r="E738" s="2"/>
      <c r="F738" s="2"/>
      <c r="G738" s="2"/>
      <c r="H738" s="2"/>
      <c r="I738" s="2"/>
      <c r="L738" s="3"/>
    </row>
    <row r="739" spans="3:12" ht="15.75">
      <c r="C739" s="2"/>
      <c r="D739" s="2"/>
      <c r="E739" s="2"/>
      <c r="F739" s="2"/>
      <c r="G739" s="2"/>
      <c r="H739" s="2"/>
      <c r="I739" s="2"/>
      <c r="L739" s="17"/>
    </row>
    <row r="740" spans="3:12" ht="15.75">
      <c r="C740" s="2"/>
      <c r="D740" s="2"/>
      <c r="E740" s="2"/>
      <c r="F740" s="2"/>
      <c r="G740" s="2"/>
      <c r="H740" s="2"/>
      <c r="I740" s="2"/>
      <c r="L740" s="17"/>
    </row>
    <row r="741" spans="3:9" ht="15.75">
      <c r="C741" s="2"/>
      <c r="D741" s="2"/>
      <c r="E741" s="2"/>
      <c r="F741" s="2"/>
      <c r="G741" s="2"/>
      <c r="H741" s="2"/>
      <c r="I741" s="2"/>
    </row>
    <row r="742" spans="3:9" ht="15.75">
      <c r="C742" s="2"/>
      <c r="D742" s="2"/>
      <c r="E742" s="2"/>
      <c r="F742" s="2"/>
      <c r="G742" s="2"/>
      <c r="H742" s="2"/>
      <c r="I742" s="2"/>
    </row>
    <row r="743" spans="3:9" ht="15.75">
      <c r="C743" s="2"/>
      <c r="D743" s="2"/>
      <c r="E743" s="2"/>
      <c r="F743" s="2"/>
      <c r="G743" s="2"/>
      <c r="H743" s="2"/>
      <c r="I743" s="2"/>
    </row>
    <row r="744" spans="3:9" ht="15.75">
      <c r="C744" s="2"/>
      <c r="D744" s="2"/>
      <c r="E744" s="2"/>
      <c r="F744" s="2"/>
      <c r="G744" s="2"/>
      <c r="H744" s="2"/>
      <c r="I744" s="2"/>
    </row>
    <row r="745" spans="3:9" ht="15.75">
      <c r="C745" s="2"/>
      <c r="D745" s="2"/>
      <c r="E745" s="2"/>
      <c r="F745" s="2"/>
      <c r="G745" s="2"/>
      <c r="H745" s="2"/>
      <c r="I745" s="2"/>
    </row>
    <row r="746" spans="3:9" ht="15.75">
      <c r="C746" s="2"/>
      <c r="D746" s="2"/>
      <c r="E746" s="2"/>
      <c r="F746" s="2"/>
      <c r="G746" s="2"/>
      <c r="H746" s="2"/>
      <c r="I746" s="2"/>
    </row>
    <row r="747" spans="3:9" ht="15.75">
      <c r="C747" s="2"/>
      <c r="D747" s="2"/>
      <c r="E747" s="2"/>
      <c r="F747" s="2"/>
      <c r="G747" s="2"/>
      <c r="H747" s="2"/>
      <c r="I747" s="2"/>
    </row>
    <row r="748" spans="3:9" ht="15.75">
      <c r="C748" s="2"/>
      <c r="D748" s="2"/>
      <c r="E748" s="2"/>
      <c r="F748" s="2"/>
      <c r="G748" s="2"/>
      <c r="H748" s="2"/>
      <c r="I748" s="2"/>
    </row>
    <row r="749" spans="3:9" ht="15.75">
      <c r="C749" s="2"/>
      <c r="D749" s="2"/>
      <c r="E749" s="2"/>
      <c r="F749" s="2"/>
      <c r="G749" s="2"/>
      <c r="H749" s="2"/>
      <c r="I749" s="2"/>
    </row>
    <row r="750" spans="3:9" ht="15.75">
      <c r="C750" s="2"/>
      <c r="D750" s="2"/>
      <c r="E750" s="2"/>
      <c r="F750" s="2"/>
      <c r="G750" s="2"/>
      <c r="H750" s="2"/>
      <c r="I750" s="2"/>
    </row>
    <row r="751" spans="3:9" ht="15.75">
      <c r="C751" s="2"/>
      <c r="D751" s="2"/>
      <c r="E751" s="2"/>
      <c r="F751" s="2"/>
      <c r="G751" s="2"/>
      <c r="H751" s="2"/>
      <c r="I751" s="2"/>
    </row>
    <row r="752" spans="3:9" ht="15.75">
      <c r="C752" s="2"/>
      <c r="D752" s="2"/>
      <c r="E752" s="2"/>
      <c r="F752" s="2"/>
      <c r="G752" s="2"/>
      <c r="H752" s="2"/>
      <c r="I752" s="2"/>
    </row>
    <row r="753" spans="3:9" ht="15.75">
      <c r="C753" s="2"/>
      <c r="D753" s="2"/>
      <c r="E753" s="2"/>
      <c r="F753" s="2"/>
      <c r="G753" s="2"/>
      <c r="H753" s="2"/>
      <c r="I753" s="2"/>
    </row>
    <row r="754" spans="3:9" ht="15.75">
      <c r="C754" s="2"/>
      <c r="D754" s="2"/>
      <c r="E754" s="2"/>
      <c r="F754" s="2"/>
      <c r="G754" s="2"/>
      <c r="H754" s="2"/>
      <c r="I754" s="2"/>
    </row>
    <row r="755" spans="3:9" ht="15.75">
      <c r="C755" s="2"/>
      <c r="D755" s="2"/>
      <c r="E755" s="2"/>
      <c r="F755" s="2"/>
      <c r="G755" s="2"/>
      <c r="H755" s="2"/>
      <c r="I755" s="2"/>
    </row>
    <row r="756" spans="3:9" ht="15.75">
      <c r="C756" s="2"/>
      <c r="D756" s="2"/>
      <c r="E756" s="2"/>
      <c r="F756" s="2"/>
      <c r="G756" s="2"/>
      <c r="H756" s="2"/>
      <c r="I756" s="2"/>
    </row>
    <row r="757" spans="3:9" ht="15.75">
      <c r="C757" s="2"/>
      <c r="D757" s="2"/>
      <c r="E757" s="2"/>
      <c r="F757" s="2"/>
      <c r="G757" s="2"/>
      <c r="H757" s="2"/>
      <c r="I757" s="2"/>
    </row>
    <row r="758" spans="3:9" ht="15.75">
      <c r="C758" s="2"/>
      <c r="D758" s="2"/>
      <c r="E758" s="2"/>
      <c r="F758" s="2"/>
      <c r="G758" s="2"/>
      <c r="H758" s="2"/>
      <c r="I758" s="2"/>
    </row>
    <row r="759" spans="3:9" ht="15.75">
      <c r="C759" s="2"/>
      <c r="D759" s="2"/>
      <c r="E759" s="2"/>
      <c r="F759" s="2"/>
      <c r="G759" s="2"/>
      <c r="H759" s="2"/>
      <c r="I759" s="2"/>
    </row>
    <row r="760" spans="3:9" ht="15.75">
      <c r="C760" s="2"/>
      <c r="D760" s="2"/>
      <c r="E760" s="2"/>
      <c r="F760" s="2"/>
      <c r="G760" s="2"/>
      <c r="H760" s="2"/>
      <c r="I760" s="2"/>
    </row>
    <row r="761" spans="3:9" ht="15.75">
      <c r="C761" s="2"/>
      <c r="D761" s="2"/>
      <c r="E761" s="2"/>
      <c r="F761" s="2"/>
      <c r="G761" s="2"/>
      <c r="H761" s="2"/>
      <c r="I761" s="2"/>
    </row>
    <row r="762" spans="3:9" ht="15.75">
      <c r="C762" s="2"/>
      <c r="D762" s="2"/>
      <c r="E762" s="2"/>
      <c r="F762" s="2"/>
      <c r="G762" s="2"/>
      <c r="H762" s="2"/>
      <c r="I762" s="2"/>
    </row>
    <row r="763" spans="3:9" ht="15.75">
      <c r="C763" s="2"/>
      <c r="D763" s="2"/>
      <c r="E763" s="2"/>
      <c r="F763" s="2"/>
      <c r="G763" s="2"/>
      <c r="H763" s="2"/>
      <c r="I763" s="2"/>
    </row>
    <row r="764" spans="3:9" ht="15.75">
      <c r="C764" s="2"/>
      <c r="D764" s="2"/>
      <c r="E764" s="2"/>
      <c r="F764" s="2"/>
      <c r="G764" s="2"/>
      <c r="H764" s="2"/>
      <c r="I764" s="2"/>
    </row>
    <row r="765" spans="3:9" ht="15.75">
      <c r="C765" s="2"/>
      <c r="D765" s="2"/>
      <c r="E765" s="2"/>
      <c r="F765" s="2"/>
      <c r="G765" s="2"/>
      <c r="H765" s="2"/>
      <c r="I765" s="2"/>
    </row>
    <row r="766" spans="3:9" ht="15.75">
      <c r="C766" s="2"/>
      <c r="D766" s="2"/>
      <c r="E766" s="2"/>
      <c r="F766" s="2"/>
      <c r="G766" s="2"/>
      <c r="H766" s="2"/>
      <c r="I766" s="2"/>
    </row>
    <row r="767" spans="3:9" ht="15.75">
      <c r="C767" s="2"/>
      <c r="D767" s="2"/>
      <c r="E767" s="2"/>
      <c r="F767" s="2"/>
      <c r="G767" s="2"/>
      <c r="H767" s="2"/>
      <c r="I767" s="2"/>
    </row>
    <row r="768" spans="3:9" ht="15.75">
      <c r="C768" s="2"/>
      <c r="D768" s="2"/>
      <c r="E768" s="2"/>
      <c r="F768" s="2"/>
      <c r="G768" s="2"/>
      <c r="H768" s="2"/>
      <c r="I768" s="2"/>
    </row>
    <row r="769" spans="3:9" ht="15.75">
      <c r="C769" s="2"/>
      <c r="D769" s="2"/>
      <c r="E769" s="2"/>
      <c r="F769" s="2"/>
      <c r="G769" s="2"/>
      <c r="H769" s="2"/>
      <c r="I769" s="2"/>
    </row>
    <row r="770" spans="3:9" ht="15.75">
      <c r="C770" s="2"/>
      <c r="D770" s="2"/>
      <c r="E770" s="2"/>
      <c r="F770" s="2"/>
      <c r="G770" s="2"/>
      <c r="H770" s="2"/>
      <c r="I770" s="2"/>
    </row>
    <row r="771" spans="3:9" ht="15.75">
      <c r="C771" s="2"/>
      <c r="D771" s="2"/>
      <c r="E771" s="2"/>
      <c r="F771" s="2"/>
      <c r="G771" s="2"/>
      <c r="H771" s="2"/>
      <c r="I771" s="2"/>
    </row>
    <row r="772" spans="3:9" ht="15.75">
      <c r="C772" s="2"/>
      <c r="D772" s="2"/>
      <c r="E772" s="2"/>
      <c r="F772" s="2"/>
      <c r="G772" s="2"/>
      <c r="H772" s="2"/>
      <c r="I772" s="2"/>
    </row>
    <row r="773" spans="3:9" ht="15.75">
      <c r="C773" s="2"/>
      <c r="D773" s="2"/>
      <c r="E773" s="2"/>
      <c r="F773" s="2"/>
      <c r="G773" s="2"/>
      <c r="H773" s="2"/>
      <c r="I773" s="2"/>
    </row>
    <row r="774" spans="3:9" ht="15.75">
      <c r="C774" s="2"/>
      <c r="D774" s="2"/>
      <c r="E774" s="2"/>
      <c r="F774" s="2"/>
      <c r="G774" s="2"/>
      <c r="H774" s="2"/>
      <c r="I774" s="2"/>
    </row>
    <row r="775" spans="3:9" ht="15.75">
      <c r="C775" s="2"/>
      <c r="D775" s="2"/>
      <c r="E775" s="2"/>
      <c r="F775" s="2"/>
      <c r="G775" s="2"/>
      <c r="H775" s="2"/>
      <c r="I775" s="2"/>
    </row>
    <row r="776" spans="3:9" ht="15.75">
      <c r="C776" s="2"/>
      <c r="D776" s="2"/>
      <c r="E776" s="2"/>
      <c r="F776" s="2"/>
      <c r="G776" s="2"/>
      <c r="H776" s="2"/>
      <c r="I776" s="2"/>
    </row>
    <row r="777" spans="3:9" ht="15.75">
      <c r="C777" s="2"/>
      <c r="D777" s="2"/>
      <c r="E777" s="2"/>
      <c r="F777" s="2"/>
      <c r="G777" s="2"/>
      <c r="H777" s="2"/>
      <c r="I777" s="2"/>
    </row>
    <row r="778" spans="3:9" ht="15.75">
      <c r="C778" s="2"/>
      <c r="D778" s="2"/>
      <c r="E778" s="2"/>
      <c r="F778" s="2"/>
      <c r="G778" s="2"/>
      <c r="H778" s="2"/>
      <c r="I778" s="2"/>
    </row>
    <row r="779" spans="3:9" ht="15.75">
      <c r="C779" s="2"/>
      <c r="D779" s="2"/>
      <c r="E779" s="2"/>
      <c r="F779" s="2"/>
      <c r="G779" s="2"/>
      <c r="H779" s="2"/>
      <c r="I779" s="2"/>
    </row>
    <row r="780" spans="3:9" ht="15.75">
      <c r="C780" s="2"/>
      <c r="D780" s="2"/>
      <c r="E780" s="2"/>
      <c r="F780" s="2"/>
      <c r="G780" s="2"/>
      <c r="H780" s="2"/>
      <c r="I780" s="2"/>
    </row>
    <row r="781" spans="3:9" ht="15.75">
      <c r="C781" s="2"/>
      <c r="D781" s="2"/>
      <c r="E781" s="2"/>
      <c r="F781" s="2"/>
      <c r="G781" s="2"/>
      <c r="H781" s="2"/>
      <c r="I781" s="2"/>
    </row>
    <row r="782" spans="3:9" ht="15.75">
      <c r="C782" s="2"/>
      <c r="D782" s="2"/>
      <c r="E782" s="2"/>
      <c r="F782" s="2"/>
      <c r="G782" s="2"/>
      <c r="H782" s="2"/>
      <c r="I782" s="2"/>
    </row>
    <row r="783" spans="3:9" ht="15.75">
      <c r="C783" s="2"/>
      <c r="D783" s="2"/>
      <c r="E783" s="2"/>
      <c r="F783" s="2"/>
      <c r="G783" s="2"/>
      <c r="H783" s="2"/>
      <c r="I783" s="2"/>
    </row>
    <row r="784" spans="3:9" ht="15.75">
      <c r="C784" s="2"/>
      <c r="D784" s="2"/>
      <c r="E784" s="2"/>
      <c r="F784" s="2"/>
      <c r="G784" s="2"/>
      <c r="H784" s="2"/>
      <c r="I784" s="2"/>
    </row>
    <row r="785" spans="3:9" ht="15.75">
      <c r="C785" s="2"/>
      <c r="D785" s="2"/>
      <c r="E785" s="2"/>
      <c r="F785" s="2"/>
      <c r="G785" s="2"/>
      <c r="H785" s="2"/>
      <c r="I785" s="2"/>
    </row>
    <row r="786" spans="3:9" ht="15.75">
      <c r="C786" s="2"/>
      <c r="D786" s="2"/>
      <c r="E786" s="2"/>
      <c r="F786" s="2"/>
      <c r="G786" s="2"/>
      <c r="H786" s="2"/>
      <c r="I786" s="2"/>
    </row>
    <row r="787" spans="3:9" ht="15.75">
      <c r="C787" s="2"/>
      <c r="D787" s="2"/>
      <c r="E787" s="2"/>
      <c r="F787" s="2"/>
      <c r="G787" s="2"/>
      <c r="H787" s="2"/>
      <c r="I787" s="2"/>
    </row>
    <row r="788" spans="3:9" ht="15.75">
      <c r="C788" s="2"/>
      <c r="D788" s="2"/>
      <c r="E788" s="2"/>
      <c r="F788" s="2"/>
      <c r="G788" s="2"/>
      <c r="H788" s="2"/>
      <c r="I788" s="2"/>
    </row>
    <row r="789" spans="3:9" ht="15.75">
      <c r="C789" s="2"/>
      <c r="D789" s="2"/>
      <c r="E789" s="2"/>
      <c r="F789" s="2"/>
      <c r="G789" s="2"/>
      <c r="H789" s="2"/>
      <c r="I789" s="2"/>
    </row>
    <row r="790" spans="3:9" ht="15.75">
      <c r="C790" s="2"/>
      <c r="D790" s="2"/>
      <c r="E790" s="2"/>
      <c r="F790" s="2"/>
      <c r="G790" s="2"/>
      <c r="H790" s="2"/>
      <c r="I790" s="2"/>
    </row>
    <row r="791" spans="3:9" ht="15.75">
      <c r="C791" s="2"/>
      <c r="D791" s="2"/>
      <c r="E791" s="2"/>
      <c r="F791" s="2"/>
      <c r="G791" s="2"/>
      <c r="H791" s="2"/>
      <c r="I791" s="2"/>
    </row>
    <row r="792" spans="3:9" ht="15.75">
      <c r="C792" s="2"/>
      <c r="D792" s="2"/>
      <c r="E792" s="2"/>
      <c r="F792" s="2"/>
      <c r="G792" s="2"/>
      <c r="H792" s="2"/>
      <c r="I792" s="2"/>
    </row>
    <row r="793" spans="3:9" ht="15.75">
      <c r="C793" s="2"/>
      <c r="D793" s="2"/>
      <c r="E793" s="2"/>
      <c r="F793" s="2"/>
      <c r="G793" s="2"/>
      <c r="H793" s="2"/>
      <c r="I793" s="2"/>
    </row>
    <row r="794" spans="3:9" ht="15.75">
      <c r="C794" s="2"/>
      <c r="D794" s="2"/>
      <c r="E794" s="2"/>
      <c r="F794" s="2"/>
      <c r="G794" s="2"/>
      <c r="H794" s="2"/>
      <c r="I794" s="2"/>
    </row>
    <row r="795" spans="3:9" ht="15.75">
      <c r="C795" s="2"/>
      <c r="D795" s="2"/>
      <c r="E795" s="2"/>
      <c r="F795" s="2"/>
      <c r="G795" s="2"/>
      <c r="H795" s="2"/>
      <c r="I795" s="2"/>
    </row>
    <row r="796" spans="3:9" ht="15.75">
      <c r="C796" s="2"/>
      <c r="D796" s="2"/>
      <c r="E796" s="2"/>
      <c r="F796" s="2"/>
      <c r="G796" s="2"/>
      <c r="H796" s="2"/>
      <c r="I796" s="2"/>
    </row>
    <row r="797" spans="3:9" ht="15.75">
      <c r="C797" s="2"/>
      <c r="D797" s="2"/>
      <c r="E797" s="2"/>
      <c r="F797" s="2"/>
      <c r="G797" s="2"/>
      <c r="H797" s="2"/>
      <c r="I797" s="2"/>
    </row>
    <row r="798" spans="3:9" ht="15.75">
      <c r="C798" s="2"/>
      <c r="D798" s="2"/>
      <c r="E798" s="2"/>
      <c r="F798" s="2"/>
      <c r="G798" s="2"/>
      <c r="H798" s="2"/>
      <c r="I798" s="2"/>
    </row>
    <row r="799" spans="3:9" ht="15.75">
      <c r="C799" s="2"/>
      <c r="D799" s="2"/>
      <c r="E799" s="2"/>
      <c r="F799" s="2"/>
      <c r="G799" s="2"/>
      <c r="H799" s="2"/>
      <c r="I799" s="2"/>
    </row>
    <row r="800" spans="3:9" ht="15.75">
      <c r="C800" s="2"/>
      <c r="D800" s="2"/>
      <c r="E800" s="2"/>
      <c r="F800" s="2"/>
      <c r="G800" s="2"/>
      <c r="H800" s="2"/>
      <c r="I800" s="2"/>
    </row>
    <row r="801" spans="3:9" ht="15.75">
      <c r="C801" s="2"/>
      <c r="D801" s="2"/>
      <c r="E801" s="2"/>
      <c r="F801" s="2"/>
      <c r="G801" s="2"/>
      <c r="H801" s="2"/>
      <c r="I801" s="2"/>
    </row>
    <row r="802" spans="3:9" ht="15.75">
      <c r="C802" s="2"/>
      <c r="D802" s="2"/>
      <c r="E802" s="2"/>
      <c r="F802" s="2"/>
      <c r="G802" s="2"/>
      <c r="H802" s="2"/>
      <c r="I802" s="2"/>
    </row>
    <row r="803" spans="3:9" ht="15.75">
      <c r="C803" s="2"/>
      <c r="D803" s="2"/>
      <c r="E803" s="2"/>
      <c r="F803" s="2"/>
      <c r="G803" s="2"/>
      <c r="H803" s="2"/>
      <c r="I803" s="2"/>
    </row>
    <row r="804" spans="3:9" ht="15.75">
      <c r="C804" s="2"/>
      <c r="D804" s="2"/>
      <c r="E804" s="2"/>
      <c r="F804" s="2"/>
      <c r="G804" s="2"/>
      <c r="H804" s="2"/>
      <c r="I804" s="2"/>
    </row>
    <row r="805" spans="3:9" ht="15.75">
      <c r="C805" s="2"/>
      <c r="D805" s="2"/>
      <c r="E805" s="2"/>
      <c r="F805" s="2"/>
      <c r="G805" s="2"/>
      <c r="H805" s="2"/>
      <c r="I805" s="2"/>
    </row>
    <row r="806" spans="3:9" ht="15.75">
      <c r="C806" s="2"/>
      <c r="D806" s="2"/>
      <c r="E806" s="2"/>
      <c r="F806" s="2"/>
      <c r="G806" s="2"/>
      <c r="H806" s="2"/>
      <c r="I806" s="2"/>
    </row>
    <row r="807" spans="3:9" ht="15.75">
      <c r="C807" s="2"/>
      <c r="D807" s="2"/>
      <c r="E807" s="2"/>
      <c r="F807" s="2"/>
      <c r="G807" s="2"/>
      <c r="H807" s="2"/>
      <c r="I807" s="2"/>
    </row>
    <row r="808" spans="3:9" ht="15.75">
      <c r="C808" s="2"/>
      <c r="D808" s="2"/>
      <c r="E808" s="2"/>
      <c r="F808" s="2"/>
      <c r="G808" s="2"/>
      <c r="H808" s="2"/>
      <c r="I808" s="2"/>
    </row>
    <row r="809" spans="3:9" ht="15.75">
      <c r="C809" s="2"/>
      <c r="D809" s="2"/>
      <c r="E809" s="2"/>
      <c r="F809" s="2"/>
      <c r="G809" s="2"/>
      <c r="H809" s="2"/>
      <c r="I809" s="2"/>
    </row>
    <row r="810" spans="3:9" ht="15.75">
      <c r="C810" s="2"/>
      <c r="D810" s="2"/>
      <c r="E810" s="2"/>
      <c r="F810" s="2"/>
      <c r="G810" s="2"/>
      <c r="H810" s="2"/>
      <c r="I810" s="2"/>
    </row>
    <row r="811" spans="3:9" ht="15.75">
      <c r="C811" s="2"/>
      <c r="D811" s="2"/>
      <c r="E811" s="2"/>
      <c r="F811" s="2"/>
      <c r="G811" s="2"/>
      <c r="H811" s="2"/>
      <c r="I811" s="2"/>
    </row>
    <row r="812" spans="3:9" ht="15.75">
      <c r="C812" s="2"/>
      <c r="D812" s="2"/>
      <c r="E812" s="2"/>
      <c r="F812" s="2"/>
      <c r="G812" s="2"/>
      <c r="H812" s="2"/>
      <c r="I812" s="2"/>
    </row>
    <row r="813" spans="3:9" ht="15.75">
      <c r="C813" s="2"/>
      <c r="D813" s="2"/>
      <c r="E813" s="2"/>
      <c r="F813" s="2"/>
      <c r="G813" s="2"/>
      <c r="H813" s="2"/>
      <c r="I813" s="2"/>
    </row>
    <row r="814" spans="3:9" ht="15.75">
      <c r="C814" s="2"/>
      <c r="D814" s="2"/>
      <c r="E814" s="2"/>
      <c r="F814" s="2"/>
      <c r="G814" s="2"/>
      <c r="H814" s="2"/>
      <c r="I814" s="2"/>
    </row>
    <row r="815" spans="3:9" ht="15.75">
      <c r="C815" s="2"/>
      <c r="D815" s="2"/>
      <c r="E815" s="2"/>
      <c r="F815" s="2"/>
      <c r="G815" s="2"/>
      <c r="H815" s="2"/>
      <c r="I815" s="2"/>
    </row>
    <row r="816" spans="3:9" ht="15.75">
      <c r="C816" s="2"/>
      <c r="D816" s="2"/>
      <c r="E816" s="2"/>
      <c r="F816" s="2"/>
      <c r="G816" s="2"/>
      <c r="H816" s="2"/>
      <c r="I816" s="2"/>
    </row>
    <row r="817" spans="3:9" ht="15.75">
      <c r="C817" s="2"/>
      <c r="D817" s="2"/>
      <c r="E817" s="2"/>
      <c r="F817" s="2"/>
      <c r="G817" s="2"/>
      <c r="H817" s="2"/>
      <c r="I817" s="2"/>
    </row>
    <row r="818" spans="3:9" ht="15.75">
      <c r="C818" s="2"/>
      <c r="D818" s="2"/>
      <c r="E818" s="2"/>
      <c r="F818" s="2"/>
      <c r="G818" s="2"/>
      <c r="H818" s="2"/>
      <c r="I818" s="2"/>
    </row>
    <row r="819" spans="3:9" ht="15.75">
      <c r="C819" s="2"/>
      <c r="D819" s="2"/>
      <c r="E819" s="2"/>
      <c r="F819" s="2"/>
      <c r="G819" s="2"/>
      <c r="H819" s="2"/>
      <c r="I819" s="2"/>
    </row>
    <row r="820" spans="3:9" ht="15.75">
      <c r="C820" s="2"/>
      <c r="D820" s="2"/>
      <c r="E820" s="2"/>
      <c r="F820" s="2"/>
      <c r="G820" s="2"/>
      <c r="H820" s="2"/>
      <c r="I820" s="2"/>
    </row>
    <row r="821" spans="3:9" ht="15.75">
      <c r="C821" s="2"/>
      <c r="D821" s="2"/>
      <c r="E821" s="2"/>
      <c r="F821" s="2"/>
      <c r="G821" s="2"/>
      <c r="H821" s="2"/>
      <c r="I821" s="2"/>
    </row>
    <row r="822" spans="3:9" ht="15.75">
      <c r="C822" s="2"/>
      <c r="D822" s="2"/>
      <c r="E822" s="2"/>
      <c r="F822" s="2"/>
      <c r="G822" s="2"/>
      <c r="H822" s="2"/>
      <c r="I822" s="2"/>
    </row>
    <row r="823" spans="3:9" ht="15.75">
      <c r="C823" s="2"/>
      <c r="D823" s="2"/>
      <c r="E823" s="2"/>
      <c r="F823" s="2"/>
      <c r="G823" s="2"/>
      <c r="H823" s="2"/>
      <c r="I823" s="2"/>
    </row>
    <row r="824" spans="3:9" ht="15.75">
      <c r="C824" s="2"/>
      <c r="D824" s="2"/>
      <c r="E824" s="2"/>
      <c r="F824" s="2"/>
      <c r="G824" s="2"/>
      <c r="H824" s="2"/>
      <c r="I824" s="2"/>
    </row>
    <row r="825" spans="3:9" ht="15.75">
      <c r="C825" s="2"/>
      <c r="D825" s="2"/>
      <c r="E825" s="2"/>
      <c r="F825" s="2"/>
      <c r="G825" s="2"/>
      <c r="H825" s="2"/>
      <c r="I825" s="2"/>
    </row>
    <row r="826" spans="3:9" ht="15.75">
      <c r="C826" s="2"/>
      <c r="D826" s="2"/>
      <c r="E826" s="2"/>
      <c r="F826" s="2"/>
      <c r="G826" s="2"/>
      <c r="H826" s="2"/>
      <c r="I826" s="2"/>
    </row>
    <row r="827" spans="3:9" ht="15.75">
      <c r="C827" s="2"/>
      <c r="D827" s="2"/>
      <c r="E827" s="2"/>
      <c r="F827" s="2"/>
      <c r="G827" s="2"/>
      <c r="H827" s="2"/>
      <c r="I827" s="2"/>
    </row>
    <row r="828" spans="3:9" ht="15.75">
      <c r="C828" s="2"/>
      <c r="D828" s="2"/>
      <c r="E828" s="2"/>
      <c r="F828" s="2"/>
      <c r="G828" s="2"/>
      <c r="H828" s="2"/>
      <c r="I828" s="2"/>
    </row>
    <row r="829" spans="3:9" ht="15.75">
      <c r="C829" s="2"/>
      <c r="D829" s="2"/>
      <c r="E829" s="2"/>
      <c r="F829" s="2"/>
      <c r="G829" s="2"/>
      <c r="H829" s="2"/>
      <c r="I829" s="2"/>
    </row>
    <row r="830" spans="3:9" ht="15.75">
      <c r="C830" s="2"/>
      <c r="D830" s="2"/>
      <c r="E830" s="2"/>
      <c r="F830" s="2"/>
      <c r="G830" s="2"/>
      <c r="H830" s="2"/>
      <c r="I830" s="2"/>
    </row>
    <row r="831" spans="3:9" ht="15.75">
      <c r="C831" s="2"/>
      <c r="D831" s="2"/>
      <c r="E831" s="2"/>
      <c r="F831" s="2"/>
      <c r="G831" s="2"/>
      <c r="H831" s="2"/>
      <c r="I831" s="2"/>
    </row>
    <row r="832" spans="3:9" ht="15.75">
      <c r="C832" s="2"/>
      <c r="D832" s="2"/>
      <c r="E832" s="2"/>
      <c r="F832" s="2"/>
      <c r="G832" s="2"/>
      <c r="H832" s="2"/>
      <c r="I832" s="2"/>
    </row>
    <row r="833" spans="3:9" ht="15.75">
      <c r="C833" s="2"/>
      <c r="D833" s="2"/>
      <c r="E833" s="2"/>
      <c r="F833" s="2"/>
      <c r="G833" s="2"/>
      <c r="H833" s="2"/>
      <c r="I833" s="2"/>
    </row>
    <row r="834" spans="3:9" ht="15.75">
      <c r="C834" s="2"/>
      <c r="D834" s="2"/>
      <c r="E834" s="2"/>
      <c r="F834" s="2"/>
      <c r="G834" s="2"/>
      <c r="H834" s="2"/>
      <c r="I834" s="2"/>
    </row>
    <row r="835" spans="3:9" ht="15.75">
      <c r="C835" s="2"/>
      <c r="D835" s="2"/>
      <c r="E835" s="2"/>
      <c r="F835" s="2"/>
      <c r="G835" s="2"/>
      <c r="H835" s="2"/>
      <c r="I835" s="2"/>
    </row>
    <row r="836" spans="3:9" ht="15.75">
      <c r="C836" s="2"/>
      <c r="D836" s="2"/>
      <c r="E836" s="2"/>
      <c r="F836" s="2"/>
      <c r="G836" s="2"/>
      <c r="H836" s="2"/>
      <c r="I836" s="2"/>
    </row>
    <row r="837" spans="3:9" ht="15.75">
      <c r="C837" s="2"/>
      <c r="D837" s="2"/>
      <c r="E837" s="2"/>
      <c r="F837" s="2"/>
      <c r="G837" s="2"/>
      <c r="H837" s="2"/>
      <c r="I837" s="2"/>
    </row>
    <row r="838" spans="3:9" ht="15.75">
      <c r="C838" s="2"/>
      <c r="D838" s="2"/>
      <c r="E838" s="2"/>
      <c r="F838" s="2"/>
      <c r="G838" s="2"/>
      <c r="H838" s="2"/>
      <c r="I838" s="2"/>
    </row>
    <row r="839" spans="3:9" ht="15.75">
      <c r="C839" s="2"/>
      <c r="D839" s="2"/>
      <c r="E839" s="2"/>
      <c r="F839" s="2"/>
      <c r="G839" s="2"/>
      <c r="H839" s="2"/>
      <c r="I839" s="2"/>
    </row>
    <row r="840" spans="3:9" ht="15.75">
      <c r="C840" s="2"/>
      <c r="D840" s="2"/>
      <c r="E840" s="2"/>
      <c r="F840" s="2"/>
      <c r="G840" s="2"/>
      <c r="H840" s="2"/>
      <c r="I840" s="2"/>
    </row>
    <row r="841" spans="3:9" ht="15.75">
      <c r="C841" s="2"/>
      <c r="D841" s="2"/>
      <c r="E841" s="2"/>
      <c r="F841" s="2"/>
      <c r="G841" s="2"/>
      <c r="H841" s="2"/>
      <c r="I841" s="2"/>
    </row>
    <row r="842" spans="3:9" ht="15.75">
      <c r="C842" s="2"/>
      <c r="D842" s="2"/>
      <c r="E842" s="2"/>
      <c r="F842" s="2"/>
      <c r="G842" s="2"/>
      <c r="H842" s="2"/>
      <c r="I842" s="2"/>
    </row>
    <row r="843" spans="3:9" ht="15.75">
      <c r="C843" s="2"/>
      <c r="D843" s="2"/>
      <c r="E843" s="2"/>
      <c r="F843" s="2"/>
      <c r="G843" s="2"/>
      <c r="H843" s="2"/>
      <c r="I843" s="2"/>
    </row>
    <row r="844" spans="3:9" ht="15.75">
      <c r="C844" s="2"/>
      <c r="D844" s="2"/>
      <c r="E844" s="2"/>
      <c r="F844" s="2"/>
      <c r="G844" s="2"/>
      <c r="H844" s="2"/>
      <c r="I844" s="2"/>
    </row>
    <row r="845" spans="3:9" ht="15.75">
      <c r="C845" s="2"/>
      <c r="D845" s="2"/>
      <c r="E845" s="2"/>
      <c r="F845" s="2"/>
      <c r="G845" s="2"/>
      <c r="H845" s="2"/>
      <c r="I845" s="2"/>
    </row>
    <row r="846" spans="3:9" ht="15.75">
      <c r="C846" s="2"/>
      <c r="D846" s="2"/>
      <c r="E846" s="2"/>
      <c r="F846" s="2"/>
      <c r="G846" s="2"/>
      <c r="H846" s="2"/>
      <c r="I846" s="2"/>
    </row>
    <row r="847" spans="3:9" ht="15.75">
      <c r="C847" s="2"/>
      <c r="D847" s="2"/>
      <c r="E847" s="2"/>
      <c r="F847" s="2"/>
      <c r="G847" s="2"/>
      <c r="H847" s="2"/>
      <c r="I847" s="2"/>
    </row>
    <row r="848" spans="3:9" ht="15.75">
      <c r="C848" s="2"/>
      <c r="D848" s="2"/>
      <c r="E848" s="2"/>
      <c r="F848" s="2"/>
      <c r="G848" s="2"/>
      <c r="H848" s="2"/>
      <c r="I848" s="2"/>
    </row>
    <row r="849" spans="3:9" ht="15.75">
      <c r="C849" s="2"/>
      <c r="D849" s="2"/>
      <c r="E849" s="2"/>
      <c r="F849" s="2"/>
      <c r="G849" s="2"/>
      <c r="H849" s="2"/>
      <c r="I849" s="2"/>
    </row>
    <row r="850" spans="3:9" ht="15.75">
      <c r="C850" s="2"/>
      <c r="D850" s="2"/>
      <c r="E850" s="2"/>
      <c r="F850" s="2"/>
      <c r="G850" s="2"/>
      <c r="H850" s="2"/>
      <c r="I850" s="2"/>
    </row>
    <row r="851" spans="3:9" ht="15.75">
      <c r="C851" s="2"/>
      <c r="D851" s="2"/>
      <c r="E851" s="2"/>
      <c r="F851" s="2"/>
      <c r="G851" s="2"/>
      <c r="H851" s="2"/>
      <c r="I851" s="2"/>
    </row>
    <row r="852" spans="3:9" ht="15.75">
      <c r="C852" s="2"/>
      <c r="D852" s="2"/>
      <c r="E852" s="2"/>
      <c r="F852" s="2"/>
      <c r="G852" s="2"/>
      <c r="H852" s="2"/>
      <c r="I852" s="2"/>
    </row>
    <row r="853" spans="3:9" ht="15.75">
      <c r="C853" s="2"/>
      <c r="D853" s="2"/>
      <c r="E853" s="2"/>
      <c r="F853" s="2"/>
      <c r="G853" s="2"/>
      <c r="H853" s="2"/>
      <c r="I853" s="2"/>
    </row>
    <row r="854" spans="3:9" ht="15.75">
      <c r="C854" s="2"/>
      <c r="D854" s="2"/>
      <c r="E854" s="2"/>
      <c r="F854" s="2"/>
      <c r="G854" s="2"/>
      <c r="H854" s="2"/>
      <c r="I854" s="2"/>
    </row>
    <row r="855" spans="3:9" ht="15.75">
      <c r="C855" s="2"/>
      <c r="D855" s="2"/>
      <c r="E855" s="2"/>
      <c r="F855" s="2"/>
      <c r="G855" s="2"/>
      <c r="H855" s="2"/>
      <c r="I855" s="2"/>
    </row>
    <row r="856" spans="3:9" ht="15.75">
      <c r="C856" s="2"/>
      <c r="D856" s="2"/>
      <c r="E856" s="2"/>
      <c r="F856" s="2"/>
      <c r="G856" s="2"/>
      <c r="H856" s="2"/>
      <c r="I856" s="2"/>
    </row>
    <row r="857" spans="3:9" ht="15.75">
      <c r="C857" s="2"/>
      <c r="D857" s="2"/>
      <c r="E857" s="2"/>
      <c r="F857" s="2"/>
      <c r="G857" s="2"/>
      <c r="H857" s="2"/>
      <c r="I857" s="2"/>
    </row>
    <row r="858" spans="3:9" ht="15.75">
      <c r="C858" s="2"/>
      <c r="D858" s="2"/>
      <c r="E858" s="2"/>
      <c r="F858" s="2"/>
      <c r="G858" s="2"/>
      <c r="H858" s="2"/>
      <c r="I858" s="2"/>
    </row>
    <row r="859" spans="3:9" ht="15.75">
      <c r="C859" s="2"/>
      <c r="D859" s="2"/>
      <c r="E859" s="2"/>
      <c r="F859" s="2"/>
      <c r="G859" s="2"/>
      <c r="H859" s="2"/>
      <c r="I859" s="2"/>
    </row>
    <row r="860" spans="3:9" ht="15.75">
      <c r="C860" s="2"/>
      <c r="D860" s="2"/>
      <c r="E860" s="2"/>
      <c r="F860" s="2"/>
      <c r="G860" s="2"/>
      <c r="H860" s="2"/>
      <c r="I860" s="2"/>
    </row>
    <row r="861" spans="3:9" ht="15.75">
      <c r="C861" s="2"/>
      <c r="D861" s="2"/>
      <c r="E861" s="2"/>
      <c r="F861" s="2"/>
      <c r="G861" s="2"/>
      <c r="H861" s="2"/>
      <c r="I861" s="2"/>
    </row>
    <row r="862" spans="3:9" ht="15.75">
      <c r="C862" s="2"/>
      <c r="D862" s="2"/>
      <c r="E862" s="2"/>
      <c r="F862" s="2"/>
      <c r="G862" s="2"/>
      <c r="H862" s="2"/>
      <c r="I862" s="2"/>
    </row>
    <row r="863" spans="3:9" ht="15.75">
      <c r="C863" s="2"/>
      <c r="D863" s="2"/>
      <c r="E863" s="2"/>
      <c r="F863" s="2"/>
      <c r="G863" s="2"/>
      <c r="H863" s="2"/>
      <c r="I863" s="2"/>
    </row>
    <row r="864" spans="3:9" ht="15.75">
      <c r="C864" s="2"/>
      <c r="D864" s="2"/>
      <c r="E864" s="2"/>
      <c r="F864" s="2"/>
      <c r="G864" s="2"/>
      <c r="H864" s="2"/>
      <c r="I864" s="2"/>
    </row>
    <row r="865" spans="3:9" ht="15.75">
      <c r="C865" s="2"/>
      <c r="D865" s="2"/>
      <c r="E865" s="2"/>
      <c r="F865" s="2"/>
      <c r="G865" s="2"/>
      <c r="H865" s="2"/>
      <c r="I865" s="2"/>
    </row>
    <row r="866" spans="3:9" ht="15.75">
      <c r="C866" s="2"/>
      <c r="D866" s="2"/>
      <c r="E866" s="2"/>
      <c r="F866" s="2"/>
      <c r="G866" s="2"/>
      <c r="H866" s="2"/>
      <c r="I866" s="2"/>
    </row>
    <row r="867" spans="3:9" ht="15.75">
      <c r="C867" s="2"/>
      <c r="D867" s="2"/>
      <c r="E867" s="2"/>
      <c r="F867" s="2"/>
      <c r="G867" s="2"/>
      <c r="H867" s="2"/>
      <c r="I867" s="2"/>
    </row>
    <row r="868" spans="3:9" ht="15.75">
      <c r="C868" s="2"/>
      <c r="D868" s="2"/>
      <c r="E868" s="2"/>
      <c r="F868" s="2"/>
      <c r="G868" s="2"/>
      <c r="H868" s="2"/>
      <c r="I868" s="2"/>
    </row>
    <row r="869" spans="3:9" ht="15.75">
      <c r="C869" s="2"/>
      <c r="D869" s="2"/>
      <c r="E869" s="2"/>
      <c r="F869" s="2"/>
      <c r="G869" s="2"/>
      <c r="H869" s="2"/>
      <c r="I869" s="2"/>
    </row>
    <row r="870" spans="3:9" ht="15.75">
      <c r="C870" s="2"/>
      <c r="D870" s="2"/>
      <c r="E870" s="2"/>
      <c r="F870" s="2"/>
      <c r="G870" s="2"/>
      <c r="H870" s="2"/>
      <c r="I870" s="2"/>
    </row>
    <row r="871" spans="3:9" ht="15.75">
      <c r="C871" s="2"/>
      <c r="D871" s="2"/>
      <c r="E871" s="2"/>
      <c r="F871" s="2"/>
      <c r="G871" s="2"/>
      <c r="H871" s="2"/>
      <c r="I871" s="2"/>
    </row>
    <row r="872" spans="3:9" ht="15.75">
      <c r="C872" s="2"/>
      <c r="D872" s="2"/>
      <c r="E872" s="2"/>
      <c r="F872" s="2"/>
      <c r="G872" s="2"/>
      <c r="H872" s="2"/>
      <c r="I872" s="2"/>
    </row>
    <row r="873" spans="3:9" ht="15.75">
      <c r="C873" s="2"/>
      <c r="D873" s="2"/>
      <c r="E873" s="2"/>
      <c r="F873" s="2"/>
      <c r="G873" s="2"/>
      <c r="H873" s="2"/>
      <c r="I873" s="2"/>
    </row>
    <row r="874" spans="3:9" ht="15.75">
      <c r="C874" s="2"/>
      <c r="D874" s="2"/>
      <c r="E874" s="2"/>
      <c r="F874" s="2"/>
      <c r="G874" s="2"/>
      <c r="H874" s="2"/>
      <c r="I874" s="2"/>
    </row>
    <row r="875" spans="3:9" ht="15.75">
      <c r="C875" s="2"/>
      <c r="D875" s="2"/>
      <c r="E875" s="2"/>
      <c r="F875" s="2"/>
      <c r="G875" s="2"/>
      <c r="H875" s="2"/>
      <c r="I875" s="2"/>
    </row>
    <row r="876" spans="3:9" ht="15.75">
      <c r="C876" s="2"/>
      <c r="D876" s="2"/>
      <c r="E876" s="2"/>
      <c r="F876" s="2"/>
      <c r="G876" s="2"/>
      <c r="H876" s="2"/>
      <c r="I876" s="2"/>
    </row>
    <row r="877" spans="3:9" ht="15.75">
      <c r="C877" s="2"/>
      <c r="D877" s="2"/>
      <c r="E877" s="2"/>
      <c r="F877" s="2"/>
      <c r="G877" s="2"/>
      <c r="H877" s="2"/>
      <c r="I877" s="2"/>
    </row>
    <row r="878" spans="3:9" ht="15.75">
      <c r="C878" s="2"/>
      <c r="D878" s="2"/>
      <c r="E878" s="2"/>
      <c r="F878" s="2"/>
      <c r="G878" s="2"/>
      <c r="H878" s="2"/>
      <c r="I878" s="2"/>
    </row>
    <row r="879" spans="3:9" ht="15.75">
      <c r="C879" s="2"/>
      <c r="D879" s="2"/>
      <c r="E879" s="2"/>
      <c r="F879" s="2"/>
      <c r="G879" s="2"/>
      <c r="H879" s="2"/>
      <c r="I879" s="2"/>
    </row>
    <row r="880" spans="3:9" ht="15.75">
      <c r="C880" s="2"/>
      <c r="D880" s="2"/>
      <c r="E880" s="2"/>
      <c r="F880" s="2"/>
      <c r="G880" s="2"/>
      <c r="H880" s="2"/>
      <c r="I880" s="2"/>
    </row>
    <row r="881" spans="3:9" ht="15.75">
      <c r="C881" s="2"/>
      <c r="D881" s="2"/>
      <c r="E881" s="2"/>
      <c r="F881" s="2"/>
      <c r="G881" s="2"/>
      <c r="H881" s="2"/>
      <c r="I881" s="2"/>
    </row>
    <row r="882" spans="3:9" ht="15.75">
      <c r="C882" s="2"/>
      <c r="D882" s="2"/>
      <c r="E882" s="2"/>
      <c r="F882" s="2"/>
      <c r="G882" s="2"/>
      <c r="H882" s="2"/>
      <c r="I882" s="2"/>
    </row>
    <row r="883" spans="3:9" ht="15.75">
      <c r="C883" s="2"/>
      <c r="D883" s="2"/>
      <c r="E883" s="2"/>
      <c r="F883" s="2"/>
      <c r="G883" s="2"/>
      <c r="H883" s="2"/>
      <c r="I883" s="2"/>
    </row>
    <row r="884" spans="3:9" ht="15.75">
      <c r="C884" s="2"/>
      <c r="D884" s="2"/>
      <c r="E884" s="2"/>
      <c r="F884" s="2"/>
      <c r="G884" s="2"/>
      <c r="H884" s="2"/>
      <c r="I884" s="2"/>
    </row>
    <row r="885" spans="3:9" ht="15.75">
      <c r="C885" s="2"/>
      <c r="D885" s="2"/>
      <c r="E885" s="2"/>
      <c r="F885" s="2"/>
      <c r="G885" s="2"/>
      <c r="H885" s="2"/>
      <c r="I885" s="2"/>
    </row>
    <row r="886" spans="3:9" ht="15.75">
      <c r="C886" s="2"/>
      <c r="D886" s="2"/>
      <c r="E886" s="2"/>
      <c r="F886" s="2"/>
      <c r="G886" s="2"/>
      <c r="H886" s="2"/>
      <c r="I886" s="2"/>
    </row>
    <row r="887" spans="3:9" ht="15.75">
      <c r="C887" s="2"/>
      <c r="D887" s="2"/>
      <c r="E887" s="2"/>
      <c r="F887" s="2"/>
      <c r="G887" s="2"/>
      <c r="H887" s="2"/>
      <c r="I887" s="2"/>
    </row>
    <row r="888" spans="3:9" ht="15.75">
      <c r="C888" s="2"/>
      <c r="D888" s="2"/>
      <c r="E888" s="2"/>
      <c r="F888" s="2"/>
      <c r="G888" s="2"/>
      <c r="H888" s="2"/>
      <c r="I888" s="2"/>
    </row>
    <row r="889" spans="3:9" ht="15.75">
      <c r="C889" s="2"/>
      <c r="D889" s="2"/>
      <c r="E889" s="2"/>
      <c r="F889" s="2"/>
      <c r="G889" s="2"/>
      <c r="H889" s="2"/>
      <c r="I889" s="2"/>
    </row>
    <row r="890" spans="3:9" ht="15.75">
      <c r="C890" s="2"/>
      <c r="D890" s="2"/>
      <c r="E890" s="2"/>
      <c r="F890" s="2"/>
      <c r="G890" s="2"/>
      <c r="H890" s="2"/>
      <c r="I890" s="2"/>
    </row>
    <row r="891" spans="3:9" ht="15.75">
      <c r="C891" s="2"/>
      <c r="D891" s="2"/>
      <c r="E891" s="2"/>
      <c r="F891" s="2"/>
      <c r="G891" s="2"/>
      <c r="H891" s="2"/>
      <c r="I891" s="2"/>
    </row>
    <row r="892" spans="3:9" ht="15.75">
      <c r="C892" s="2"/>
      <c r="D892" s="2"/>
      <c r="E892" s="2"/>
      <c r="F892" s="2"/>
      <c r="G892" s="2"/>
      <c r="H892" s="2"/>
      <c r="I892" s="2"/>
    </row>
    <row r="893" spans="3:9" ht="15.75">
      <c r="C893" s="2"/>
      <c r="D893" s="2"/>
      <c r="E893" s="2"/>
      <c r="F893" s="2"/>
      <c r="G893" s="2"/>
      <c r="H893" s="2"/>
      <c r="I893" s="2"/>
    </row>
    <row r="894" spans="3:9" ht="15.75">
      <c r="C894" s="2"/>
      <c r="D894" s="2"/>
      <c r="E894" s="2"/>
      <c r="F894" s="2"/>
      <c r="G894" s="2"/>
      <c r="H894" s="2"/>
      <c r="I894" s="2"/>
    </row>
    <row r="895" spans="3:9" ht="15.75">
      <c r="C895" s="2"/>
      <c r="D895" s="2"/>
      <c r="E895" s="2"/>
      <c r="F895" s="2"/>
      <c r="G895" s="2"/>
      <c r="H895" s="2"/>
      <c r="I895" s="2"/>
    </row>
    <row r="896" spans="3:9" ht="15.75">
      <c r="C896" s="2"/>
      <c r="D896" s="2"/>
      <c r="E896" s="2"/>
      <c r="F896" s="2"/>
      <c r="G896" s="2"/>
      <c r="H896" s="2"/>
      <c r="I896" s="2"/>
    </row>
    <row r="897" spans="3:9" ht="15.75">
      <c r="C897" s="2"/>
      <c r="D897" s="2"/>
      <c r="E897" s="2"/>
      <c r="F897" s="2"/>
      <c r="G897" s="2"/>
      <c r="H897" s="2"/>
      <c r="I897" s="2"/>
    </row>
    <row r="898" spans="3:9" ht="15.75">
      <c r="C898" s="2"/>
      <c r="D898" s="2"/>
      <c r="E898" s="2"/>
      <c r="F898" s="2"/>
      <c r="G898" s="2"/>
      <c r="H898" s="2"/>
      <c r="I898" s="2"/>
    </row>
    <row r="899" spans="3:9" ht="15.75">
      <c r="C899" s="2"/>
      <c r="D899" s="2"/>
      <c r="E899" s="2"/>
      <c r="F899" s="2"/>
      <c r="G899" s="2"/>
      <c r="H899" s="2"/>
      <c r="I899" s="2"/>
    </row>
    <row r="900" spans="3:9" ht="15.75">
      <c r="C900" s="2"/>
      <c r="D900" s="2"/>
      <c r="E900" s="2"/>
      <c r="F900" s="2"/>
      <c r="G900" s="2"/>
      <c r="H900" s="2"/>
      <c r="I900" s="2"/>
    </row>
    <row r="901" spans="3:9" ht="15.75">
      <c r="C901" s="2"/>
      <c r="D901" s="2"/>
      <c r="E901" s="2"/>
      <c r="F901" s="2"/>
      <c r="G901" s="2"/>
      <c r="H901" s="2"/>
      <c r="I901" s="2"/>
    </row>
    <row r="902" spans="3:9" ht="15.75">
      <c r="C902" s="2"/>
      <c r="D902" s="2"/>
      <c r="E902" s="2"/>
      <c r="F902" s="2"/>
      <c r="G902" s="2"/>
      <c r="H902" s="2"/>
      <c r="I902" s="2"/>
    </row>
    <row r="903" spans="3:9" ht="15.75">
      <c r="C903" s="2"/>
      <c r="D903" s="2"/>
      <c r="E903" s="2"/>
      <c r="F903" s="2"/>
      <c r="G903" s="2"/>
      <c r="H903" s="2"/>
      <c r="I903" s="2"/>
    </row>
    <row r="904" spans="3:9" ht="15.75">
      <c r="C904" s="2"/>
      <c r="D904" s="2"/>
      <c r="E904" s="2"/>
      <c r="F904" s="2"/>
      <c r="G904" s="2"/>
      <c r="H904" s="2"/>
      <c r="I904" s="2"/>
    </row>
    <row r="905" spans="3:9" ht="15.75">
      <c r="C905" s="2"/>
      <c r="D905" s="2"/>
      <c r="E905" s="2"/>
      <c r="F905" s="2"/>
      <c r="G905" s="2"/>
      <c r="H905" s="2"/>
      <c r="I905" s="2"/>
    </row>
    <row r="906" spans="3:9" ht="15.75">
      <c r="C906" s="2"/>
      <c r="D906" s="2"/>
      <c r="E906" s="2"/>
      <c r="F906" s="2"/>
      <c r="G906" s="2"/>
      <c r="H906" s="2"/>
      <c r="I906" s="2"/>
    </row>
    <row r="907" spans="3:9" ht="15.75">
      <c r="C907" s="2"/>
      <c r="D907" s="2"/>
      <c r="E907" s="2"/>
      <c r="F907" s="2"/>
      <c r="G907" s="2"/>
      <c r="H907" s="2"/>
      <c r="I907" s="2"/>
    </row>
    <row r="908" spans="3:9" ht="15.75">
      <c r="C908" s="2"/>
      <c r="D908" s="2"/>
      <c r="E908" s="2"/>
      <c r="F908" s="2"/>
      <c r="G908" s="2"/>
      <c r="H908" s="2"/>
      <c r="I908" s="2"/>
    </row>
    <row r="909" spans="3:9" ht="15.75">
      <c r="C909" s="2"/>
      <c r="D909" s="2"/>
      <c r="E909" s="2"/>
      <c r="F909" s="2"/>
      <c r="G909" s="2"/>
      <c r="H909" s="2"/>
      <c r="I909" s="2"/>
    </row>
    <row r="910" spans="3:9" ht="15.75">
      <c r="C910" s="2"/>
      <c r="D910" s="2"/>
      <c r="E910" s="2"/>
      <c r="F910" s="2"/>
      <c r="G910" s="2"/>
      <c r="H910" s="2"/>
      <c r="I910" s="2"/>
    </row>
    <row r="911" spans="3:9" ht="15.75">
      <c r="C911" s="2"/>
      <c r="D911" s="2"/>
      <c r="E911" s="2"/>
      <c r="F911" s="2"/>
      <c r="G911" s="2"/>
      <c r="H911" s="2"/>
      <c r="I911" s="2"/>
    </row>
    <row r="912" spans="3:9" ht="15.75">
      <c r="C912" s="2"/>
      <c r="D912" s="2"/>
      <c r="E912" s="2"/>
      <c r="F912" s="2"/>
      <c r="G912" s="2"/>
      <c r="H912" s="2"/>
      <c r="I912" s="2"/>
    </row>
    <row r="913" spans="3:9" ht="15.75">
      <c r="C913" s="2"/>
      <c r="D913" s="2"/>
      <c r="E913" s="2"/>
      <c r="F913" s="2"/>
      <c r="G913" s="2"/>
      <c r="H913" s="2"/>
      <c r="I913" s="2"/>
    </row>
    <row r="914" spans="3:9" ht="15.75">
      <c r="C914" s="2"/>
      <c r="D914" s="2"/>
      <c r="E914" s="2"/>
      <c r="F914" s="2"/>
      <c r="G914" s="2"/>
      <c r="H914" s="2"/>
      <c r="I914" s="2"/>
    </row>
    <row r="915" spans="3:9" ht="15.75">
      <c r="C915" s="2"/>
      <c r="D915" s="2"/>
      <c r="E915" s="2"/>
      <c r="F915" s="2"/>
      <c r="G915" s="2"/>
      <c r="H915" s="2"/>
      <c r="I915" s="2"/>
    </row>
    <row r="916" spans="3:9" ht="15.75">
      <c r="C916" s="2"/>
      <c r="D916" s="2"/>
      <c r="E916" s="2"/>
      <c r="F916" s="2"/>
      <c r="G916" s="2"/>
      <c r="H916" s="2"/>
      <c r="I916" s="2"/>
    </row>
    <row r="917" spans="3:9" ht="15.75">
      <c r="C917" s="2"/>
      <c r="D917" s="2"/>
      <c r="E917" s="2"/>
      <c r="F917" s="2"/>
      <c r="G917" s="2"/>
      <c r="H917" s="2"/>
      <c r="I917" s="2"/>
    </row>
    <row r="918" spans="3:9" ht="15.75">
      <c r="C918" s="2"/>
      <c r="D918" s="2"/>
      <c r="E918" s="2"/>
      <c r="F918" s="2"/>
      <c r="G918" s="2"/>
      <c r="H918" s="2"/>
      <c r="I918" s="2"/>
    </row>
    <row r="919" spans="3:9" ht="15.75">
      <c r="C919" s="2"/>
      <c r="D919" s="2"/>
      <c r="E919" s="2"/>
      <c r="F919" s="2"/>
      <c r="G919" s="2"/>
      <c r="H919" s="2"/>
      <c r="I919" s="2"/>
    </row>
    <row r="920" spans="3:9" ht="15.75">
      <c r="C920" s="2"/>
      <c r="D920" s="2"/>
      <c r="E920" s="2"/>
      <c r="F920" s="2"/>
      <c r="G920" s="2"/>
      <c r="H920" s="2"/>
      <c r="I920" s="2"/>
    </row>
    <row r="921" spans="3:9" ht="15.75">
      <c r="C921" s="2"/>
      <c r="D921" s="2"/>
      <c r="E921" s="2"/>
      <c r="F921" s="2"/>
      <c r="G921" s="2"/>
      <c r="H921" s="2"/>
      <c r="I921" s="2"/>
    </row>
    <row r="922" spans="3:9" ht="15.75">
      <c r="C922" s="2"/>
      <c r="D922" s="2"/>
      <c r="E922" s="2"/>
      <c r="F922" s="2"/>
      <c r="G922" s="2"/>
      <c r="H922" s="2"/>
      <c r="I922" s="2"/>
    </row>
    <row r="923" spans="3:9" ht="15.75">
      <c r="C923" s="2"/>
      <c r="D923" s="2"/>
      <c r="E923" s="2"/>
      <c r="F923" s="2"/>
      <c r="G923" s="2"/>
      <c r="H923" s="2"/>
      <c r="I923" s="2"/>
    </row>
    <row r="924" spans="3:9" ht="15.75">
      <c r="C924" s="2"/>
      <c r="D924" s="2"/>
      <c r="E924" s="2"/>
      <c r="F924" s="2"/>
      <c r="G924" s="2"/>
      <c r="H924" s="2"/>
      <c r="I924" s="2"/>
    </row>
    <row r="925" spans="3:9" ht="15.75">
      <c r="C925" s="2"/>
      <c r="D925" s="2"/>
      <c r="E925" s="2"/>
      <c r="F925" s="2"/>
      <c r="G925" s="2"/>
      <c r="H925" s="2"/>
      <c r="I925" s="2"/>
    </row>
    <row r="926" spans="3:9" ht="15.75">
      <c r="C926" s="2"/>
      <c r="D926" s="2"/>
      <c r="E926" s="2"/>
      <c r="F926" s="2"/>
      <c r="G926" s="2"/>
      <c r="H926" s="2"/>
      <c r="I926" s="2"/>
    </row>
    <row r="927" spans="3:9" ht="15.75">
      <c r="C927" s="2"/>
      <c r="D927" s="2"/>
      <c r="E927" s="2"/>
      <c r="F927" s="2"/>
      <c r="G927" s="2"/>
      <c r="H927" s="2"/>
      <c r="I927" s="2"/>
    </row>
    <row r="928" spans="3:9" ht="15.75">
      <c r="C928" s="2"/>
      <c r="D928" s="2"/>
      <c r="E928" s="2"/>
      <c r="F928" s="2"/>
      <c r="G928" s="2"/>
      <c r="H928" s="2"/>
      <c r="I928" s="2"/>
    </row>
    <row r="929" spans="3:9" ht="15.75">
      <c r="C929" s="2"/>
      <c r="D929" s="2"/>
      <c r="E929" s="2"/>
      <c r="F929" s="2"/>
      <c r="G929" s="2"/>
      <c r="H929" s="2"/>
      <c r="I929" s="2"/>
    </row>
    <row r="930" spans="3:9" ht="15.75">
      <c r="C930" s="2"/>
      <c r="D930" s="2"/>
      <c r="E930" s="2"/>
      <c r="F930" s="2"/>
      <c r="G930" s="2"/>
      <c r="H930" s="2"/>
      <c r="I930" s="2"/>
    </row>
    <row r="931" spans="3:9" ht="15.75">
      <c r="C931" s="2"/>
      <c r="D931" s="2"/>
      <c r="E931" s="2"/>
      <c r="F931" s="2"/>
      <c r="G931" s="2"/>
      <c r="H931" s="2"/>
      <c r="I931" s="2"/>
    </row>
    <row r="932" spans="3:9" ht="15.75">
      <c r="C932" s="2"/>
      <c r="D932" s="2"/>
      <c r="E932" s="2"/>
      <c r="F932" s="2"/>
      <c r="G932" s="2"/>
      <c r="H932" s="2"/>
      <c r="I932" s="2"/>
    </row>
  </sheetData>
  <mergeCells count="14">
    <mergeCell ref="F11:F12"/>
    <mergeCell ref="G11:H11"/>
    <mergeCell ref="E10:L10"/>
    <mergeCell ref="B11:B12"/>
    <mergeCell ref="G3:H3"/>
    <mergeCell ref="H8:I8"/>
    <mergeCell ref="C7:L7"/>
    <mergeCell ref="C686:I686"/>
    <mergeCell ref="A10:D10"/>
    <mergeCell ref="A11:A12"/>
    <mergeCell ref="C11:C12"/>
    <mergeCell ref="D11:D12"/>
    <mergeCell ref="I11:I12"/>
    <mergeCell ref="E11:E12"/>
  </mergeCells>
  <printOptions horizontalCentered="1" verticalCentered="1"/>
  <pageMargins left="0.07874015748031496" right="0.1968503937007874" top="0.5905511811023623" bottom="0.5905511811023623" header="0.5118110236220472" footer="0.5118110236220472"/>
  <pageSetup horizontalDpi="600" verticalDpi="600" orientation="landscape" paperSize="9" scale="8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Jarosław Sobol</dc:creator>
  <cp:keywords/>
  <dc:description/>
  <cp:lastModifiedBy>UGM</cp:lastModifiedBy>
  <cp:lastPrinted>2008-08-07T08:01:02Z</cp:lastPrinted>
  <dcterms:created xsi:type="dcterms:W3CDTF">1999-03-23T10:45:22Z</dcterms:created>
  <dcterms:modified xsi:type="dcterms:W3CDTF">2008-09-17T09:15:37Z</dcterms:modified>
  <cp:category/>
  <cp:version/>
  <cp:contentType/>
  <cp:contentStatus/>
</cp:coreProperties>
</file>