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Area" localSheetId="1">'wykon.03 prok 04'!$A$1:$L$110</definedName>
    <definedName name="_xlnm.Print_Titles" localSheetId="0">'autopoprawki'!$4:$5</definedName>
    <definedName name="_xlnm.Print_Titles" localSheetId="1">'wykon.03 prok 04'!$8:$9</definedName>
  </definedNames>
  <calcPr fullCalcOnLoad="1"/>
</workbook>
</file>

<file path=xl/sharedStrings.xml><?xml version="1.0" encoding="utf-8"?>
<sst xmlns="http://schemas.openxmlformats.org/spreadsheetml/2006/main" count="386" uniqueCount="319">
  <si>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</si>
  <si>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</si>
  <si>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</si>
  <si>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</si>
  <si>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</si>
  <si>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</si>
  <si>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</si>
  <si>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</si>
  <si>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</si>
  <si>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</si>
  <si>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</si>
  <si>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</si>
  <si>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</si>
  <si>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</si>
  <si>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</si>
  <si>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</si>
  <si>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</si>
  <si>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</si>
  <si>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</si>
  <si>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</si>
  <si>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</si>
  <si>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</si>
  <si>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</si>
  <si>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</si>
  <si>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</si>
  <si>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</si>
  <si>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</si>
  <si>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</si>
  <si>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</si>
  <si>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</si>
  <si>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</si>
  <si>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</si>
  <si>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</si>
  <si>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</si>
  <si>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</si>
  <si>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</si>
  <si>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</si>
  <si>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</si>
  <si>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</si>
  <si>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</si>
  <si>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</si>
  <si>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</si>
  <si>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</si>
  <si>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</si>
  <si>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</si>
  <si>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</si>
  <si>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</si>
  <si>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</si>
  <si>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</si>
  <si>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</si>
  <si>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</si>
  <si>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</si>
  <si>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</si>
  <si>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</si>
  <si>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</si>
  <si>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</si>
  <si>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</si>
  <si>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</si>
  <si>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</si>
  <si>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</si>
  <si>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</si>
  <si>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</si>
  <si>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</si>
  <si>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</si>
  <si>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</si>
  <si>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</si>
  <si>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</si>
  <si>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</si>
  <si>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</si>
  <si>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</si>
  <si>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</si>
  <si>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</si>
  <si>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</si>
  <si>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</si>
  <si>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</si>
  <si>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</si>
  <si>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</si>
  <si>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</si>
  <si>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</si>
  <si>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</si>
  <si>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</si>
  <si>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</si>
  <si>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</si>
  <si>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</si>
  <si>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</si>
  <si>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</si>
  <si>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</si>
  <si>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</si>
  <si>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</si>
  <si>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</si>
  <si>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</si>
  <si>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</si>
  <si>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</si>
  <si>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</si>
  <si>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</si>
  <si>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</si>
  <si>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</si>
  <si>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</si>
  <si>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</si>
  <si>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</si>
  <si>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</si>
  <si>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</si>
  <si>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</si>
  <si>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</si>
  <si>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</si>
  <si>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</si>
  <si>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</si>
  <si>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</si>
  <si>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</si>
  <si>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</si>
  <si>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</si>
  <si>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</si>
  <si>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</si>
  <si>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</si>
  <si>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</si>
  <si>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</si>
  <si>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</si>
  <si>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</si>
  <si>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</si>
  <si>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</si>
  <si>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</si>
  <si>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</si>
  <si>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</si>
  <si>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</si>
  <si>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</si>
  <si>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</si>
  <si>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</si>
  <si>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</si>
  <si>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</si>
  <si>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</si>
  <si>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</si>
  <si>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</si>
  <si>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</si>
  <si>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</si>
  <si>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</si>
  <si>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</si>
  <si>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</si>
  <si>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</si>
  <si>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</si>
  <si>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</si>
  <si>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</si>
  <si>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</si>
  <si>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</si>
  <si>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</si>
  <si>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</si>
  <si>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</si>
  <si>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</si>
  <si>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</si>
  <si>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</si>
  <si>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</si>
  <si>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</si>
  <si>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</si>
  <si>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</si>
  <si>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</si>
  <si>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</si>
  <si>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</si>
  <si>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</si>
  <si>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</si>
  <si>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</si>
  <si>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</si>
  <si>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wpływy z opłaty targowej</t>
  </si>
  <si>
    <t>Dochody ogółem</t>
  </si>
  <si>
    <t>podatek leśny od osób fizycznych</t>
  </si>
  <si>
    <t>wpływy z opłat lokalnych pobieranych przez jst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</si>
  <si>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</si>
  <si>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</si>
  <si>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</si>
  <si>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</si>
  <si>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</si>
  <si>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756-75601-0350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</si>
  <si>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</si>
  <si>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</si>
  <si>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</si>
  <si>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</si>
  <si>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</si>
  <si>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</si>
  <si>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</si>
  <si>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</si>
  <si>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</si>
  <si>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</si>
  <si>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</si>
  <si>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756-75621-0010</t>
  </si>
  <si>
    <t>756-75621-0020</t>
  </si>
  <si>
    <t>758-75801-2920</t>
  </si>
  <si>
    <t>700-70005-0470</t>
  </si>
  <si>
    <t>700-70005-0750</t>
  </si>
  <si>
    <t>750-75011-2010</t>
  </si>
  <si>
    <t>751-75101-2010</t>
  </si>
  <si>
    <t>752-75212-2010</t>
  </si>
  <si>
    <t>754-75414-2010</t>
  </si>
  <si>
    <t>010-01010-0830</t>
  </si>
  <si>
    <t>010-01010-0960</t>
  </si>
  <si>
    <t>700-70004-0830</t>
  </si>
  <si>
    <t>700-70005-0760</t>
  </si>
  <si>
    <t>756-75615-0910</t>
  </si>
  <si>
    <t>756-75618-0410</t>
  </si>
  <si>
    <t>756-75618-0480</t>
  </si>
  <si>
    <t>758-75814-0920</t>
  </si>
  <si>
    <t>801-80101-0830</t>
  </si>
  <si>
    <t>756-75615-0360</t>
  </si>
  <si>
    <t xml:space="preserve">podatek od nieruchomości </t>
  </si>
  <si>
    <t xml:space="preserve">podatek leśny </t>
  </si>
  <si>
    <t xml:space="preserve">podatek od środków transportowych </t>
  </si>
  <si>
    <t xml:space="preserve">podatek od czynności cywilnoprawnych </t>
  </si>
  <si>
    <t>podatek rolny</t>
  </si>
  <si>
    <t>852-85213-2010</t>
  </si>
  <si>
    <t>852-85214-2010</t>
  </si>
  <si>
    <t>852-85216-2010</t>
  </si>
  <si>
    <t>852-85219-2010</t>
  </si>
  <si>
    <t>756-75615-0370</t>
  </si>
  <si>
    <t>podatek od posiadania psów</t>
  </si>
  <si>
    <t>(dane w zł)</t>
  </si>
  <si>
    <t>756-75615-0430</t>
  </si>
  <si>
    <t>756-75615-0450</t>
  </si>
  <si>
    <t>756-75615-0490</t>
  </si>
  <si>
    <t>756-75618-0490</t>
  </si>
  <si>
    <t>801-80104-0830</t>
  </si>
  <si>
    <t>900-90015-2010</t>
  </si>
  <si>
    <t>z zakresu gosp.komunalnej-oświetlenie dróg powiatowych</t>
  </si>
  <si>
    <t>750-75011-2360</t>
  </si>
  <si>
    <t>5% dochodów uzyskiwanych na rzecz budżetu państwa w zw.z realizacją zadań z zakresu adm.rządowej oraz innych zadań zleconych ustawami (wydawanie dowodów osobistych)</t>
  </si>
  <si>
    <t xml:space="preserve">Plan dochodów na 2004 r. </t>
  </si>
  <si>
    <t>wpł.za udziel.pozwolenia na sprzedaż napojów alkoholowych</t>
  </si>
  <si>
    <t>754-75412-0960</t>
  </si>
  <si>
    <t xml:space="preserve">Plan dochodów po zmianach </t>
  </si>
  <si>
    <t>751-75113-2010</t>
  </si>
  <si>
    <t>852-85212-2010</t>
  </si>
  <si>
    <t>z zakresu świadczeń rodzinnych</t>
  </si>
  <si>
    <t>852-85212-6310</t>
  </si>
  <si>
    <t>756-75601-0910</t>
  </si>
  <si>
    <t>700-70005-0690</t>
  </si>
  <si>
    <t>756-75615-2440</t>
  </si>
  <si>
    <t>801-80101-0970</t>
  </si>
  <si>
    <t>801-80101-2030</t>
  </si>
  <si>
    <t>801-80104-0970</t>
  </si>
  <si>
    <t>852-85228-0830</t>
  </si>
  <si>
    <t>854-85415-2030</t>
  </si>
  <si>
    <t>900-90003-0690</t>
  </si>
  <si>
    <t>921-92109-0690</t>
  </si>
  <si>
    <t>921-92109-0960</t>
  </si>
  <si>
    <t>756-75618-0910</t>
  </si>
  <si>
    <t>756-75619-0130</t>
  </si>
  <si>
    <t>756-75619-0910</t>
  </si>
  <si>
    <t>758-75814-0350</t>
  </si>
  <si>
    <t>758-75814-0360</t>
  </si>
  <si>
    <t>758-75814-0410</t>
  </si>
  <si>
    <t>wpływy z opłat skarbowej</t>
  </si>
  <si>
    <t>758-75814-0500</t>
  </si>
  <si>
    <t>758-75814-0910</t>
  </si>
  <si>
    <t>852-85219-0920</t>
  </si>
  <si>
    <t>700-70005-0910</t>
  </si>
  <si>
    <t>% wykon.</t>
  </si>
  <si>
    <t>na zadania własne, w tym</t>
  </si>
  <si>
    <t>z zakresu opieki społecznej - zasiłki i pomoc w naturze</t>
  </si>
  <si>
    <t>z zakresu opieki społęcznej - utrz.ośr.pomocy społecznej</t>
  </si>
  <si>
    <t>z zakresu administracji rządowej-wyb.do  Parlamentu Europejskiego</t>
  </si>
  <si>
    <t>Udziały gmin w podatkach stanowiących dochód budżetu państwa ogółem, z tego:</t>
  </si>
  <si>
    <t>część oświatowa</t>
  </si>
  <si>
    <t>dochody otrzymane z funduszy celowych (PFRON) na realizację zadań bieżących jednostek sektora finansów publ.</t>
  </si>
  <si>
    <t>wpływy z opłaty administracyjnej za czynności urzędowe</t>
  </si>
  <si>
    <t>wpływy z opłaty skarbowej</t>
  </si>
  <si>
    <t>wpływy z opłaty restrukturyzacyjnej</t>
  </si>
  <si>
    <t>podatek od czynnośći cywilnoprawnych</t>
  </si>
  <si>
    <t>wpływy z usług (czynsze mieszkaniowe)</t>
  </si>
  <si>
    <t>wpływy z usług - za pobór wody</t>
  </si>
  <si>
    <t>wpływy z usług - za zrzut ścieków do kanałów sanitarnych</t>
  </si>
  <si>
    <t xml:space="preserve">otrzymane darowizny w postaci pieniężnej - budowa wodociągów na terenie gminy  </t>
  </si>
  <si>
    <t xml:space="preserve">otrzymane darowizny w postaci pieniężnej - budowa kanalizacji wsch.cz.gminy  </t>
  </si>
  <si>
    <t xml:space="preserve">otrzymane darowizny w postaci pieniężnej - budowa kanalizacji zach.cz.gminy  </t>
  </si>
  <si>
    <t xml:space="preserve">otrzymane darowizny w postaci pieniężnej - budowa wodociągów w Michałowicach  </t>
  </si>
  <si>
    <t xml:space="preserve">otrzymane darowizny w postaci pieniężnej - budowa wodociągów w Opaczy  </t>
  </si>
  <si>
    <t xml:space="preserve">otrzymane darowizny w postaci pieniężnej - budowa wodociągów Komorów- Granica  </t>
  </si>
  <si>
    <t>wpływy z tyułu przekształcenia prawa użytkowania wieczystego w prawo własności</t>
  </si>
  <si>
    <t>wpływy z różnych opłat -opłaty sądowe z wyroków</t>
  </si>
  <si>
    <t>odsetki od  nieterminowych wpłat z tytułu  podatków i opłat - karta podatkowa</t>
  </si>
  <si>
    <t xml:space="preserve">otrzymane darowizny w postaci pieniężnej - modernizacja budynku OSP  </t>
  </si>
  <si>
    <t xml:space="preserve">odsetki od  nieterminowych wpłat z tytułu  podatków i opłat </t>
  </si>
  <si>
    <t>wpływyw z innych opłat pobieranych przez jst - opłaty z tyt.wzrostu wartości nieruchomości w związku z uchw.miejscowych planów zagospodarowania przestrzennego</t>
  </si>
  <si>
    <t>wpływy z usług - usługi opiekuńcze i specjalist. usługi opiekuńcze</t>
  </si>
  <si>
    <t xml:space="preserve">otrzymane darowizny w postaci pieniężnej - organizacja imprez okolicznościowych   </t>
  </si>
  <si>
    <t>z zakresu oświaty i wychowania - wyprawki szkolne</t>
  </si>
  <si>
    <t>z zakresu edukacyjnej opieki wychowawczej - stypendia</t>
  </si>
  <si>
    <t>801-80101-0690</t>
  </si>
  <si>
    <t>wpływy z róznych opłat</t>
  </si>
  <si>
    <t>852-85214-2030</t>
  </si>
  <si>
    <t>z zakresu opieki społecznej na zasiłki i pomoc w naturze</t>
  </si>
  <si>
    <t>852-85219-2030</t>
  </si>
  <si>
    <t>z zakresu opieki społecznej na utrzymanie ośr.pomocy społ.</t>
  </si>
  <si>
    <t>010-01010-0580</t>
  </si>
  <si>
    <t xml:space="preserve">otrzymane darowizny w postaci pieniężnej - budowa wodociągówNowa Wieś  </t>
  </si>
  <si>
    <t>600-60095-0970</t>
  </si>
  <si>
    <t>wpływy z różnych dochodów udział w kosztach prac modernizacyjnych</t>
  </si>
  <si>
    <t>700-70005-0840</t>
  </si>
  <si>
    <t>wpływy ze sprzedaży wyrobów i składników majątkowych</t>
  </si>
  <si>
    <t>grzywny i inne kary pieniężne od osób prawnych</t>
  </si>
  <si>
    <t>801-80101-0920</t>
  </si>
  <si>
    <t>801-80104-0920</t>
  </si>
  <si>
    <t>801-80114-0920</t>
  </si>
  <si>
    <t>700-70005-0970</t>
  </si>
  <si>
    <t xml:space="preserve">wpłaty z różnych dochdów - opłaty geodezyjne </t>
  </si>
  <si>
    <t>852-85212-0920</t>
  </si>
  <si>
    <t>852-85212-0970</t>
  </si>
  <si>
    <t>odsetki od  nieterminowych wpłat z tytułu  opłat - wieczyste użytkowania</t>
  </si>
  <si>
    <t>odsetki od  nieterminowych wpłat z tytułu  podatków i - opłata skarbowa</t>
  </si>
  <si>
    <t xml:space="preserve">wpływy z usług </t>
  </si>
  <si>
    <t>wpływy z różnych dochodów - wynagrodzenie dla płatnika</t>
  </si>
  <si>
    <t>wpływy z różnych dochodów - refundacja kosztów przez inne gminy za pobyt dzieci w przedszk. na terenie naszej gminy</t>
  </si>
  <si>
    <t xml:space="preserve">wpływy z różnych opłat- z tyt.nieterminowego wykonania prac na terenie gminy </t>
  </si>
  <si>
    <t>wpływyz różnych opłat -  organizacja imprez okolicznościowych.</t>
  </si>
  <si>
    <t xml:space="preserve">Wykonanie  dochodów budżetu Gminy Michałowice za 2004 rok </t>
  </si>
  <si>
    <t xml:space="preserve">Wykonanie dochodów za  2004 r. </t>
  </si>
  <si>
    <t>Sprawozdanie</t>
  </si>
  <si>
    <t>Rady Gminy Michałowice</t>
  </si>
  <si>
    <t>do Uchwały Nr</t>
  </si>
  <si>
    <t>z dnia</t>
  </si>
  <si>
    <t>udział w podatku dochodowym od osób prawnych</t>
  </si>
  <si>
    <t>z zakresu opieki społecznej -składki na ubezpieczenie zdrowotne</t>
  </si>
  <si>
    <t>z zakresu opieki społecznej - zasiłki rodzinne,pielęgnacyjne i wych.</t>
  </si>
  <si>
    <t>pozostałe odsetki - odsetki od środków na rachunkach bankowych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</si>
</sst>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4" fillId="0" borderId="0" xfId="0" applyFont="1" applyAlignment="1">
      <alignment vertical="top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" width="3.625" style="27" customWidth="1"/>
    <col min="2" max="2" width="12.125" style="27" customWidth="1"/>
    <col min="3" max="3" width="30.875" style="27" customWidth="1"/>
    <col min="4" max="4" width="9.75390625" style="27" customWidth="1"/>
    <col min="5" max="5" width="8.875" style="27" customWidth="1"/>
    <col min="6" max="6" width="9.25390625" style="27" customWidth="1"/>
    <col min="7" max="7" width="7.875" style="27" customWidth="1"/>
    <col min="8" max="8" width="10.375" style="27" customWidth="1"/>
    <col min="9" max="16384" width="9.125" style="27" customWidth="1"/>
  </cols>
  <sheetData>
    <row r="1" spans="1:8" ht="12.75">
      <c r="A1" s="54"/>
      <c r="B1" s="55"/>
      <c r="C1" s="55"/>
      <c r="D1" s="33"/>
      <c r="E1" s="33"/>
      <c r="F1" s="25"/>
      <c r="G1" s="25"/>
      <c r="H1" s="25"/>
    </row>
    <row r="2" spans="1:12" ht="12.75">
      <c r="A2" s="24"/>
      <c r="B2" s="33"/>
      <c r="C2" s="47"/>
      <c r="D2" s="49"/>
      <c r="E2" s="49" t="s">
        <v>311</v>
      </c>
      <c r="F2" s="47"/>
      <c r="G2" s="25"/>
      <c r="H2" s="25"/>
      <c r="I2" s="25"/>
      <c r="K2" s="25"/>
      <c r="L2" s="26"/>
    </row>
    <row r="3" spans="1:12" ht="12.75">
      <c r="A3" s="24"/>
      <c r="B3" s="33"/>
      <c r="C3" s="47"/>
      <c r="D3" s="49"/>
      <c r="E3" s="49" t="s">
        <v>313</v>
      </c>
      <c r="F3" s="47"/>
      <c r="G3" s="25"/>
      <c r="H3" s="25"/>
      <c r="I3" s="25"/>
      <c r="K3" s="25"/>
      <c r="L3" s="26"/>
    </row>
    <row r="4" spans="1:12" ht="12.75">
      <c r="A4" s="24"/>
      <c r="B4" s="33"/>
      <c r="C4" s="47"/>
      <c r="D4" s="49"/>
      <c r="E4" s="49" t="s">
        <v>312</v>
      </c>
      <c r="F4" s="47"/>
      <c r="G4" s="25"/>
      <c r="H4" s="25"/>
      <c r="I4" s="25"/>
      <c r="K4" s="25"/>
      <c r="L4" s="26"/>
    </row>
    <row r="5" spans="1:12" ht="12.75">
      <c r="A5" s="25"/>
      <c r="B5" s="33"/>
      <c r="C5" s="48"/>
      <c r="D5" s="50"/>
      <c r="E5" s="50" t="s">
        <v>314</v>
      </c>
      <c r="F5" s="48"/>
      <c r="G5" s="34"/>
      <c r="H5" s="34"/>
      <c r="I5" s="25"/>
      <c r="K5" s="25"/>
      <c r="L5" s="26"/>
    </row>
    <row r="6" spans="1:12" ht="12.75">
      <c r="A6" s="25"/>
      <c r="B6" s="33"/>
      <c r="C6" s="34"/>
      <c r="D6" s="34"/>
      <c r="E6" s="34"/>
      <c r="F6" s="34"/>
      <c r="G6" s="34"/>
      <c r="H6" s="34"/>
      <c r="I6" s="25"/>
      <c r="K6" s="25"/>
      <c r="L6" s="26"/>
    </row>
    <row r="7" spans="1:12" ht="27.75" customHeight="1">
      <c r="A7" s="25"/>
      <c r="B7" s="52" t="s">
        <v>309</v>
      </c>
      <c r="C7" s="52"/>
      <c r="D7" s="53"/>
      <c r="E7" s="51"/>
      <c r="F7" s="35" t="s">
        <v>211</v>
      </c>
      <c r="G7" s="36"/>
      <c r="H7" s="36"/>
      <c r="I7" s="25"/>
      <c r="K7" s="25"/>
      <c r="L7" s="26"/>
    </row>
    <row r="8" spans="1:8" ht="47.25" customHeight="1">
      <c r="A8" s="30" t="s">
        <v>167</v>
      </c>
      <c r="B8" s="29" t="s">
        <v>1</v>
      </c>
      <c r="C8" s="30" t="s">
        <v>2</v>
      </c>
      <c r="D8" s="29" t="s">
        <v>221</v>
      </c>
      <c r="E8" s="29" t="s">
        <v>224</v>
      </c>
      <c r="F8" s="29" t="s">
        <v>310</v>
      </c>
      <c r="G8" s="29" t="s">
        <v>251</v>
      </c>
      <c r="H8" s="37"/>
    </row>
    <row r="9" spans="1:8" ht="12">
      <c r="A9" s="28">
        <v>1</v>
      </c>
      <c r="B9" s="5">
        <v>2</v>
      </c>
      <c r="C9" s="5">
        <v>3</v>
      </c>
      <c r="D9" s="28">
        <v>1</v>
      </c>
      <c r="E9" s="28">
        <v>2</v>
      </c>
      <c r="F9" s="28">
        <v>3</v>
      </c>
      <c r="G9" s="28">
        <v>4</v>
      </c>
      <c r="H9" s="38"/>
    </row>
    <row r="10" spans="1:8" ht="12">
      <c r="A10" s="5" t="s">
        <v>3</v>
      </c>
      <c r="B10" s="9"/>
      <c r="C10" s="10" t="s">
        <v>4</v>
      </c>
      <c r="D10" s="11">
        <f>SUM(D11:D29)</f>
        <v>7252638</v>
      </c>
      <c r="E10" s="11">
        <f>SUM(E11:E18)</f>
        <v>6517475</v>
      </c>
      <c r="F10" s="11">
        <f>SUM(F11:F18)</f>
        <v>6587591</v>
      </c>
      <c r="G10" s="45">
        <f>SUM(F10/E10)</f>
        <v>1.0107581540397164</v>
      </c>
      <c r="H10" s="39"/>
    </row>
    <row r="11" spans="1:8" ht="12.75" customHeight="1">
      <c r="A11" s="12">
        <v>1</v>
      </c>
      <c r="B11" s="9" t="s">
        <v>170</v>
      </c>
      <c r="C11" s="9" t="s">
        <v>200</v>
      </c>
      <c r="D11" s="13">
        <f>4356071+69000</f>
        <v>4425071</v>
      </c>
      <c r="E11" s="13">
        <v>4240308</v>
      </c>
      <c r="F11" s="13">
        <v>4168699</v>
      </c>
      <c r="G11" s="45">
        <f aca="true" t="shared" si="0" ref="G11:G78">SUM(F11/E11)</f>
        <v>0.9831123116528327</v>
      </c>
      <c r="H11" s="40"/>
    </row>
    <row r="12" spans="1:8" ht="12.75" customHeight="1">
      <c r="A12" s="12">
        <v>2</v>
      </c>
      <c r="B12" s="9" t="s">
        <v>171</v>
      </c>
      <c r="C12" s="9" t="s">
        <v>204</v>
      </c>
      <c r="D12" s="13">
        <v>588502</v>
      </c>
      <c r="E12" s="13">
        <v>438502</v>
      </c>
      <c r="F12" s="13">
        <v>474967</v>
      </c>
      <c r="G12" s="45">
        <f t="shared" si="0"/>
        <v>1.0831581155844214</v>
      </c>
      <c r="H12" s="40"/>
    </row>
    <row r="13" spans="1:8" ht="13.5" customHeight="1">
      <c r="A13" s="12">
        <v>3</v>
      </c>
      <c r="B13" s="9" t="s">
        <v>172</v>
      </c>
      <c r="C13" s="9" t="s">
        <v>201</v>
      </c>
      <c r="D13" s="13">
        <v>2500</v>
      </c>
      <c r="E13" s="13">
        <v>2500</v>
      </c>
      <c r="F13" s="13">
        <v>2369</v>
      </c>
      <c r="G13" s="45">
        <f t="shared" si="0"/>
        <v>0.9476</v>
      </c>
      <c r="H13" s="40"/>
    </row>
    <row r="14" spans="1:8" ht="12.75" customHeight="1">
      <c r="A14" s="12">
        <v>4</v>
      </c>
      <c r="B14" s="9" t="s">
        <v>173</v>
      </c>
      <c r="C14" s="9" t="s">
        <v>202</v>
      </c>
      <c r="D14" s="13">
        <v>342543</v>
      </c>
      <c r="E14" s="13">
        <v>342543</v>
      </c>
      <c r="F14" s="13">
        <v>318715</v>
      </c>
      <c r="G14" s="45">
        <f t="shared" si="0"/>
        <v>0.9304379304204143</v>
      </c>
      <c r="H14" s="40"/>
    </row>
    <row r="15" spans="1:8" ht="12.75" customHeight="1">
      <c r="A15" s="12">
        <v>5</v>
      </c>
      <c r="B15" s="9" t="s">
        <v>199</v>
      </c>
      <c r="C15" s="9" t="s">
        <v>21</v>
      </c>
      <c r="D15" s="13">
        <f>64499+100000</f>
        <v>164499</v>
      </c>
      <c r="E15" s="13">
        <f>64499+100000</f>
        <v>164499</v>
      </c>
      <c r="F15" s="13">
        <v>192886</v>
      </c>
      <c r="G15" s="45">
        <f t="shared" si="0"/>
        <v>1.1725663985799306</v>
      </c>
      <c r="H15" s="40"/>
    </row>
    <row r="16" spans="1:8" ht="12.75" customHeight="1">
      <c r="A16" s="12">
        <v>6</v>
      </c>
      <c r="B16" s="9" t="s">
        <v>209</v>
      </c>
      <c r="C16" s="9" t="s">
        <v>210</v>
      </c>
      <c r="D16" s="13">
        <v>500</v>
      </c>
      <c r="E16" s="13">
        <v>100</v>
      </c>
      <c r="F16" s="13">
        <v>105</v>
      </c>
      <c r="G16" s="45">
        <f t="shared" si="0"/>
        <v>1.05</v>
      </c>
      <c r="H16" s="40"/>
    </row>
    <row r="17" spans="1:8" ht="12.75" customHeight="1">
      <c r="A17" s="12">
        <v>7</v>
      </c>
      <c r="B17" s="9" t="s">
        <v>174</v>
      </c>
      <c r="C17" s="9" t="s">
        <v>203</v>
      </c>
      <c r="D17" s="13">
        <v>1558391</v>
      </c>
      <c r="E17" s="13">
        <v>1158391</v>
      </c>
      <c r="F17" s="13">
        <v>1255114</v>
      </c>
      <c r="G17" s="45">
        <f t="shared" si="0"/>
        <v>1.0834977136390045</v>
      </c>
      <c r="H17" s="40"/>
    </row>
    <row r="18" spans="1:8" ht="24">
      <c r="A18" s="12">
        <v>8</v>
      </c>
      <c r="B18" s="9" t="s">
        <v>169</v>
      </c>
      <c r="C18" s="18" t="s">
        <v>6</v>
      </c>
      <c r="D18" s="13">
        <v>170632</v>
      </c>
      <c r="E18" s="13">
        <v>170632</v>
      </c>
      <c r="F18" s="13">
        <v>174736</v>
      </c>
      <c r="G18" s="45">
        <f t="shared" si="0"/>
        <v>1.0240517605138544</v>
      </c>
      <c r="H18" s="40"/>
    </row>
    <row r="19" spans="1:8" ht="12" customHeight="1" hidden="1">
      <c r="A19" s="12">
        <v>9</v>
      </c>
      <c r="B19" s="9" t="s">
        <v>170</v>
      </c>
      <c r="C19" s="9" t="s">
        <v>8</v>
      </c>
      <c r="D19" s="13">
        <v>0</v>
      </c>
      <c r="E19" s="13">
        <v>0</v>
      </c>
      <c r="F19" s="13">
        <v>0</v>
      </c>
      <c r="G19" s="45" t="e">
        <f t="shared" si="0"/>
        <v>#DIV/0!</v>
      </c>
      <c r="H19" s="40"/>
    </row>
    <row r="20" spans="1:8" ht="12" customHeight="1" hidden="1">
      <c r="A20" s="12">
        <v>10</v>
      </c>
      <c r="B20" s="9" t="s">
        <v>171</v>
      </c>
      <c r="C20" s="9" t="s">
        <v>10</v>
      </c>
      <c r="D20" s="13">
        <v>0</v>
      </c>
      <c r="E20" s="13">
        <v>0</v>
      </c>
      <c r="F20" s="13">
        <v>0</v>
      </c>
      <c r="G20" s="45" t="e">
        <f t="shared" si="0"/>
        <v>#DIV/0!</v>
      </c>
      <c r="H20" s="40"/>
    </row>
    <row r="21" spans="1:8" ht="12" customHeight="1" hidden="1">
      <c r="A21" s="12">
        <v>11</v>
      </c>
      <c r="B21" s="9" t="s">
        <v>172</v>
      </c>
      <c r="C21" s="9" t="s">
        <v>12</v>
      </c>
      <c r="D21" s="13">
        <v>0</v>
      </c>
      <c r="E21" s="13">
        <v>0</v>
      </c>
      <c r="F21" s="13">
        <v>0</v>
      </c>
      <c r="G21" s="45" t="e">
        <f t="shared" si="0"/>
        <v>#DIV/0!</v>
      </c>
      <c r="H21" s="40"/>
    </row>
    <row r="22" spans="1:8" ht="12" customHeight="1" hidden="1">
      <c r="A22" s="12">
        <v>12</v>
      </c>
      <c r="B22" s="9" t="s">
        <v>173</v>
      </c>
      <c r="C22" s="9" t="s">
        <v>166</v>
      </c>
      <c r="D22" s="13">
        <v>0</v>
      </c>
      <c r="E22" s="13">
        <v>0</v>
      </c>
      <c r="F22" s="13">
        <v>0</v>
      </c>
      <c r="G22" s="45" t="e">
        <f t="shared" si="0"/>
        <v>#DIV/0!</v>
      </c>
      <c r="H22" s="40"/>
    </row>
    <row r="23" spans="1:8" ht="12" customHeight="1" hidden="1">
      <c r="A23" s="12">
        <v>13</v>
      </c>
      <c r="B23" s="9" t="s">
        <v>174</v>
      </c>
      <c r="C23" s="9" t="s">
        <v>168</v>
      </c>
      <c r="D23" s="13">
        <v>0</v>
      </c>
      <c r="E23" s="13">
        <v>0</v>
      </c>
      <c r="F23" s="13">
        <v>0</v>
      </c>
      <c r="G23" s="45" t="e">
        <f t="shared" si="0"/>
        <v>#DIV/0!</v>
      </c>
      <c r="H23" s="40"/>
    </row>
    <row r="24" spans="1:8" ht="12" customHeight="1" hidden="1">
      <c r="A24" s="12">
        <v>14</v>
      </c>
      <c r="B24" s="9" t="s">
        <v>175</v>
      </c>
      <c r="C24" s="9" t="s">
        <v>16</v>
      </c>
      <c r="D24" s="13">
        <v>0</v>
      </c>
      <c r="E24" s="13">
        <v>0</v>
      </c>
      <c r="F24" s="13">
        <v>0</v>
      </c>
      <c r="G24" s="45" t="e">
        <f t="shared" si="0"/>
        <v>#DIV/0!</v>
      </c>
      <c r="H24" s="40"/>
    </row>
    <row r="25" spans="1:8" ht="12" customHeight="1" hidden="1">
      <c r="A25" s="12">
        <v>15</v>
      </c>
      <c r="B25" s="9" t="s">
        <v>176</v>
      </c>
      <c r="C25" s="9" t="s">
        <v>18</v>
      </c>
      <c r="D25" s="13">
        <v>0</v>
      </c>
      <c r="E25" s="13">
        <v>0</v>
      </c>
      <c r="F25" s="13">
        <v>0</v>
      </c>
      <c r="G25" s="45" t="e">
        <f t="shared" si="0"/>
        <v>#DIV/0!</v>
      </c>
      <c r="H25" s="40"/>
    </row>
    <row r="26" spans="1:8" ht="12" customHeight="1" hidden="1">
      <c r="A26" s="12">
        <v>16</v>
      </c>
      <c r="B26" s="9" t="s">
        <v>177</v>
      </c>
      <c r="C26" s="9" t="s">
        <v>162</v>
      </c>
      <c r="D26" s="13">
        <v>0</v>
      </c>
      <c r="E26" s="13">
        <v>0</v>
      </c>
      <c r="F26" s="13">
        <v>0</v>
      </c>
      <c r="G26" s="45" t="e">
        <f t="shared" si="0"/>
        <v>#DIV/0!</v>
      </c>
      <c r="H26" s="40"/>
    </row>
    <row r="27" spans="1:8" ht="12" customHeight="1" hidden="1">
      <c r="A27" s="12">
        <v>17</v>
      </c>
      <c r="B27" s="9" t="s">
        <v>178</v>
      </c>
      <c r="C27" s="9" t="s">
        <v>164</v>
      </c>
      <c r="D27" s="13">
        <v>0</v>
      </c>
      <c r="E27" s="13">
        <v>0</v>
      </c>
      <c r="F27" s="13">
        <v>0</v>
      </c>
      <c r="G27" s="45" t="e">
        <f t="shared" si="0"/>
        <v>#DIV/0!</v>
      </c>
      <c r="H27" s="40"/>
    </row>
    <row r="28" spans="1:8" ht="12" customHeight="1" hidden="1">
      <c r="A28" s="12">
        <v>18</v>
      </c>
      <c r="B28" s="9" t="s">
        <v>179</v>
      </c>
      <c r="C28" s="9" t="s">
        <v>21</v>
      </c>
      <c r="D28" s="13">
        <v>0</v>
      </c>
      <c r="E28" s="13">
        <v>0</v>
      </c>
      <c r="F28" s="13">
        <v>0</v>
      </c>
      <c r="G28" s="45" t="e">
        <f t="shared" si="0"/>
        <v>#DIV/0!</v>
      </c>
      <c r="H28" s="40"/>
    </row>
    <row r="29" spans="1:8" ht="12" customHeight="1" hidden="1">
      <c r="A29" s="12">
        <v>19</v>
      </c>
      <c r="B29" s="9" t="s">
        <v>180</v>
      </c>
      <c r="C29" s="9" t="s">
        <v>165</v>
      </c>
      <c r="D29" s="13">
        <v>0</v>
      </c>
      <c r="E29" s="13">
        <v>0</v>
      </c>
      <c r="F29" s="13">
        <v>0</v>
      </c>
      <c r="G29" s="45" t="e">
        <f t="shared" si="0"/>
        <v>#DIV/0!</v>
      </c>
      <c r="H29" s="40"/>
    </row>
    <row r="30" spans="1:8" ht="28.5" customHeight="1">
      <c r="A30" s="30" t="s">
        <v>22</v>
      </c>
      <c r="B30" s="10"/>
      <c r="C30" s="15" t="s">
        <v>256</v>
      </c>
      <c r="D30" s="11">
        <f>SUM(D31:D32)</f>
        <v>19116154</v>
      </c>
      <c r="E30" s="11">
        <f>SUM(E31:E32)</f>
        <v>18809154</v>
      </c>
      <c r="F30" s="11">
        <f>SUM(F31:F32)</f>
        <v>18960946</v>
      </c>
      <c r="G30" s="45">
        <f t="shared" si="0"/>
        <v>1.0080701130949323</v>
      </c>
      <c r="H30" s="39"/>
    </row>
    <row r="31" spans="1:8" ht="24">
      <c r="A31" s="31">
        <v>1</v>
      </c>
      <c r="B31" s="9" t="s">
        <v>181</v>
      </c>
      <c r="C31" s="18" t="s">
        <v>24</v>
      </c>
      <c r="D31" s="13">
        <v>18791896</v>
      </c>
      <c r="E31" s="13">
        <v>18484896</v>
      </c>
      <c r="F31" s="13">
        <v>18351883</v>
      </c>
      <c r="G31" s="45">
        <f t="shared" si="0"/>
        <v>0.9928042332507578</v>
      </c>
      <c r="H31" s="40"/>
    </row>
    <row r="32" spans="1:8" ht="24">
      <c r="A32" s="31">
        <v>2</v>
      </c>
      <c r="B32" s="9" t="s">
        <v>182</v>
      </c>
      <c r="C32" s="18" t="s">
        <v>315</v>
      </c>
      <c r="D32" s="13">
        <f>322209+2049</f>
        <v>324258</v>
      </c>
      <c r="E32" s="13">
        <f>322209+2049</f>
        <v>324258</v>
      </c>
      <c r="F32" s="13">
        <v>609063</v>
      </c>
      <c r="G32" s="45">
        <f t="shared" si="0"/>
        <v>1.878328368151287</v>
      </c>
      <c r="H32" s="40"/>
    </row>
    <row r="33" spans="1:8" ht="12.75" customHeight="1">
      <c r="A33" s="30" t="s">
        <v>27</v>
      </c>
      <c r="B33" s="10"/>
      <c r="C33" s="10" t="s">
        <v>28</v>
      </c>
      <c r="D33" s="11">
        <f>SUM(D34:D34)</f>
        <v>8074612</v>
      </c>
      <c r="E33" s="11">
        <f>SUM(E34:E34)</f>
        <v>8074612</v>
      </c>
      <c r="F33" s="11">
        <f>SUM(F34:F34)</f>
        <v>8074612</v>
      </c>
      <c r="G33" s="45">
        <f t="shared" si="0"/>
        <v>1</v>
      </c>
      <c r="H33" s="39"/>
    </row>
    <row r="34" spans="1:8" ht="12.75" customHeight="1">
      <c r="A34" s="31">
        <v>1</v>
      </c>
      <c r="B34" s="9" t="s">
        <v>183</v>
      </c>
      <c r="C34" s="9" t="s">
        <v>257</v>
      </c>
      <c r="D34" s="13">
        <v>8074612</v>
      </c>
      <c r="E34" s="13">
        <v>8074612</v>
      </c>
      <c r="F34" s="13">
        <v>8074612</v>
      </c>
      <c r="G34" s="45">
        <f t="shared" si="0"/>
        <v>1</v>
      </c>
      <c r="H34" s="40"/>
    </row>
    <row r="35" spans="1:8" ht="12">
      <c r="A35" s="30" t="s">
        <v>33</v>
      </c>
      <c r="B35" s="10"/>
      <c r="C35" s="15" t="s">
        <v>135</v>
      </c>
      <c r="D35" s="11">
        <f>SUM(D36:D37)</f>
        <v>629011</v>
      </c>
      <c r="E35" s="11">
        <f>SUM(E36:E39)</f>
        <v>761211</v>
      </c>
      <c r="F35" s="11">
        <f>SUM(F36:F39)</f>
        <v>769760</v>
      </c>
      <c r="G35" s="45">
        <f t="shared" si="0"/>
        <v>1.0112307888351588</v>
      </c>
      <c r="H35" s="39"/>
    </row>
    <row r="36" spans="1:8" ht="24">
      <c r="A36" s="31">
        <v>1</v>
      </c>
      <c r="B36" s="9" t="s">
        <v>184</v>
      </c>
      <c r="C36" s="18" t="s">
        <v>70</v>
      </c>
      <c r="D36" s="13">
        <v>310811</v>
      </c>
      <c r="E36" s="13">
        <v>310811</v>
      </c>
      <c r="F36" s="13">
        <v>312305</v>
      </c>
      <c r="G36" s="45">
        <f t="shared" si="0"/>
        <v>1.0048067796828297</v>
      </c>
      <c r="H36" s="40"/>
    </row>
    <row r="37" spans="1:8" ht="12.75" customHeight="1">
      <c r="A37" s="31">
        <v>2</v>
      </c>
      <c r="B37" s="9" t="s">
        <v>185</v>
      </c>
      <c r="C37" s="9" t="s">
        <v>68</v>
      </c>
      <c r="D37" s="13">
        <v>318200</v>
      </c>
      <c r="E37" s="13">
        <v>410400</v>
      </c>
      <c r="F37" s="13">
        <v>415345</v>
      </c>
      <c r="G37" s="45">
        <f t="shared" si="0"/>
        <v>1.0120492202729046</v>
      </c>
      <c r="H37" s="40"/>
    </row>
    <row r="38" spans="1:8" ht="24">
      <c r="A38" s="31"/>
      <c r="B38" s="9" t="s">
        <v>292</v>
      </c>
      <c r="C38" s="18" t="s">
        <v>293</v>
      </c>
      <c r="D38" s="13">
        <v>0</v>
      </c>
      <c r="E38" s="13">
        <v>40000</v>
      </c>
      <c r="F38" s="13">
        <v>40018</v>
      </c>
      <c r="G38" s="45">
        <f t="shared" si="0"/>
        <v>1.00045</v>
      </c>
      <c r="H38" s="40"/>
    </row>
    <row r="39" spans="1:8" ht="24">
      <c r="A39" s="31">
        <v>3</v>
      </c>
      <c r="B39" s="9" t="s">
        <v>298</v>
      </c>
      <c r="C39" s="18" t="s">
        <v>299</v>
      </c>
      <c r="D39" s="13">
        <v>0</v>
      </c>
      <c r="E39" s="13">
        <v>0</v>
      </c>
      <c r="F39" s="13">
        <v>2092</v>
      </c>
      <c r="G39" s="45"/>
      <c r="H39" s="40"/>
    </row>
    <row r="40" spans="1:8" ht="12.75" customHeight="1">
      <c r="A40" s="30" t="s">
        <v>35</v>
      </c>
      <c r="B40" s="10"/>
      <c r="C40" s="10" t="s">
        <v>36</v>
      </c>
      <c r="D40" s="11">
        <f>SUM(D41)</f>
        <v>404302</v>
      </c>
      <c r="E40" s="11">
        <f>SUM(E41+E54)</f>
        <v>1175340</v>
      </c>
      <c r="F40" s="11">
        <f>SUM(F41+F54)</f>
        <v>1128366</v>
      </c>
      <c r="G40" s="45">
        <f t="shared" si="0"/>
        <v>0.9600336923783757</v>
      </c>
      <c r="H40" s="39"/>
    </row>
    <row r="41" spans="1:8" ht="12.75" customHeight="1">
      <c r="A41" s="31"/>
      <c r="B41" s="9"/>
      <c r="C41" s="20" t="s">
        <v>37</v>
      </c>
      <c r="D41" s="21">
        <f>SUM(D42:D59)</f>
        <v>404302</v>
      </c>
      <c r="E41" s="21">
        <f>SUM(E42:E53)</f>
        <v>875736</v>
      </c>
      <c r="F41" s="21">
        <f>SUM(F42:F53)</f>
        <v>828762</v>
      </c>
      <c r="G41" s="45">
        <f t="shared" si="0"/>
        <v>0.9463605470141686</v>
      </c>
      <c r="H41" s="41"/>
    </row>
    <row r="42" spans="1:8" ht="12.75" customHeight="1">
      <c r="A42" s="31">
        <v>1</v>
      </c>
      <c r="B42" s="9" t="s">
        <v>186</v>
      </c>
      <c r="C42" s="9" t="s">
        <v>39</v>
      </c>
      <c r="D42" s="13">
        <v>72955</v>
      </c>
      <c r="E42" s="13">
        <v>72955</v>
      </c>
      <c r="F42" s="13">
        <v>72955</v>
      </c>
      <c r="G42" s="45">
        <f t="shared" si="0"/>
        <v>1</v>
      </c>
      <c r="H42" s="40"/>
    </row>
    <row r="43" spans="1:8" ht="12.75" customHeight="1">
      <c r="A43" s="31">
        <v>2</v>
      </c>
      <c r="B43" s="9" t="s">
        <v>187</v>
      </c>
      <c r="C43" s="9" t="s">
        <v>42</v>
      </c>
      <c r="D43" s="13">
        <v>2220</v>
      </c>
      <c r="E43" s="13">
        <v>2220</v>
      </c>
      <c r="F43" s="13">
        <v>2219</v>
      </c>
      <c r="G43" s="45">
        <f t="shared" si="0"/>
        <v>0.9995495495495496</v>
      </c>
      <c r="H43" s="40"/>
    </row>
    <row r="44" spans="1:8" ht="24">
      <c r="A44" s="31">
        <v>3</v>
      </c>
      <c r="B44" s="9" t="s">
        <v>225</v>
      </c>
      <c r="C44" s="18" t="s">
        <v>255</v>
      </c>
      <c r="D44" s="13">
        <v>0</v>
      </c>
      <c r="E44" s="13">
        <v>15552</v>
      </c>
      <c r="F44" s="13">
        <v>15552</v>
      </c>
      <c r="G44" s="45">
        <f t="shared" si="0"/>
        <v>1</v>
      </c>
      <c r="H44" s="40"/>
    </row>
    <row r="45" spans="1:8" ht="12.75" customHeight="1">
      <c r="A45" s="31">
        <v>4</v>
      </c>
      <c r="B45" s="9" t="s">
        <v>188</v>
      </c>
      <c r="C45" s="9" t="s">
        <v>44</v>
      </c>
      <c r="D45" s="13">
        <v>700</v>
      </c>
      <c r="E45" s="13">
        <v>700</v>
      </c>
      <c r="F45" s="13">
        <v>700</v>
      </c>
      <c r="G45" s="45">
        <f t="shared" si="0"/>
        <v>1</v>
      </c>
      <c r="H45" s="40"/>
    </row>
    <row r="46" spans="1:8" ht="12.75" customHeight="1">
      <c r="A46" s="31">
        <v>5</v>
      </c>
      <c r="B46" s="9" t="s">
        <v>189</v>
      </c>
      <c r="C46" s="9" t="s">
        <v>46</v>
      </c>
      <c r="D46" s="13">
        <v>400</v>
      </c>
      <c r="E46" s="13">
        <v>400</v>
      </c>
      <c r="F46" s="13">
        <v>400</v>
      </c>
      <c r="G46" s="45">
        <f t="shared" si="0"/>
        <v>1</v>
      </c>
      <c r="H46" s="40"/>
    </row>
    <row r="47" spans="1:8" ht="15" customHeight="1">
      <c r="A47" s="31">
        <v>6</v>
      </c>
      <c r="B47" s="9" t="s">
        <v>226</v>
      </c>
      <c r="C47" s="9" t="s">
        <v>227</v>
      </c>
      <c r="D47" s="13">
        <v>0</v>
      </c>
      <c r="E47" s="13">
        <v>537096</v>
      </c>
      <c r="F47" s="13">
        <v>490336</v>
      </c>
      <c r="G47" s="45">
        <f t="shared" si="0"/>
        <v>0.9129392138463143</v>
      </c>
      <c r="H47" s="40"/>
    </row>
    <row r="48" spans="1:8" ht="12">
      <c r="A48" s="31">
        <v>7</v>
      </c>
      <c r="B48" s="9" t="s">
        <v>228</v>
      </c>
      <c r="C48" s="9" t="s">
        <v>227</v>
      </c>
      <c r="D48" s="13">
        <v>0</v>
      </c>
      <c r="E48" s="13">
        <v>5800</v>
      </c>
      <c r="F48" s="13">
        <v>5800</v>
      </c>
      <c r="G48" s="45">
        <f t="shared" si="0"/>
        <v>1</v>
      </c>
      <c r="H48" s="40"/>
    </row>
    <row r="49" spans="1:8" ht="24">
      <c r="A49" s="31">
        <v>8</v>
      </c>
      <c r="B49" s="9" t="s">
        <v>205</v>
      </c>
      <c r="C49" s="18" t="s">
        <v>316</v>
      </c>
      <c r="D49" s="13">
        <v>10000</v>
      </c>
      <c r="E49" s="13">
        <v>9300</v>
      </c>
      <c r="F49" s="13">
        <v>9089</v>
      </c>
      <c r="G49" s="45">
        <f t="shared" si="0"/>
        <v>0.9773118279569892</v>
      </c>
      <c r="H49" s="40"/>
    </row>
    <row r="50" spans="1:8" ht="24">
      <c r="A50" s="31">
        <v>9</v>
      </c>
      <c r="B50" s="9" t="s">
        <v>206</v>
      </c>
      <c r="C50" s="18" t="s">
        <v>253</v>
      </c>
      <c r="D50" s="13">
        <v>144000</v>
      </c>
      <c r="E50" s="13">
        <v>118900</v>
      </c>
      <c r="F50" s="13">
        <v>118900</v>
      </c>
      <c r="G50" s="45">
        <f t="shared" si="0"/>
        <v>1</v>
      </c>
      <c r="H50" s="40"/>
    </row>
    <row r="51" spans="1:8" ht="24">
      <c r="A51" s="31">
        <v>10</v>
      </c>
      <c r="B51" s="9" t="s">
        <v>207</v>
      </c>
      <c r="C51" s="18" t="s">
        <v>317</v>
      </c>
      <c r="D51" s="13">
        <v>15000</v>
      </c>
      <c r="E51" s="13">
        <v>5721</v>
      </c>
      <c r="F51" s="13">
        <v>5720</v>
      </c>
      <c r="G51" s="45">
        <f t="shared" si="0"/>
        <v>0.9998252053836741</v>
      </c>
      <c r="H51" s="40"/>
    </row>
    <row r="52" spans="1:8" ht="24">
      <c r="A52" s="31">
        <v>11</v>
      </c>
      <c r="B52" s="9" t="s">
        <v>208</v>
      </c>
      <c r="C52" s="18" t="s">
        <v>254</v>
      </c>
      <c r="D52" s="13">
        <v>95000</v>
      </c>
      <c r="E52" s="13">
        <v>35454</v>
      </c>
      <c r="F52" s="13">
        <v>35453</v>
      </c>
      <c r="G52" s="45">
        <f t="shared" si="0"/>
        <v>0.9999717944378631</v>
      </c>
      <c r="H52" s="40"/>
    </row>
    <row r="53" spans="1:8" ht="24">
      <c r="A53" s="31">
        <v>12</v>
      </c>
      <c r="B53" s="9" t="s">
        <v>217</v>
      </c>
      <c r="C53" s="18" t="s">
        <v>218</v>
      </c>
      <c r="D53" s="13">
        <v>64027</v>
      </c>
      <c r="E53" s="13">
        <v>71638</v>
      </c>
      <c r="F53" s="13">
        <v>71638</v>
      </c>
      <c r="G53" s="45">
        <f>SUM(F53/E53)</f>
        <v>1</v>
      </c>
      <c r="H53" s="40"/>
    </row>
    <row r="54" spans="1:8" ht="12.75" customHeight="1">
      <c r="A54" s="31"/>
      <c r="B54" s="9"/>
      <c r="C54" s="20" t="s">
        <v>252</v>
      </c>
      <c r="D54" s="21">
        <f>SUM(D56:D59)</f>
        <v>0</v>
      </c>
      <c r="E54" s="21">
        <f>SUM(E55:E59)</f>
        <v>299604</v>
      </c>
      <c r="F54" s="21">
        <f>SUM(F55:F59)</f>
        <v>299604</v>
      </c>
      <c r="G54" s="45">
        <f>SUM(F54/E54)</f>
        <v>1</v>
      </c>
      <c r="H54" s="40"/>
    </row>
    <row r="55" spans="1:8" ht="36">
      <c r="A55" s="32">
        <v>1</v>
      </c>
      <c r="B55" s="42" t="s">
        <v>231</v>
      </c>
      <c r="C55" s="44" t="s">
        <v>258</v>
      </c>
      <c r="D55" s="43">
        <v>0</v>
      </c>
      <c r="E55" s="43">
        <v>221249</v>
      </c>
      <c r="F55" s="43">
        <v>221249</v>
      </c>
      <c r="G55" s="46">
        <f>SUM(F55/E55)</f>
        <v>1</v>
      </c>
      <c r="H55" s="40"/>
    </row>
    <row r="56" spans="1:8" ht="24">
      <c r="A56" s="12">
        <v>2</v>
      </c>
      <c r="B56" s="9" t="s">
        <v>233</v>
      </c>
      <c r="C56" s="18" t="s">
        <v>280</v>
      </c>
      <c r="D56" s="13">
        <v>0</v>
      </c>
      <c r="E56" s="13">
        <v>1804</v>
      </c>
      <c r="F56" s="13">
        <v>1804</v>
      </c>
      <c r="G56" s="46">
        <f>SUM(F56/E56)</f>
        <v>1</v>
      </c>
      <c r="H56" s="40"/>
    </row>
    <row r="57" spans="1:8" ht="24">
      <c r="A57" s="12">
        <v>3</v>
      </c>
      <c r="B57" s="9" t="s">
        <v>284</v>
      </c>
      <c r="C57" s="18" t="s">
        <v>285</v>
      </c>
      <c r="D57" s="13">
        <v>0</v>
      </c>
      <c r="E57" s="13">
        <v>7375</v>
      </c>
      <c r="F57" s="13">
        <v>7375</v>
      </c>
      <c r="G57" s="45">
        <f>SUM(F56/E56)</f>
        <v>1</v>
      </c>
      <c r="H57" s="40"/>
    </row>
    <row r="58" spans="1:8" ht="24">
      <c r="A58" s="12">
        <v>4</v>
      </c>
      <c r="B58" s="9" t="s">
        <v>286</v>
      </c>
      <c r="C58" s="18" t="s">
        <v>287</v>
      </c>
      <c r="D58" s="13">
        <v>0</v>
      </c>
      <c r="E58" s="13">
        <v>59546</v>
      </c>
      <c r="F58" s="13">
        <v>59546</v>
      </c>
      <c r="G58" s="45">
        <f>SUM(F57/E57)</f>
        <v>1</v>
      </c>
      <c r="H58" s="40"/>
    </row>
    <row r="59" spans="1:8" ht="12.75" customHeight="1">
      <c r="A59" s="31">
        <v>5</v>
      </c>
      <c r="B59" s="9" t="s">
        <v>236</v>
      </c>
      <c r="C59" s="18" t="s">
        <v>281</v>
      </c>
      <c r="D59" s="13">
        <v>0</v>
      </c>
      <c r="E59" s="13">
        <v>9630</v>
      </c>
      <c r="F59" s="13">
        <v>9630</v>
      </c>
      <c r="G59" s="45">
        <f>SUM(F59/E59)</f>
        <v>1</v>
      </c>
      <c r="H59" s="40"/>
    </row>
    <row r="60" spans="1:8" ht="12.75" customHeight="1">
      <c r="A60" s="30" t="s">
        <v>59</v>
      </c>
      <c r="B60" s="10"/>
      <c r="C60" s="10" t="s">
        <v>60</v>
      </c>
      <c r="D60" s="11">
        <f>SUM(D62:D99)</f>
        <v>5556200</v>
      </c>
      <c r="E60" s="11">
        <f>SUM(E61:E109)</f>
        <v>4218930</v>
      </c>
      <c r="F60" s="11">
        <f>SUM(F61:F109)</f>
        <v>4419611</v>
      </c>
      <c r="G60" s="45">
        <f t="shared" si="0"/>
        <v>1.0475668001128249</v>
      </c>
      <c r="H60" s="39"/>
    </row>
    <row r="61" spans="1:8" ht="24">
      <c r="A61" s="30"/>
      <c r="B61" s="9" t="s">
        <v>288</v>
      </c>
      <c r="C61" s="18" t="s">
        <v>294</v>
      </c>
      <c r="D61" s="13">
        <v>0</v>
      </c>
      <c r="E61" s="13">
        <v>34763</v>
      </c>
      <c r="F61" s="13">
        <v>34863</v>
      </c>
      <c r="G61" s="45">
        <f t="shared" si="0"/>
        <v>1.0028766216954808</v>
      </c>
      <c r="H61" s="39"/>
    </row>
    <row r="62" spans="1:8" ht="12.75" customHeight="1">
      <c r="A62" s="31">
        <v>1</v>
      </c>
      <c r="B62" s="9" t="s">
        <v>190</v>
      </c>
      <c r="C62" s="9" t="s">
        <v>264</v>
      </c>
      <c r="D62" s="13">
        <v>1100000</v>
      </c>
      <c r="E62" s="13">
        <v>1400000</v>
      </c>
      <c r="F62" s="13">
        <v>1553416</v>
      </c>
      <c r="G62" s="45">
        <f t="shared" si="0"/>
        <v>1.1095828571428572</v>
      </c>
      <c r="H62" s="40"/>
    </row>
    <row r="63" spans="1:8" ht="27.75" customHeight="1">
      <c r="A63" s="31">
        <v>2</v>
      </c>
      <c r="B63" s="9" t="s">
        <v>190</v>
      </c>
      <c r="C63" s="18" t="s">
        <v>265</v>
      </c>
      <c r="D63" s="13">
        <v>650000</v>
      </c>
      <c r="E63" s="13">
        <v>650000</v>
      </c>
      <c r="F63" s="13">
        <v>625072</v>
      </c>
      <c r="G63" s="45">
        <f t="shared" si="0"/>
        <v>0.9616492307692308</v>
      </c>
      <c r="H63" s="40"/>
    </row>
    <row r="64" spans="1:8" ht="23.25" customHeight="1">
      <c r="A64" s="31">
        <v>3</v>
      </c>
      <c r="B64" s="42" t="s">
        <v>191</v>
      </c>
      <c r="C64" s="18" t="s">
        <v>267</v>
      </c>
      <c r="D64" s="43">
        <v>966000</v>
      </c>
      <c r="E64" s="43">
        <v>366000</v>
      </c>
      <c r="F64" s="43">
        <v>353304</v>
      </c>
      <c r="G64" s="46">
        <f t="shared" si="0"/>
        <v>0.9653114754098361</v>
      </c>
      <c r="H64" s="40"/>
    </row>
    <row r="65" spans="1:8" ht="24.75" customHeight="1">
      <c r="A65" s="31">
        <v>4</v>
      </c>
      <c r="B65" s="42" t="s">
        <v>191</v>
      </c>
      <c r="C65" s="18" t="s">
        <v>268</v>
      </c>
      <c r="D65" s="43">
        <v>1245000</v>
      </c>
      <c r="E65" s="43">
        <v>445000</v>
      </c>
      <c r="F65" s="43">
        <v>493392</v>
      </c>
      <c r="G65" s="46">
        <f t="shared" si="0"/>
        <v>1.1087460674157303</v>
      </c>
      <c r="H65" s="40"/>
    </row>
    <row r="66" spans="1:8" ht="24.75" customHeight="1">
      <c r="A66" s="31">
        <v>5</v>
      </c>
      <c r="B66" s="42" t="s">
        <v>191</v>
      </c>
      <c r="C66" s="18" t="s">
        <v>266</v>
      </c>
      <c r="D66" s="43">
        <f>60000</f>
        <v>60000</v>
      </c>
      <c r="E66" s="43">
        <v>80000</v>
      </c>
      <c r="F66" s="43">
        <v>79213</v>
      </c>
      <c r="G66" s="46">
        <f t="shared" si="0"/>
        <v>0.9901625</v>
      </c>
      <c r="H66" s="40"/>
    </row>
    <row r="67" spans="1:8" ht="36">
      <c r="A67" s="31">
        <v>6</v>
      </c>
      <c r="B67" s="42" t="s">
        <v>191</v>
      </c>
      <c r="C67" s="18" t="s">
        <v>269</v>
      </c>
      <c r="D67" s="43">
        <v>42000</v>
      </c>
      <c r="E67" s="43">
        <v>81200</v>
      </c>
      <c r="F67" s="43">
        <v>99600</v>
      </c>
      <c r="G67" s="46">
        <f t="shared" si="0"/>
        <v>1.2266009852216748</v>
      </c>
      <c r="H67" s="40"/>
    </row>
    <row r="68" spans="1:8" ht="36">
      <c r="A68" s="31">
        <v>7</v>
      </c>
      <c r="B68" s="42" t="s">
        <v>191</v>
      </c>
      <c r="C68" s="18" t="s">
        <v>270</v>
      </c>
      <c r="D68" s="43">
        <f>30000</f>
        <v>30000</v>
      </c>
      <c r="E68" s="43">
        <v>13650</v>
      </c>
      <c r="F68" s="43">
        <v>13800</v>
      </c>
      <c r="G68" s="46">
        <f t="shared" si="0"/>
        <v>1.010989010989011</v>
      </c>
      <c r="H68" s="40"/>
    </row>
    <row r="69" spans="1:8" ht="36">
      <c r="A69" s="31">
        <v>8</v>
      </c>
      <c r="B69" s="42" t="s">
        <v>191</v>
      </c>
      <c r="C69" s="18" t="s">
        <v>271</v>
      </c>
      <c r="D69" s="43">
        <f>30000</f>
        <v>30000</v>
      </c>
      <c r="E69" s="43">
        <v>55300</v>
      </c>
      <c r="F69" s="43">
        <v>78900</v>
      </c>
      <c r="G69" s="46">
        <f t="shared" si="0"/>
        <v>1.426763110307414</v>
      </c>
      <c r="H69" s="40"/>
    </row>
    <row r="70" spans="1:8" ht="36">
      <c r="A70" s="31">
        <v>9</v>
      </c>
      <c r="B70" s="42" t="s">
        <v>191</v>
      </c>
      <c r="C70" s="18" t="s">
        <v>289</v>
      </c>
      <c r="D70" s="43">
        <v>0</v>
      </c>
      <c r="E70" s="43">
        <v>13000</v>
      </c>
      <c r="F70" s="43">
        <v>0</v>
      </c>
      <c r="G70" s="46">
        <f t="shared" si="0"/>
        <v>0</v>
      </c>
      <c r="H70" s="40"/>
    </row>
    <row r="71" spans="1:8" ht="24">
      <c r="A71" s="31">
        <v>10</v>
      </c>
      <c r="B71" s="42" t="s">
        <v>290</v>
      </c>
      <c r="C71" s="18" t="s">
        <v>291</v>
      </c>
      <c r="D71" s="43">
        <v>0</v>
      </c>
      <c r="E71" s="43">
        <v>100000</v>
      </c>
      <c r="F71" s="43">
        <v>100000</v>
      </c>
      <c r="G71" s="46">
        <f t="shared" si="0"/>
        <v>1</v>
      </c>
      <c r="H71" s="40"/>
    </row>
    <row r="72" spans="1:8" ht="12.75" customHeight="1">
      <c r="A72" s="31">
        <v>11</v>
      </c>
      <c r="B72" s="9" t="s">
        <v>192</v>
      </c>
      <c r="C72" s="9" t="s">
        <v>263</v>
      </c>
      <c r="D72" s="13">
        <v>5000</v>
      </c>
      <c r="E72" s="13">
        <v>5000</v>
      </c>
      <c r="F72" s="13">
        <v>4881</v>
      </c>
      <c r="G72" s="45">
        <f t="shared" si="0"/>
        <v>0.9762</v>
      </c>
      <c r="H72" s="40"/>
    </row>
    <row r="73" spans="1:8" s="24" customFormat="1" ht="23.25" customHeight="1">
      <c r="A73" s="31">
        <v>12</v>
      </c>
      <c r="B73" s="42" t="s">
        <v>193</v>
      </c>
      <c r="C73" s="18" t="s">
        <v>272</v>
      </c>
      <c r="D73" s="43">
        <v>2000</v>
      </c>
      <c r="E73" s="43">
        <v>2000</v>
      </c>
      <c r="F73" s="43">
        <v>2367</v>
      </c>
      <c r="G73" s="46">
        <f t="shared" si="0"/>
        <v>1.1835</v>
      </c>
      <c r="H73" s="40"/>
    </row>
    <row r="74" spans="1:8" s="24" customFormat="1" ht="27.75" customHeight="1">
      <c r="A74" s="31">
        <v>13</v>
      </c>
      <c r="B74" s="9" t="s">
        <v>230</v>
      </c>
      <c r="C74" s="18" t="s">
        <v>273</v>
      </c>
      <c r="D74" s="13">
        <v>0</v>
      </c>
      <c r="E74" s="13">
        <v>2817</v>
      </c>
      <c r="F74" s="13">
        <v>2817</v>
      </c>
      <c r="G74" s="46">
        <f t="shared" si="0"/>
        <v>1</v>
      </c>
      <c r="H74" s="40"/>
    </row>
    <row r="75" spans="1:8" s="24" customFormat="1" ht="24.75" customHeight="1">
      <c r="A75" s="31">
        <v>14</v>
      </c>
      <c r="B75" s="9" t="s">
        <v>250</v>
      </c>
      <c r="C75" s="18" t="s">
        <v>302</v>
      </c>
      <c r="D75" s="13">
        <v>0</v>
      </c>
      <c r="E75" s="13">
        <v>0</v>
      </c>
      <c r="F75" s="13">
        <v>5285</v>
      </c>
      <c r="G75" s="45">
        <v>0</v>
      </c>
      <c r="H75" s="40"/>
    </row>
    <row r="76" spans="1:8" s="24" customFormat="1" ht="37.5" customHeight="1">
      <c r="A76" s="32">
        <v>15</v>
      </c>
      <c r="B76" s="42" t="s">
        <v>219</v>
      </c>
      <c r="C76" s="18" t="s">
        <v>220</v>
      </c>
      <c r="D76" s="43">
        <v>2144</v>
      </c>
      <c r="E76" s="43">
        <v>2144</v>
      </c>
      <c r="F76" s="43">
        <v>2555</v>
      </c>
      <c r="G76" s="46">
        <f t="shared" si="0"/>
        <v>1.1916977611940298</v>
      </c>
      <c r="H76" s="40"/>
    </row>
    <row r="77" spans="1:8" s="24" customFormat="1" ht="23.25" customHeight="1">
      <c r="A77" s="12">
        <v>16</v>
      </c>
      <c r="B77" s="9" t="s">
        <v>223</v>
      </c>
      <c r="C77" s="18" t="s">
        <v>275</v>
      </c>
      <c r="D77" s="13">
        <v>50000</v>
      </c>
      <c r="E77" s="13">
        <v>0</v>
      </c>
      <c r="F77" s="13">
        <v>0</v>
      </c>
      <c r="G77" s="46"/>
      <c r="H77" s="40"/>
    </row>
    <row r="78" spans="1:8" ht="36">
      <c r="A78" s="12">
        <v>17</v>
      </c>
      <c r="B78" s="9" t="s">
        <v>229</v>
      </c>
      <c r="C78" s="18" t="s">
        <v>274</v>
      </c>
      <c r="D78" s="13">
        <v>0</v>
      </c>
      <c r="E78" s="13">
        <v>3200</v>
      </c>
      <c r="F78" s="13">
        <v>8808</v>
      </c>
      <c r="G78" s="46">
        <f t="shared" si="0"/>
        <v>2.7525</v>
      </c>
      <c r="H78" s="40"/>
    </row>
    <row r="79" spans="1:8" ht="24">
      <c r="A79" s="12">
        <v>18</v>
      </c>
      <c r="B79" s="9" t="s">
        <v>194</v>
      </c>
      <c r="C79" s="18" t="s">
        <v>276</v>
      </c>
      <c r="D79" s="13">
        <f>102872-2049</f>
        <v>100823</v>
      </c>
      <c r="E79" s="13">
        <v>50823</v>
      </c>
      <c r="F79" s="13">
        <v>61866</v>
      </c>
      <c r="G79" s="45">
        <f aca="true" t="shared" si="1" ref="G79:G85">SUM(F79/E79)</f>
        <v>1.217283513369931</v>
      </c>
      <c r="H79" s="40"/>
    </row>
    <row r="80" spans="1:8" ht="12">
      <c r="A80" s="12">
        <v>19</v>
      </c>
      <c r="B80" s="9" t="s">
        <v>212</v>
      </c>
      <c r="C80" s="9" t="s">
        <v>160</v>
      </c>
      <c r="D80" s="13">
        <v>2000</v>
      </c>
      <c r="E80" s="13">
        <v>0</v>
      </c>
      <c r="F80" s="13">
        <v>0</v>
      </c>
      <c r="G80" s="45"/>
      <c r="H80" s="40"/>
    </row>
    <row r="81" spans="1:8" ht="30" customHeight="1">
      <c r="A81" s="12">
        <v>20</v>
      </c>
      <c r="B81" s="9" t="s">
        <v>213</v>
      </c>
      <c r="C81" s="18" t="s">
        <v>259</v>
      </c>
      <c r="D81" s="13">
        <v>103483</v>
      </c>
      <c r="E81" s="13">
        <v>63483</v>
      </c>
      <c r="F81" s="13">
        <v>63761</v>
      </c>
      <c r="G81" s="45">
        <f t="shared" si="1"/>
        <v>1.0043791251201108</v>
      </c>
      <c r="H81" s="40"/>
    </row>
    <row r="82" spans="1:8" ht="27" customHeight="1">
      <c r="A82" s="12">
        <v>21</v>
      </c>
      <c r="B82" s="9" t="s">
        <v>214</v>
      </c>
      <c r="C82" s="18" t="s">
        <v>163</v>
      </c>
      <c r="D82" s="13">
        <f>24042+315</f>
        <v>24357</v>
      </c>
      <c r="E82" s="13">
        <v>28357</v>
      </c>
      <c r="F82" s="13">
        <v>35148</v>
      </c>
      <c r="G82" s="45">
        <f t="shared" si="1"/>
        <v>1.2394823147723666</v>
      </c>
      <c r="H82" s="40"/>
    </row>
    <row r="83" spans="1:8" ht="12">
      <c r="A83" s="12">
        <v>22</v>
      </c>
      <c r="B83" s="9" t="s">
        <v>195</v>
      </c>
      <c r="C83" s="9" t="s">
        <v>260</v>
      </c>
      <c r="D83" s="13">
        <f>52112+5000</f>
        <v>57112</v>
      </c>
      <c r="E83" s="13">
        <f>52112+5000</f>
        <v>57112</v>
      </c>
      <c r="F83" s="13">
        <v>46437</v>
      </c>
      <c r="G83" s="45">
        <f t="shared" si="1"/>
        <v>0.8130865667460428</v>
      </c>
      <c r="H83" s="40"/>
    </row>
    <row r="84" spans="1:8" ht="24">
      <c r="A84" s="12">
        <v>23</v>
      </c>
      <c r="B84" s="9" t="s">
        <v>196</v>
      </c>
      <c r="C84" s="18" t="s">
        <v>222</v>
      </c>
      <c r="D84" s="13">
        <v>127000</v>
      </c>
      <c r="E84" s="13">
        <v>133000</v>
      </c>
      <c r="F84" s="13">
        <v>132735</v>
      </c>
      <c r="G84" s="45">
        <f t="shared" si="1"/>
        <v>0.9980075187969925</v>
      </c>
      <c r="H84" s="40"/>
    </row>
    <row r="85" spans="1:8" ht="60">
      <c r="A85" s="32">
        <v>24</v>
      </c>
      <c r="B85" s="42" t="s">
        <v>215</v>
      </c>
      <c r="C85" s="44" t="s">
        <v>277</v>
      </c>
      <c r="D85" s="43">
        <f>650000-5000</f>
        <v>645000</v>
      </c>
      <c r="E85" s="43">
        <v>99892</v>
      </c>
      <c r="F85" s="43">
        <v>92754</v>
      </c>
      <c r="G85" s="46">
        <f t="shared" si="1"/>
        <v>0.9285428262523525</v>
      </c>
      <c r="H85" s="40"/>
    </row>
    <row r="86" spans="1:8" ht="24">
      <c r="A86" s="12">
        <v>25</v>
      </c>
      <c r="B86" s="9" t="s">
        <v>240</v>
      </c>
      <c r="C86" s="18" t="s">
        <v>303</v>
      </c>
      <c r="D86" s="13">
        <v>0</v>
      </c>
      <c r="E86" s="13">
        <v>0</v>
      </c>
      <c r="F86" s="13">
        <v>538</v>
      </c>
      <c r="G86" s="45">
        <v>0</v>
      </c>
      <c r="H86" s="40"/>
    </row>
    <row r="87" spans="1:8" ht="24.75" customHeight="1">
      <c r="A87" s="12">
        <v>26</v>
      </c>
      <c r="B87" s="9" t="s">
        <v>197</v>
      </c>
      <c r="C87" s="18" t="s">
        <v>318</v>
      </c>
      <c r="D87" s="13">
        <v>52197</v>
      </c>
      <c r="E87" s="13">
        <v>199611</v>
      </c>
      <c r="F87" s="13">
        <v>216015</v>
      </c>
      <c r="G87" s="45">
        <f>SUM(F87/E87)</f>
        <v>1.0821798397883884</v>
      </c>
      <c r="H87" s="40"/>
    </row>
    <row r="88" spans="1:8" ht="12">
      <c r="A88" s="12">
        <v>27</v>
      </c>
      <c r="B88" s="9" t="s">
        <v>241</v>
      </c>
      <c r="C88" s="9" t="s">
        <v>261</v>
      </c>
      <c r="D88" s="13">
        <v>0</v>
      </c>
      <c r="E88" s="13">
        <v>0</v>
      </c>
      <c r="F88" s="13">
        <v>-1300</v>
      </c>
      <c r="G88" s="45"/>
      <c r="H88" s="40"/>
    </row>
    <row r="89" spans="1:8" ht="24">
      <c r="A89" s="12">
        <v>28</v>
      </c>
      <c r="B89" s="9" t="s">
        <v>242</v>
      </c>
      <c r="C89" s="18" t="s">
        <v>276</v>
      </c>
      <c r="D89" s="13">
        <v>0</v>
      </c>
      <c r="E89" s="13">
        <v>0</v>
      </c>
      <c r="F89" s="13">
        <v>-1983</v>
      </c>
      <c r="G89" s="45"/>
      <c r="H89" s="40"/>
    </row>
    <row r="90" spans="1:8" ht="24">
      <c r="A90" s="12">
        <v>29</v>
      </c>
      <c r="B90" s="9" t="s">
        <v>243</v>
      </c>
      <c r="C90" s="18" t="s">
        <v>6</v>
      </c>
      <c r="D90" s="13">
        <v>0</v>
      </c>
      <c r="E90" s="13">
        <v>0</v>
      </c>
      <c r="F90" s="13">
        <v>-2413</v>
      </c>
      <c r="G90" s="45"/>
      <c r="H90" s="40"/>
    </row>
    <row r="91" spans="1:8" ht="12">
      <c r="A91" s="12">
        <v>30</v>
      </c>
      <c r="B91" s="9" t="s">
        <v>244</v>
      </c>
      <c r="C91" s="9" t="s">
        <v>21</v>
      </c>
      <c r="D91" s="13">
        <v>0</v>
      </c>
      <c r="E91" s="13">
        <v>0</v>
      </c>
      <c r="F91" s="13">
        <v>-953</v>
      </c>
      <c r="G91" s="45"/>
      <c r="H91" s="40"/>
    </row>
    <row r="92" spans="1:8" ht="12">
      <c r="A92" s="12">
        <v>31</v>
      </c>
      <c r="B92" s="9" t="s">
        <v>245</v>
      </c>
      <c r="C92" s="9" t="s">
        <v>246</v>
      </c>
      <c r="D92" s="13">
        <v>0</v>
      </c>
      <c r="E92" s="13">
        <v>0</v>
      </c>
      <c r="F92" s="13">
        <v>-484</v>
      </c>
      <c r="G92" s="45"/>
      <c r="H92" s="40"/>
    </row>
    <row r="93" spans="1:8" ht="12">
      <c r="A93" s="12">
        <v>32</v>
      </c>
      <c r="B93" s="9" t="s">
        <v>247</v>
      </c>
      <c r="C93" s="9" t="s">
        <v>262</v>
      </c>
      <c r="D93" s="13">
        <v>0</v>
      </c>
      <c r="E93" s="13">
        <v>0</v>
      </c>
      <c r="F93" s="13">
        <v>-1663</v>
      </c>
      <c r="G93" s="45"/>
      <c r="H93" s="40"/>
    </row>
    <row r="94" spans="1:8" ht="24">
      <c r="A94" s="12">
        <v>33</v>
      </c>
      <c r="B94" s="9" t="s">
        <v>248</v>
      </c>
      <c r="C94" s="18" t="s">
        <v>276</v>
      </c>
      <c r="D94" s="13">
        <v>0</v>
      </c>
      <c r="E94" s="13">
        <v>0</v>
      </c>
      <c r="F94" s="13">
        <v>-993</v>
      </c>
      <c r="G94" s="45"/>
      <c r="H94" s="40"/>
    </row>
    <row r="95" spans="1:8" ht="12">
      <c r="A95" s="12">
        <v>34</v>
      </c>
      <c r="B95" s="9" t="s">
        <v>282</v>
      </c>
      <c r="C95" s="18" t="s">
        <v>283</v>
      </c>
      <c r="D95" s="13">
        <v>0</v>
      </c>
      <c r="E95" s="13">
        <v>5738</v>
      </c>
      <c r="F95" s="13">
        <v>5738</v>
      </c>
      <c r="G95" s="45">
        <f aca="true" t="shared" si="2" ref="G95:G109">SUM(F95/E95)</f>
        <v>1</v>
      </c>
      <c r="H95" s="40"/>
    </row>
    <row r="96" spans="1:8" ht="12">
      <c r="A96" s="12">
        <v>35</v>
      </c>
      <c r="B96" s="9" t="s">
        <v>198</v>
      </c>
      <c r="C96" s="9" t="s">
        <v>263</v>
      </c>
      <c r="D96" s="13">
        <v>17884</v>
      </c>
      <c r="E96" s="13">
        <v>17884</v>
      </c>
      <c r="F96" s="13">
        <v>17034</v>
      </c>
      <c r="G96" s="45">
        <f>SUM(F96/E96)</f>
        <v>0.9524714828897338</v>
      </c>
      <c r="H96" s="40"/>
    </row>
    <row r="97" spans="1:8" ht="24">
      <c r="A97" s="12">
        <v>36</v>
      </c>
      <c r="B97" s="9" t="s">
        <v>295</v>
      </c>
      <c r="C97" s="18" t="s">
        <v>318</v>
      </c>
      <c r="D97" s="13"/>
      <c r="E97" s="13">
        <v>310</v>
      </c>
      <c r="F97" s="13">
        <v>315</v>
      </c>
      <c r="G97" s="45">
        <f>SUM(F97/E97)</f>
        <v>1.0161290322580645</v>
      </c>
      <c r="H97" s="40"/>
    </row>
    <row r="98" spans="1:8" ht="24">
      <c r="A98" s="12">
        <v>37</v>
      </c>
      <c r="B98" s="9" t="s">
        <v>232</v>
      </c>
      <c r="C98" s="18" t="s">
        <v>305</v>
      </c>
      <c r="D98" s="13">
        <v>0</v>
      </c>
      <c r="E98" s="13">
        <v>0</v>
      </c>
      <c r="F98" s="13">
        <v>89</v>
      </c>
      <c r="G98" s="45"/>
      <c r="H98" s="40"/>
    </row>
    <row r="99" spans="1:8" ht="12">
      <c r="A99" s="12">
        <v>38</v>
      </c>
      <c r="B99" s="9" t="s">
        <v>216</v>
      </c>
      <c r="C99" s="9" t="s">
        <v>304</v>
      </c>
      <c r="D99" s="13">
        <v>244200</v>
      </c>
      <c r="E99" s="13">
        <v>232200</v>
      </c>
      <c r="F99" s="13">
        <v>228592</v>
      </c>
      <c r="G99" s="45">
        <f t="shared" si="2"/>
        <v>0.9844616709732988</v>
      </c>
      <c r="H99" s="40"/>
    </row>
    <row r="100" spans="1:8" ht="24">
      <c r="A100" s="12">
        <v>39</v>
      </c>
      <c r="B100" s="9" t="s">
        <v>296</v>
      </c>
      <c r="C100" s="18" t="s">
        <v>318</v>
      </c>
      <c r="D100" s="13"/>
      <c r="E100" s="13">
        <v>80</v>
      </c>
      <c r="F100" s="13">
        <v>77</v>
      </c>
      <c r="G100" s="45">
        <f t="shared" si="2"/>
        <v>0.9625</v>
      </c>
      <c r="H100" s="40"/>
    </row>
    <row r="101" spans="1:8" ht="38.25" customHeight="1">
      <c r="A101" s="12">
        <v>40</v>
      </c>
      <c r="B101" s="9" t="s">
        <v>234</v>
      </c>
      <c r="C101" s="18" t="s">
        <v>306</v>
      </c>
      <c r="D101" s="13">
        <v>0</v>
      </c>
      <c r="E101" s="13">
        <v>39592</v>
      </c>
      <c r="F101" s="13">
        <v>34888</v>
      </c>
      <c r="G101" s="45">
        <f t="shared" si="2"/>
        <v>0.8811881188118812</v>
      </c>
      <c r="H101" s="40"/>
    </row>
    <row r="102" spans="1:8" ht="24.75" customHeight="1">
      <c r="A102" s="12">
        <v>41</v>
      </c>
      <c r="B102" s="9" t="s">
        <v>297</v>
      </c>
      <c r="C102" s="18" t="s">
        <v>318</v>
      </c>
      <c r="D102" s="13">
        <v>0</v>
      </c>
      <c r="E102" s="13">
        <v>20</v>
      </c>
      <c r="F102" s="13">
        <v>20</v>
      </c>
      <c r="G102" s="45">
        <f t="shared" si="2"/>
        <v>1</v>
      </c>
      <c r="H102" s="40"/>
    </row>
    <row r="103" spans="1:8" ht="25.5" customHeight="1">
      <c r="A103" s="12">
        <v>42</v>
      </c>
      <c r="B103" s="9" t="s">
        <v>300</v>
      </c>
      <c r="C103" s="18" t="s">
        <v>318</v>
      </c>
      <c r="D103" s="13">
        <v>0</v>
      </c>
      <c r="E103" s="13">
        <v>0</v>
      </c>
      <c r="F103" s="13">
        <v>215</v>
      </c>
      <c r="G103" s="45"/>
      <c r="H103" s="40"/>
    </row>
    <row r="104" spans="1:8" ht="13.5" customHeight="1">
      <c r="A104" s="12">
        <v>43</v>
      </c>
      <c r="B104" s="9" t="s">
        <v>301</v>
      </c>
      <c r="C104" s="9" t="s">
        <v>118</v>
      </c>
      <c r="D104" s="13">
        <v>0</v>
      </c>
      <c r="E104" s="13">
        <v>0</v>
      </c>
      <c r="F104" s="13">
        <v>520</v>
      </c>
      <c r="G104" s="45"/>
      <c r="H104" s="40"/>
    </row>
    <row r="105" spans="1:8" ht="24">
      <c r="A105" s="12">
        <v>44</v>
      </c>
      <c r="B105" s="9" t="s">
        <v>249</v>
      </c>
      <c r="C105" s="18" t="s">
        <v>318</v>
      </c>
      <c r="D105" s="13">
        <v>0</v>
      </c>
      <c r="E105" s="13">
        <v>40</v>
      </c>
      <c r="F105" s="13">
        <v>40</v>
      </c>
      <c r="G105" s="45">
        <f t="shared" si="2"/>
        <v>1</v>
      </c>
      <c r="H105" s="40"/>
    </row>
    <row r="106" spans="1:8" ht="24">
      <c r="A106" s="12">
        <v>45</v>
      </c>
      <c r="B106" s="9" t="s">
        <v>235</v>
      </c>
      <c r="C106" s="18" t="s">
        <v>278</v>
      </c>
      <c r="D106" s="13">
        <v>0</v>
      </c>
      <c r="E106" s="13">
        <v>1820</v>
      </c>
      <c r="F106" s="13">
        <v>2023</v>
      </c>
      <c r="G106" s="45">
        <f t="shared" si="2"/>
        <v>1.1115384615384616</v>
      </c>
      <c r="H106" s="40"/>
    </row>
    <row r="107" spans="1:8" ht="36">
      <c r="A107" s="12">
        <v>46</v>
      </c>
      <c r="B107" s="9" t="s">
        <v>237</v>
      </c>
      <c r="C107" s="18" t="s">
        <v>307</v>
      </c>
      <c r="D107" s="13">
        <v>0</v>
      </c>
      <c r="E107" s="13">
        <v>1272</v>
      </c>
      <c r="F107" s="13">
        <v>1272</v>
      </c>
      <c r="G107" s="45">
        <f t="shared" si="2"/>
        <v>1</v>
      </c>
      <c r="H107" s="40"/>
    </row>
    <row r="108" spans="1:8" ht="24">
      <c r="A108" s="12">
        <v>47</v>
      </c>
      <c r="B108" s="9" t="s">
        <v>238</v>
      </c>
      <c r="C108" s="18" t="s">
        <v>308</v>
      </c>
      <c r="D108" s="13">
        <v>0</v>
      </c>
      <c r="E108" s="13">
        <v>2731</v>
      </c>
      <c r="F108" s="13">
        <v>2700</v>
      </c>
      <c r="G108" s="45">
        <f t="shared" si="2"/>
        <v>0.9886488465763457</v>
      </c>
      <c r="H108" s="40"/>
    </row>
    <row r="109" spans="1:8" ht="36">
      <c r="A109" s="12">
        <v>48</v>
      </c>
      <c r="B109" s="9" t="s">
        <v>239</v>
      </c>
      <c r="C109" s="18" t="s">
        <v>279</v>
      </c>
      <c r="D109" s="13">
        <v>0</v>
      </c>
      <c r="E109" s="13">
        <v>30891</v>
      </c>
      <c r="F109" s="13">
        <v>28350</v>
      </c>
      <c r="G109" s="45">
        <f t="shared" si="2"/>
        <v>0.9177430319510537</v>
      </c>
      <c r="H109" s="40"/>
    </row>
    <row r="110" spans="1:8" ht="15" customHeight="1">
      <c r="A110" s="32"/>
      <c r="B110" s="10"/>
      <c r="C110" s="10" t="s">
        <v>161</v>
      </c>
      <c r="D110" s="11">
        <f>SUM(D10+D30+D33+D35+D40+D60)</f>
        <v>41032917</v>
      </c>
      <c r="E110" s="11">
        <f>SUM(E10+E30+E33+E35+E40+E60)</f>
        <v>39556722</v>
      </c>
      <c r="F110" s="11">
        <f>SUM(F10+F30+F33+F35+F40+F60)</f>
        <v>39940886</v>
      </c>
      <c r="G110" s="45">
        <f>SUM(F110/E110)</f>
        <v>1.0097117248491925</v>
      </c>
      <c r="H110" s="39"/>
    </row>
  </sheetData>
  <mergeCells count="2">
    <mergeCell ref="B7:D7"/>
    <mergeCell ref="A1:C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WW</cp:lastModifiedBy>
  <cp:lastPrinted>2005-04-05T09:26:32Z</cp:lastPrinted>
  <dcterms:created xsi:type="dcterms:W3CDTF">2001-09-07T12:46:35Z</dcterms:created>
  <dcterms:modified xsi:type="dcterms:W3CDTF">2005-04-25T11:30:40Z</dcterms:modified>
  <cp:category/>
  <cp:version/>
  <cp:contentType/>
  <cp:contentStatus/>
</cp:coreProperties>
</file>