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Arkusz1" sheetId="1" r:id="rId1"/>
  </sheets>
  <definedNames>
    <definedName name="_xlnm.Print_Area" localSheetId="0">'Arkusz1'!$A$1:$M$107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<sst xmlns="http://schemas.openxmlformats.org/spreadsheetml/2006/main" count="309" uniqueCount="191">
  <si>
    <t>Załącznik Nr 4</t>
  </si>
  <si>
    <t>do Uchwały Nr   /     /2008</t>
  </si>
  <si>
    <t xml:space="preserve">Rady Gminy Michałowice </t>
  </si>
  <si>
    <t>z dnia __________2008 r.</t>
  </si>
  <si>
    <t>Wykonanie zadań inwestycyjnych w 2009 roku.</t>
  </si>
  <si>
    <t>(w złotych)</t>
  </si>
  <si>
    <t xml:space="preserve">Opis zadań </t>
  </si>
  <si>
    <t xml:space="preserve">Planowane nakłady finansowe w roku budżetowym 2008 </t>
  </si>
  <si>
    <t>Lp</t>
  </si>
  <si>
    <t>Nazwa zadania inwestycyjnego</t>
  </si>
  <si>
    <t>Klasyfikacja budżetowa</t>
  </si>
  <si>
    <t xml:space="preserve">Łączne koszty finansowe </t>
  </si>
  <si>
    <t>Środki budżetowe gminy</t>
  </si>
  <si>
    <t>w tym:</t>
  </si>
  <si>
    <t>pożyczki - kredyty</t>
  </si>
  <si>
    <t>wykonanie</t>
  </si>
  <si>
    <t xml:space="preserve"> wykonania w %</t>
  </si>
  <si>
    <t>W tym wydatki niewygasające</t>
  </si>
  <si>
    <t>opis zadań</t>
  </si>
  <si>
    <t>dochody  własne</t>
  </si>
  <si>
    <t>środki pochodzące z innych źródeł - udział osób fizycznych i prawnych</t>
  </si>
  <si>
    <t>I.</t>
  </si>
  <si>
    <t>Zadania kontynuowane</t>
  </si>
  <si>
    <t>Opracowanie dokumentacji projektowej kanalizacji sanitarnej dla ulic Gminy M-ce zgodnie z zatwierdzoną koncepcją</t>
  </si>
  <si>
    <t>010-01010-6050</t>
  </si>
  <si>
    <t>Dokumentacja projektowa opracowywana jest na bieżąco.</t>
  </si>
  <si>
    <t xml:space="preserve">Budowa kanalizacji sanitarnej wraz z niezbędną infrastrukturą w Wąskiej, Rodzinnej, Sokołowskiej w Sokołowie , Pęcicach etap I </t>
  </si>
  <si>
    <t>Zadanie zostało zrealizowane</t>
  </si>
  <si>
    <t>,,Ochrona środowiska ludzkiego poprzez budowę systemu kanalizacji sanitarnej w Gminie Michałowice " w ulicach: Komorowskiej, Kuropatwy, Bażantów, Leśnej,Przepiórki w Pęcicach Małych, Czystej i Borowskiego w Opaczy Małej, Środkowej w Opaczy Kol.."</t>
  </si>
  <si>
    <t>,,Ochrona środowiska ludzkiego poprzez budowę systemu kanalizacji sanitarnej w Gminie Michałowice " w ulicach: Parkowej, Bez Nazwy (w bok od ul. Parkowej) w Pęcicach Małych, Ks. Woźniaka w Suchym Lesie"</t>
  </si>
  <si>
    <t xml:space="preserve">Budowa kanalizacji sanitarnej w ul. Pruszkowskiej, Poprzecznej Skośnej, Kochanowskiego, Podleśnej  w Granicy. </t>
  </si>
  <si>
    <t>Budowa kanalizacji sanitarnej w ul. Gościnnej , Sabały,  w Granicy , Granickiej , Ciszy Leśnej w Komorowie-Granicy.</t>
  </si>
  <si>
    <t>6a</t>
  </si>
  <si>
    <t xml:space="preserve">Budowa kanalizacji sanitarnej w ul.Kalinowej, Nałkowskiej i Modrzejewskiej w Granicy. </t>
  </si>
  <si>
    <t>Budowa kanalizacji sanitarnej w ul. Słonecznej, Polnej,  Kaliszany, Stara Droga , Tęczowa   w Komorowie Wsi etap I.</t>
  </si>
  <si>
    <t>7a</t>
  </si>
  <si>
    <t>Budowa kanalizacji sanitarnej w Wrzosowej, Różanej w Komorowie Wsi</t>
  </si>
  <si>
    <r>
      <t>,,Ochrona środowiska ludzkiego poprzez budowę systemu kanalizacji sanitarnej w Gminie Michałowice " w ul. Kasztanowej w M-cach Wsi."</t>
    </r>
    <r>
      <rPr>
        <b/>
        <i/>
        <sz val="12"/>
        <rFont val="Times New Roman CE"/>
        <family val="1"/>
      </rPr>
      <t>dopisać sieć wodociągową</t>
    </r>
  </si>
  <si>
    <t>Budowa kanalizacji sanitarnej w ul. Przytorowej, Calineczki, Baśniowej i Małego Księcia w Regułach</t>
  </si>
  <si>
    <t>Zadanie w trakcie reaizacji</t>
  </si>
  <si>
    <t>Budowa przykanalików sanitarnych w ulicach gdzie kanalizacja sanitarna została wybudowana w latach ubiegłych</t>
  </si>
  <si>
    <r>
      <t xml:space="preserve">Opracowanie koncepcji kanalizacji, wykonanie ekspertyz, badań </t>
    </r>
    <r>
      <rPr>
        <b/>
        <i/>
        <sz val="12"/>
        <rFont val="Times New Roman CE"/>
        <family val="1"/>
      </rPr>
      <t>dopisać</t>
    </r>
    <r>
      <rPr>
        <b/>
        <sz val="12"/>
        <rFont val="Times New Roman CE"/>
        <family val="1"/>
      </rPr>
      <t xml:space="preserve"> i modernizacja sieci gazowych</t>
    </r>
  </si>
  <si>
    <t>Budowa sieci wodociągowej w ul. Tęczowej Komorów Wieś</t>
  </si>
  <si>
    <t>Budowa sieci wodociągowej w ul. Wandy w Nowej Wsi i w ul. Heleny (dok. proj. i wyk)</t>
  </si>
  <si>
    <t>Zadanie w trakcie realizacji: pozostało zainstalowanie uzbrojenia i armatury</t>
  </si>
  <si>
    <t>Budowa sieci wodociągowej w ul. Ireny w Komorowie</t>
  </si>
  <si>
    <t>Zrealizowano 90% sieci wodociagowej, w trakcie budowa przyłączy.</t>
  </si>
  <si>
    <t>Sieć wodociągowa na terenie Gminy (obsługa geodoezyjna, opracowanie dok. proj)</t>
  </si>
  <si>
    <t xml:space="preserve">Zadanie w trakcie realizacji. </t>
  </si>
  <si>
    <t>Modernizacja SUW Komorów (dok. Proj.)</t>
  </si>
  <si>
    <t>Modernizacja ul. Centralnej , Akacjowej i Różanej  w Opaczy</t>
  </si>
  <si>
    <t>600-60016-6050</t>
  </si>
  <si>
    <t>Modernizacja ul. Warszawskiej (strona północna i południowa) w Granicy</t>
  </si>
  <si>
    <t>Modernizacja ul. Polnej, Kamelskiego, Wspólnej w Nowej Wsi</t>
  </si>
  <si>
    <t>32b</t>
  </si>
  <si>
    <t>Modernizacja ul. Jaśminowej, Różanej, Tulipanów, Granicznej i Słonecznej w Nowej Wsi( w tym dok. proj. oraz wykonanie ul. Słonecznej)</t>
  </si>
  <si>
    <t>Opracowanie dok. proj. dla ulic objętych planem WPI na rok  2009 oraz rozliczenie dok. drogowej wykonanej w  2008r</t>
  </si>
  <si>
    <t>Budowa ciągu pieszo-rowerowego Etap II I Reguły -Pęcice ul.Powstańców Warszawy</t>
  </si>
  <si>
    <t xml:space="preserve">Budowa Alei Jana Pawła II w Komorowie </t>
  </si>
  <si>
    <t>Modernizacja ul. Krótkiej i Orzeszkowej, Danilowskiego  w Regułach</t>
  </si>
  <si>
    <t>Modernizacja ul. Słowackiego, Ogrodowej w M-cach</t>
  </si>
  <si>
    <r>
      <t>Modernizacja ul. Parkowej, Sportowej, 3 Maja, Kościuszki, Mickiewicza, Partyzantów, Wojska Polskiego, Rumuńskiej, Żytniej, Ks. Popiełuszki, Raszyńskiej, Lotniczej, Kwiatowej w M-cach (w tym: dok. proj. oraz wykonanie ul. Parkowej,</t>
    </r>
    <r>
      <rPr>
        <i/>
        <sz val="12"/>
        <rFont val="Times New Roman CE"/>
        <family val="1"/>
      </rPr>
      <t xml:space="preserve"> </t>
    </r>
    <r>
      <rPr>
        <b/>
        <i/>
        <sz val="12"/>
        <rFont val="Times New Roman CE"/>
        <family val="1"/>
      </rPr>
      <t>ul.Sportowej i Klonowej</t>
    </r>
  </si>
  <si>
    <t>Budowa parkingów  ul. Kuklińskiego-dok. proj i wyk.</t>
  </si>
  <si>
    <t>600-60095-6050</t>
  </si>
  <si>
    <t xml:space="preserve">Modernizacja ul.: Kasztanowej, Poniatowskiego w M-cach Wsi, Wesołej, 11 Listopada, Cichej, Regulskiej, Kolejowej, Topolowej w M-cach, Kuchy w Regułach (dok. proj. oraz wykonanie ul. Kuchy, Cichej, 11 Listopada, Wesołej, Poniatowskiego i Kasztanowej). </t>
  </si>
  <si>
    <t>Modernizacja ul. Środkowej w Opaczy Kol.</t>
  </si>
  <si>
    <t>Modernizacja ul. Bodycha w Regułach i Opaczy Kol.</t>
  </si>
  <si>
    <t xml:space="preserve">Modernizacja ul. Dzikiej, Konopnickiej w Pęcicach Małych </t>
  </si>
  <si>
    <t>Modernizacja ul. Kamień Polny, Przepiórki, Ks. Wożniaka, Leśnej, Brzozowej w Pęcicach Małych (dok. proj.)</t>
  </si>
  <si>
    <t xml:space="preserve">Modernizacja ul.  Kurpińskiego, Sobieskiego, Zamojskiego, Chopina, Wiejskiej, Kotońskiego, Leśnej, Ks. Skorupki, Moniuszki, Poniatowskiego w Komorowie i ul. Kraszewskiego (dok. proj. i wykonanie ul. Zamoyskiego i Chopina)
</t>
  </si>
  <si>
    <t xml:space="preserve">Modernizacja ul. Polnej, Bugaj, Turystycznej, Słonecznej  w Komorowie Wsi (dok. proj. oraz wykonanie ul. Turystycznej) dopisać rond na skrzyżowaniu z ul Wiejską i Bugaj
</t>
  </si>
  <si>
    <t>Modernizacja ul. Szerkiej w Granicy</t>
  </si>
  <si>
    <t>Modernizacja ul. Bursztynowej, Topazowej i Koralowej w Komorowie</t>
  </si>
  <si>
    <r>
      <t xml:space="preserve">Odwodnienie na terenie Gminy( dok. proj. i wyk) </t>
    </r>
    <r>
      <rPr>
        <b/>
        <i/>
        <sz val="12"/>
        <rFont val="Times New Roman CE"/>
        <family val="1"/>
      </rPr>
      <t>w tym modernizacja rowu przy przedszkolu w Nowej Wsi odwodnienie ul. Bankowej w Komorowe</t>
    </r>
  </si>
  <si>
    <t>Przebudowa rowu U-1 odwadniającego wraz z budową zbiornika retencyjnego w dolinie rzeki Raszynki</t>
  </si>
  <si>
    <t>Zakupy mienia komunalnego</t>
  </si>
  <si>
    <t>700-7005-6060</t>
  </si>
  <si>
    <t>Budowa budynku Urzędu Gminy wraz z infrastrukturą techniczną (koncepcja, dok proj i wyk)</t>
  </si>
  <si>
    <t>750-75023-6050</t>
  </si>
  <si>
    <t>Budowa zespołu szkolno-przedszkolnego w Regułach</t>
  </si>
  <si>
    <t>801-80104-6050</t>
  </si>
  <si>
    <t>Opracowano koncepcję. Dokumentacja nie jest wykonywana ze względu na brak własności terenu</t>
  </si>
  <si>
    <t>Budowa gminnego przedszkola w Granicy</t>
  </si>
  <si>
    <t>zrealizowano opracowanie dokumentacji technicznej.</t>
  </si>
  <si>
    <r>
      <t>Zakupy inwestycyjne GOPS (zakup sprzętu komputerowego i biurowego</t>
    </r>
    <r>
      <rPr>
        <b/>
        <i/>
        <sz val="12"/>
        <rFont val="Times New Roman CE"/>
        <family val="1"/>
      </rPr>
      <t xml:space="preserve"> i zakup licencji i oprogramowania)</t>
    </r>
  </si>
  <si>
    <t>852-85219-6060</t>
  </si>
  <si>
    <t>Zrealizowano</t>
  </si>
  <si>
    <t>Modernizacja oświetlenia ulicznego - opracowanie dokumentacji projektowej Gmina  Michałowice</t>
  </si>
  <si>
    <t>900-90015-6050</t>
  </si>
  <si>
    <t>Modernizacja oświetlenia ulicznego  w ul. Wendy w Granicy i Ks.Skorupki w Komorowe</t>
  </si>
  <si>
    <t>Budowa i adaptacja budynku przy ul. Wiejskiej na potrzeby mieszkańców Komorowa Wsi i Komorowa</t>
  </si>
  <si>
    <t>921-92109-6050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</si>
  <si>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własnych</t>
  </si>
  <si>
    <t xml:space="preserve"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własnych
</t>
  </si>
  <si>
    <t>926-92605-6050</t>
  </si>
  <si>
    <t xml:space="preserve"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 ramach Mechanizmu Finansowego EOG oraz Norweskiego Mechanizmu Finansowego 81,79% kosztów projektu
</t>
  </si>
  <si>
    <t>926-92605-6055</t>
  </si>
  <si>
    <t xml:space="preserve"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własnych 18,21% kosztów projektu
</t>
  </si>
  <si>
    <t>926-92605-6056</t>
  </si>
  <si>
    <t>Budowa świetlicy wiejskiej w Opaczy Kol. wraz z zagospodarowaniem terenu przyległego</t>
  </si>
  <si>
    <t xml:space="preserve">Budowa ogródka jordanowskiego w Nowej Wsi etap I </t>
  </si>
  <si>
    <t>Wykonano dokumentację techniczną.</t>
  </si>
  <si>
    <t>Budowa ogródka jordanowskiego przy przedszkolu w M-cach</t>
  </si>
  <si>
    <t xml:space="preserve">Zdania kontynuowane </t>
  </si>
  <si>
    <t>Zadania rozpoczynane</t>
  </si>
  <si>
    <r>
      <t xml:space="preserve">Budowa kanalizacji sanitarnej w ul. Janowskiego w Komorowe </t>
    </r>
    <r>
      <rPr>
        <b/>
        <i/>
        <sz val="12"/>
        <rFont val="Times New Roman CE"/>
        <family val="1"/>
      </rPr>
      <t xml:space="preserve"> i w ul. Dębowej w Granicy etap I w ul Orzechowej</t>
    </r>
  </si>
  <si>
    <t>Budowa kanalizacji sanitarnej w ul. Jałowcowej w Opaczy Małej</t>
  </si>
  <si>
    <t>Zadanie nie jest realizowane ze względu na brak własności terenu.</t>
  </si>
  <si>
    <t>2a</t>
  </si>
  <si>
    <r>
      <t>Opracowanie dokumentacji projektowej sieci wodociągowej  w ul. Osieckiej, Skośnej w Granicy, Konopnickiej w Komorowie (dok. proj.). i w</t>
    </r>
    <r>
      <rPr>
        <b/>
        <i/>
        <sz val="12"/>
        <rFont val="Times New Roman CE"/>
        <family val="1"/>
      </rPr>
      <t xml:space="preserve"> ul.Kochanowskiego i Nałkowskiej w Granicy</t>
    </r>
  </si>
  <si>
    <t>Kochanowskiego, Skośna, Nałkowskiej: wykonano dukumentację  (60% zapłacono, pozostałe - po uzyskaniu praw. pozw. na budowę</t>
  </si>
  <si>
    <t>2b</t>
  </si>
  <si>
    <t>Opracowanie dokumentacji projektowej sieci wodociągowej  w ul.Tulipanów w Nowej Wsi (dok. proj.).</t>
  </si>
  <si>
    <t>Zadanie zrealizowane</t>
  </si>
  <si>
    <t>2c</t>
  </si>
  <si>
    <t>Opracowanie dokumentacji projektowej sieci wodociągowej  w ul. Szarej w M-cach (dok. proj.).</t>
  </si>
  <si>
    <t>Budowa SUW Michałowice -Reguły oraz budowa sieci  wodociągowej w ul. Kolejowej Michałowice</t>
  </si>
  <si>
    <t>Zrealizowano budowę studni głębinowej, w trakcie badania technologiczne wody.</t>
  </si>
  <si>
    <t>Modernizacja ul. Szkolnej wraz z odwodnieniem w M-cach</t>
  </si>
  <si>
    <t>Budowa ścieżki rowerowej wzdłuż kolejki WKD (studium wykonalności i dok.proj.)</t>
  </si>
  <si>
    <t>Modernizacja ul. Kolejowej wraz z budową urządzeń odwadniających i małej retencji - zlewnia nr 11 M-ce</t>
  </si>
  <si>
    <t xml:space="preserve">Zakupy inwestycyjne Urzędu Gminy (zakup oprogramowania, sprzętu biurowego). </t>
  </si>
  <si>
    <t>750-75023-6060</t>
  </si>
  <si>
    <t>Zakupy inwestycyjne Szkoła Komorów (zakup zmywarki)</t>
  </si>
  <si>
    <t>801-80101-6060</t>
  </si>
  <si>
    <t>Rozbudowa szkoły w Nowej Wsi</t>
  </si>
  <si>
    <t>801-80101-6050</t>
  </si>
  <si>
    <t>Opracowano program funkc.-użytk.. Brak dalszej możliwości opracowania dok. proj. ze względu na konieczne zmiany w planie zagospodarowania przestrzennego.</t>
  </si>
  <si>
    <t>Modernizacja budynku przedszkola w Nowej Wsi</t>
  </si>
  <si>
    <t>801-80104-6060</t>
  </si>
  <si>
    <t>Budowa ogródka jordanowskiego w Sokołowie</t>
  </si>
  <si>
    <t>13a</t>
  </si>
  <si>
    <t xml:space="preserve">Budowa kompleksu sportowego Moje boisko-Orlik 2012 w Nowej Wsi </t>
  </si>
  <si>
    <t>926-92601-6050</t>
  </si>
  <si>
    <t>Wykonano dokumentację techniczną na odwodnienie terenu.</t>
  </si>
  <si>
    <t xml:space="preserve">Budowa chodnika w ul. Armii Krajowej </t>
  </si>
  <si>
    <t>Nie zrealizowano ze względu na brak własności terenu.</t>
  </si>
  <si>
    <t>Budowa ścieżki rowerowej w ul Parkowej w Pęcicach, Pęcicach Małych</t>
  </si>
  <si>
    <t>Budowa przejść wyniesionych w ul. Pruszkowskiej w Komorowe-Granicy</t>
  </si>
  <si>
    <t>Nie zrealizowano z powodu braku zgody zarzadcy drogi.</t>
  </si>
  <si>
    <t>Zadanie w trakcie realizacji: rozpoczęto roboty rozbiórkowe.</t>
  </si>
  <si>
    <t>Opracowanie dokumentacji projektowej sieci wodociągowej w ul Spacerowej w Michałowicach od ul Szkolnej do ul 3 Maja dopisać i w ul. Radosnej</t>
  </si>
  <si>
    <t>Zrealizowano dok. proj. na ul. Spacerową , w trakcie ul. Radosna</t>
  </si>
  <si>
    <t>Budowa sieci wodociągowej i kanalizacji w ul Żurawiej w Opacz Kolonia</t>
  </si>
  <si>
    <t>19a</t>
  </si>
  <si>
    <t>Modernizacja drogi bez nazwy bocznej od ul Polnej w Opacz Kolonia</t>
  </si>
  <si>
    <t>Opracowanie dokumentacji projektowej sieci wodociągowej w ul Sportowej w Nowej Wsi</t>
  </si>
  <si>
    <t>Budowa kanalizacji sanitarnej w ul. Osieckiej i Jedliny w Granicy</t>
  </si>
  <si>
    <t>Budowa kanalizacji sanitarnej w ul. Heleny w Nowej Wsi</t>
  </si>
  <si>
    <t>Do realizacji zostało wykonanie przykanalików i przepompowni.</t>
  </si>
  <si>
    <t>Modernizacja budynku komunalnego w Opaczy przy ul. Ryżowej 90</t>
  </si>
  <si>
    <t>700-70004-6050</t>
  </si>
  <si>
    <t>Zadanie w trakcie realizacji. Do wykonania pozostały prace przy elewacji.</t>
  </si>
  <si>
    <t>Budowa kompleksu sportowego Moje boisko-Orlik 2012 w Sokołowie</t>
  </si>
  <si>
    <t>926-9601-6050</t>
  </si>
  <si>
    <t>Zadanie w trakcie realizacji. Przygotowano adaptację typowego projektu.</t>
  </si>
  <si>
    <t>Zadaszenie lodowiska w Michałowicach</t>
  </si>
  <si>
    <t>Zadanie zrealizowane.</t>
  </si>
  <si>
    <t xml:space="preserve">Dofinansowanie zakupu pojazdu osobowego oznakowanego dla Komisariatu Policji w Michałowicach </t>
  </si>
  <si>
    <t>754-75404-6170</t>
  </si>
  <si>
    <t>Zakupy inwestycyjne GOPS</t>
  </si>
  <si>
    <t>852-85219-6068</t>
  </si>
  <si>
    <t>852-85219-6069</t>
  </si>
  <si>
    <t>Zdania rozpoczynane</t>
  </si>
  <si>
    <t xml:space="preserve">Ogółem zdania inwestycyjne  </t>
  </si>
  <si>
    <t>Wykonano dokumentacje techniczną</t>
  </si>
  <si>
    <t>Zadanie w trakcie realizacji.</t>
  </si>
  <si>
    <t>Wykonano dokumentacje techniczną.</t>
  </si>
  <si>
    <t>Zadanie w trakcie realizacji</t>
  </si>
  <si>
    <t>Zadanie zrealizowano</t>
  </si>
  <si>
    <t>Zadanie zrealizowano, pozostały płatności końcowe.</t>
  </si>
  <si>
    <t>Wykonano studium wykonalnosci i program funkcjonalno-użytkowy</t>
  </si>
  <si>
    <t>50a</t>
  </si>
  <si>
    <t>50b</t>
  </si>
  <si>
    <t>50c</t>
  </si>
  <si>
    <t xml:space="preserve">Modernizacja budynku przedszkola w Michałowicach  i ogrodzenie terenu przedszkolnego </t>
  </si>
  <si>
    <t>Zakupy inwestycyjne Przedszkole w Michałowicach (zakup nagłośnienia 9000 i zakup zmywarki 5000zł)</t>
  </si>
  <si>
    <t>Przebudowa ciągu drogowego złożonego z ul. Ireny i Podhalańskiej w Komorowe (Modernizacja ul Ireny i Podhalańskiej w Komorowe stara nazwa)</t>
  </si>
  <si>
    <t>Zastosowanie odnawialnych źródeł energii w placówkach oświatowych jako innowacyjna metoda poprawy stanu   środowiska naturalnego w Gminie Michałowice     (studium wykonalności  oraz program funkcjonalno-użytkowy)</t>
  </si>
  <si>
    <t>Zrealizowano zadanie w ul. Centralne, Różanej.</t>
  </si>
  <si>
    <t>Nie zrealizowano zadania ze względu na sprawy związane z własnością drogi</t>
  </si>
  <si>
    <t>Zadanie w trakcie realizacji(zakończono przebudowę ul. Parkowej)</t>
  </si>
  <si>
    <t>Zadanie w trakcie realizacji( zakończono przebudowe ul. 11  Listopada, Kuchy,Cichej)</t>
  </si>
  <si>
    <t xml:space="preserve"> Zadanie zrealizowano.</t>
  </si>
  <si>
    <t>Zadanie zrealizowano.</t>
  </si>
  <si>
    <t>Nie realizowano zadania</t>
  </si>
  <si>
    <t>Wykonano droben naprawy w budynku przedszkola</t>
  </si>
  <si>
    <t>Sprawozdanie</t>
  </si>
  <si>
    <t>do Uchwały Nr XLII/287/2010</t>
  </si>
  <si>
    <t>Rady Gminy Michałowice</t>
  </si>
  <si>
    <t>z dnia 29 kwietnia 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</si>
</sst>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0_ ;[Red]\-0\ "/>
    <numFmt numFmtId="166" formatCode="#,##0.00_ ;[Red]\-#,##0.00\ "/>
    <numFmt numFmtId="167" formatCode="#,##0.00_);[Red]\(#,##0.00\)"/>
    <numFmt numFmtId="168" formatCode="#,##0_ ;[Red]\-#,##0\ "/>
  </numFmts>
  <fonts count="11">
    <font>
      <sz val="10"/>
      <name val="Times New Roman CE"/>
      <family val="1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color indexed="9"/>
      <name val="Times New Roman CE"/>
      <family val="1"/>
    </font>
    <font>
      <sz val="12"/>
      <color indexed="9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u val="single"/>
      <sz val="7.5"/>
      <color indexed="12"/>
      <name val="Times New Roman CE"/>
      <family val="1"/>
    </font>
    <font>
      <u val="single"/>
      <sz val="7.5"/>
      <color indexed="3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Alignment="1">
      <alignment horizontal="center" vertical="top"/>
    </xf>
    <xf numFmtId="164" fontId="2" fillId="2" borderId="0" xfId="0" applyFont="1" applyFill="1" applyBorder="1" applyAlignment="1">
      <alignment vertical="top"/>
    </xf>
    <xf numFmtId="164" fontId="2" fillId="2" borderId="0" xfId="0" applyFont="1" applyFill="1" applyBorder="1" applyAlignment="1">
      <alignment horizontal="center" vertical="top"/>
    </xf>
    <xf numFmtId="164" fontId="2" fillId="2" borderId="0" xfId="0" applyFont="1" applyFill="1" applyAlignment="1">
      <alignment vertical="top"/>
    </xf>
    <xf numFmtId="164" fontId="2" fillId="2" borderId="0" xfId="0" applyFont="1" applyFill="1" applyAlignment="1">
      <alignment/>
    </xf>
    <xf numFmtId="1" fontId="2" fillId="2" borderId="2" xfId="0" applyNumberFormat="1" applyFont="1" applyFill="1" applyBorder="1" applyAlignment="1">
      <alignment horizontal="center" vertical="top"/>
    </xf>
    <xf numFmtId="164" fontId="3" fillId="2" borderId="2" xfId="0" applyFont="1" applyFill="1" applyBorder="1" applyAlignment="1">
      <alignment vertical="top"/>
    </xf>
    <xf numFmtId="164" fontId="2" fillId="2" borderId="2" xfId="0" applyFont="1" applyFill="1" applyBorder="1" applyAlignment="1">
      <alignment horizontal="center" vertical="top"/>
    </xf>
    <xf numFmtId="164" fontId="2" fillId="2" borderId="2" xfId="0" applyFont="1" applyFill="1" applyBorder="1" applyAlignment="1">
      <alignment vertical="top"/>
    </xf>
    <xf numFmtId="164" fontId="2" fillId="2" borderId="2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3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/>
    </xf>
    <xf numFmtId="164" fontId="3" fillId="2" borderId="3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vertical="top"/>
    </xf>
    <xf numFmtId="1" fontId="3" fillId="2" borderId="3" xfId="0" applyNumberFormat="1" applyFont="1" applyFill="1" applyBorder="1" applyAlignment="1">
      <alignment horizontal="center" vertical="top"/>
    </xf>
    <xf numFmtId="165" fontId="3" fillId="2" borderId="3" xfId="0" applyNumberFormat="1" applyFont="1" applyFill="1" applyBorder="1" applyAlignment="1">
      <alignment horizontal="center" vertical="top"/>
    </xf>
    <xf numFmtId="164" fontId="3" fillId="2" borderId="3" xfId="0" applyFont="1" applyFill="1" applyBorder="1" applyAlignment="1">
      <alignment horizontal="center" vertical="top"/>
    </xf>
    <xf numFmtId="164" fontId="2" fillId="2" borderId="3" xfId="0" applyFont="1" applyFill="1" applyBorder="1" applyAlignment="1">
      <alignment horizontal="center" vertical="top"/>
    </xf>
    <xf numFmtId="164" fontId="2" fillId="2" borderId="3" xfId="0" applyFont="1" applyFill="1" applyBorder="1" applyAlignment="1">
      <alignment vertical="top"/>
    </xf>
    <xf numFmtId="1" fontId="7" fillId="2" borderId="3" xfId="0" applyNumberFormat="1" applyFont="1" applyFill="1" applyBorder="1" applyAlignment="1">
      <alignment horizontal="center" vertical="top"/>
    </xf>
    <xf numFmtId="164" fontId="7" fillId="2" borderId="0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7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0" xfId="0" applyFont="1" applyFill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4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left" vertical="top"/>
    </xf>
    <xf numFmtId="2" fontId="6" fillId="0" borderId="3" xfId="0" applyNumberFormat="1" applyFont="1" applyFill="1" applyBorder="1" applyAlignment="1">
      <alignment vertical="top"/>
    </xf>
    <xf numFmtId="2" fontId="2" fillId="0" borderId="3" xfId="0" applyNumberFormat="1" applyFont="1" applyFill="1" applyBorder="1" applyAlignment="1">
      <alignment vertical="top"/>
    </xf>
    <xf numFmtId="166" fontId="6" fillId="0" borderId="3" xfId="0" applyNumberFormat="1" applyFont="1" applyFill="1" applyBorder="1" applyAlignment="1">
      <alignment horizontal="left" vertical="top"/>
    </xf>
    <xf numFmtId="9" fontId="6" fillId="0" borderId="3" xfId="19" applyFont="1" applyFill="1" applyBorder="1" applyAlignment="1" applyProtection="1">
      <alignment horizontal="center" vertical="top"/>
      <protection/>
    </xf>
    <xf numFmtId="4" fontId="2" fillId="0" borderId="3" xfId="15" applyNumberFormat="1" applyFont="1" applyFill="1" applyBorder="1" applyAlignment="1" applyProtection="1">
      <alignment horizontal="left" vertical="top"/>
      <protection/>
    </xf>
    <xf numFmtId="168" fontId="6" fillId="0" borderId="3" xfId="0" applyNumberFormat="1" applyFont="1" applyFill="1" applyBorder="1" applyAlignment="1">
      <alignment vertical="top" wrapText="1"/>
    </xf>
    <xf numFmtId="4" fontId="7" fillId="0" borderId="3" xfId="15" applyNumberFormat="1" applyFont="1" applyFill="1" applyBorder="1" applyAlignment="1" applyProtection="1">
      <alignment horizontal="left" vertical="top"/>
      <protection/>
    </xf>
    <xf numFmtId="2" fontId="3" fillId="0" borderId="3" xfId="0" applyNumberFormat="1" applyFont="1" applyFill="1" applyBorder="1" applyAlignment="1">
      <alignment horizontal="justify" vertical="top" wrapText="1"/>
    </xf>
    <xf numFmtId="4" fontId="2" fillId="0" borderId="3" xfId="0" applyNumberFormat="1" applyFont="1" applyFill="1" applyBorder="1" applyAlignment="1">
      <alignment horizontal="left" vertical="top"/>
    </xf>
    <xf numFmtId="2" fontId="3" fillId="0" borderId="3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justify" vertical="top" wrapText="1"/>
    </xf>
    <xf numFmtId="2" fontId="7" fillId="0" borderId="3" xfId="0" applyNumberFormat="1" applyFont="1" applyFill="1" applyBorder="1" applyAlignment="1">
      <alignment vertical="top"/>
    </xf>
    <xf numFmtId="166" fontId="7" fillId="0" borderId="3" xfId="0" applyNumberFormat="1" applyFont="1" applyFill="1" applyBorder="1" applyAlignment="1">
      <alignment horizontal="left" vertical="top"/>
    </xf>
    <xf numFmtId="4" fontId="7" fillId="0" borderId="3" xfId="0" applyNumberFormat="1" applyFont="1" applyFill="1" applyBorder="1" applyAlignment="1">
      <alignment horizontal="left" vertical="top"/>
    </xf>
    <xf numFmtId="168" fontId="6" fillId="0" borderId="3" xfId="0" applyNumberFormat="1" applyFont="1" applyFill="1" applyBorder="1" applyAlignment="1">
      <alignment vertical="top"/>
    </xf>
    <xf numFmtId="1" fontId="3" fillId="0" borderId="7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vertical="top"/>
    </xf>
    <xf numFmtId="2" fontId="3" fillId="0" borderId="8" xfId="0" applyNumberFormat="1" applyFont="1" applyFill="1" applyBorder="1" applyAlignment="1">
      <alignment horizontal="justify" vertical="top" wrapText="1"/>
    </xf>
    <xf numFmtId="164" fontId="3" fillId="0" borderId="8" xfId="0" applyFont="1" applyFill="1" applyBorder="1" applyAlignment="1">
      <alignment horizontal="justify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horizontal="left" vertical="center"/>
    </xf>
    <xf numFmtId="168" fontId="6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top"/>
    </xf>
    <xf numFmtId="164" fontId="3" fillId="0" borderId="3" xfId="0" applyFont="1" applyFill="1" applyBorder="1" applyAlignment="1">
      <alignment horizontal="justify" vertical="top" wrapText="1"/>
    </xf>
    <xf numFmtId="164" fontId="3" fillId="0" borderId="2" xfId="0" applyFont="1" applyFill="1" applyBorder="1" applyAlignment="1">
      <alignment horizontal="justify" vertical="top" wrapText="1"/>
    </xf>
    <xf numFmtId="168" fontId="6" fillId="0" borderId="3" xfId="0" applyNumberFormat="1" applyFont="1" applyFill="1" applyBorder="1" applyAlignment="1">
      <alignment horizontal="left" vertical="top" wrapText="1"/>
    </xf>
    <xf numFmtId="164" fontId="3" fillId="0" borderId="8" xfId="0" applyFont="1" applyFill="1" applyBorder="1" applyAlignment="1">
      <alignment horizontal="left" vertical="top" wrapText="1"/>
    </xf>
    <xf numFmtId="164" fontId="8" fillId="0" borderId="3" xfId="0" applyFont="1" applyFill="1" applyBorder="1" applyAlignment="1">
      <alignment horizontal="justify" vertical="center"/>
    </xf>
    <xf numFmtId="164" fontId="8" fillId="0" borderId="0" xfId="0" applyFont="1" applyFill="1" applyAlignment="1">
      <alignment wrapText="1"/>
    </xf>
    <xf numFmtId="4" fontId="6" fillId="0" borderId="3" xfId="15" applyNumberFormat="1" applyFont="1" applyFill="1" applyBorder="1" applyAlignment="1" applyProtection="1">
      <alignment horizontal="left" vertical="top"/>
      <protection/>
    </xf>
    <xf numFmtId="1" fontId="6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left" vertical="top"/>
    </xf>
    <xf numFmtId="168" fontId="3" fillId="0" borderId="3" xfId="0" applyNumberFormat="1" applyFont="1" applyFill="1" applyBorder="1" applyAlignment="1">
      <alignment vertical="top"/>
    </xf>
    <xf numFmtId="9" fontId="3" fillId="0" borderId="3" xfId="19" applyFont="1" applyFill="1" applyBorder="1" applyAlignment="1" applyProtection="1">
      <alignment horizontal="center" vertical="top"/>
      <protection/>
    </xf>
    <xf numFmtId="4" fontId="3" fillId="0" borderId="3" xfId="19" applyNumberFormat="1" applyFont="1" applyFill="1" applyBorder="1" applyAlignment="1" applyProtection="1">
      <alignment horizontal="left" vertical="top"/>
      <protection/>
    </xf>
    <xf numFmtId="2" fontId="3" fillId="2" borderId="0" xfId="0" applyNumberFormat="1" applyFont="1" applyFill="1" applyBorder="1" applyAlignment="1">
      <alignment vertical="top" wrapText="1"/>
    </xf>
    <xf numFmtId="164" fontId="3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164" fontId="2" fillId="2" borderId="0" xfId="0" applyFont="1" applyFill="1" applyBorder="1" applyAlignment="1">
      <alignment vertical="top"/>
    </xf>
    <xf numFmtId="164" fontId="4" fillId="2" borderId="3" xfId="0" applyFont="1" applyFill="1" applyBorder="1" applyAlignment="1">
      <alignment horizontal="center" vertical="top"/>
    </xf>
    <xf numFmtId="164" fontId="4" fillId="2" borderId="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5"/>
  <sheetViews>
    <sheetView tabSelected="1" zoomScale="75" zoomScaleNormal="75" zoomScaleSheetLayoutView="75" workbookViewId="0" topLeftCell="B1">
      <selection activeCell="P59" sqref="P59"/>
    </sheetView>
  </sheetViews>
  <sheetFormatPr defaultColWidth="9.00390625" defaultRowHeight="12.75"/>
  <cols>
    <col min="1" max="1" width="0" style="1" hidden="1" customWidth="1"/>
    <col min="2" max="2" width="6.125" style="1" customWidth="1"/>
    <col min="3" max="3" width="55.125" style="1" customWidth="1"/>
    <col min="4" max="4" width="19.50390625" style="1" customWidth="1"/>
    <col min="5" max="5" width="21.50390625" style="1" customWidth="1"/>
    <col min="6" max="8" width="0" style="1" hidden="1" customWidth="1"/>
    <col min="9" max="9" width="0" style="2" hidden="1" customWidth="1"/>
    <col min="10" max="10" width="20.125" style="3" customWidth="1"/>
    <col min="11" max="11" width="15.00390625" style="3" customWidth="1"/>
    <col min="12" max="12" width="18.375" style="3" customWidth="1"/>
    <col min="13" max="13" width="42.00390625" style="3" customWidth="1"/>
    <col min="14" max="14" width="30.125" style="1" customWidth="1"/>
    <col min="15" max="15" width="16.375" style="1" customWidth="1"/>
    <col min="16" max="16" width="12.875" style="1" customWidth="1"/>
    <col min="17" max="17" width="8.625" style="1" customWidth="1"/>
    <col min="18" max="16384" width="9.375" style="1" customWidth="1"/>
  </cols>
  <sheetData>
    <row r="1" ht="15.75">
      <c r="I1" s="3"/>
    </row>
    <row r="2" spans="7:9" ht="15.75">
      <c r="G2" s="4" t="s">
        <v>0</v>
      </c>
      <c r="H2" s="4"/>
      <c r="I2" s="3"/>
    </row>
    <row r="3" spans="7:12" ht="15.75">
      <c r="G3" s="92" t="s">
        <v>1</v>
      </c>
      <c r="H3" s="92"/>
      <c r="I3" s="3"/>
      <c r="L3" s="3" t="s">
        <v>187</v>
      </c>
    </row>
    <row r="4" spans="7:12" ht="15.75">
      <c r="G4" s="4" t="s">
        <v>2</v>
      </c>
      <c r="H4" s="4"/>
      <c r="I4" s="3"/>
      <c r="L4" s="3" t="s">
        <v>188</v>
      </c>
    </row>
    <row r="5" spans="7:12" ht="15.75">
      <c r="G5" s="4" t="s">
        <v>3</v>
      </c>
      <c r="H5" s="4"/>
      <c r="I5" s="3"/>
      <c r="L5" s="3" t="s">
        <v>189</v>
      </c>
    </row>
    <row r="6" spans="9:12" ht="15.75">
      <c r="I6" s="3"/>
      <c r="L6" s="3" t="s">
        <v>190</v>
      </c>
    </row>
    <row r="7" spans="1:13" s="3" customFormat="1" ht="15.75" customHeight="1">
      <c r="A7" s="5"/>
      <c r="B7" s="5"/>
      <c r="C7" s="93" t="s">
        <v>4</v>
      </c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5.75">
      <c r="A8" s="6"/>
      <c r="B8" s="6"/>
      <c r="C8" s="7"/>
      <c r="D8" s="8"/>
      <c r="E8" s="9"/>
      <c r="F8" s="9"/>
      <c r="G8" s="9"/>
      <c r="H8" s="94"/>
      <c r="I8" s="94"/>
      <c r="J8" s="10"/>
      <c r="K8" s="10"/>
      <c r="L8" s="10"/>
      <c r="M8" s="10"/>
    </row>
    <row r="9" spans="1:14" ht="15.75" hidden="1">
      <c r="A9" s="11"/>
      <c r="B9" s="11"/>
      <c r="C9" s="12"/>
      <c r="D9" s="13"/>
      <c r="E9" s="14"/>
      <c r="F9" s="14"/>
      <c r="G9" s="14"/>
      <c r="H9" s="14"/>
      <c r="I9" s="15" t="s">
        <v>5</v>
      </c>
      <c r="J9" s="15"/>
      <c r="K9" s="15"/>
      <c r="L9" s="15"/>
      <c r="M9" s="15"/>
      <c r="N9" s="3"/>
    </row>
    <row r="10" spans="1:14" s="17" customFormat="1" ht="12.75" customHeight="1" hidden="1">
      <c r="A10" s="95" t="s">
        <v>6</v>
      </c>
      <c r="B10" s="95"/>
      <c r="C10" s="95"/>
      <c r="D10" s="95"/>
      <c r="E10" s="96" t="s">
        <v>7</v>
      </c>
      <c r="F10" s="96"/>
      <c r="G10" s="96"/>
      <c r="H10" s="96"/>
      <c r="I10" s="96"/>
      <c r="J10" s="96"/>
      <c r="K10" s="96"/>
      <c r="L10" s="96"/>
      <c r="M10" s="96"/>
      <c r="N10" s="16"/>
    </row>
    <row r="11" spans="1:45" ht="12.75" customHeight="1">
      <c r="A11" s="90" t="s">
        <v>8</v>
      </c>
      <c r="B11" s="91" t="s">
        <v>8</v>
      </c>
      <c r="C11" s="88" t="s">
        <v>9</v>
      </c>
      <c r="D11" s="89" t="s">
        <v>10</v>
      </c>
      <c r="E11" s="89" t="s">
        <v>11</v>
      </c>
      <c r="F11" s="89" t="s">
        <v>12</v>
      </c>
      <c r="G11" s="88" t="s">
        <v>13</v>
      </c>
      <c r="H11" s="88"/>
      <c r="I11" s="89" t="s">
        <v>14</v>
      </c>
      <c r="J11" s="88" t="s">
        <v>15</v>
      </c>
      <c r="K11" s="89" t="s">
        <v>16</v>
      </c>
      <c r="L11" s="89" t="s">
        <v>17</v>
      </c>
      <c r="M11" s="88" t="s">
        <v>18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9"/>
    </row>
    <row r="12" spans="1:45" ht="49.5" customHeight="1">
      <c r="A12" s="90"/>
      <c r="B12" s="91"/>
      <c r="C12" s="88"/>
      <c r="D12" s="88"/>
      <c r="E12" s="89"/>
      <c r="F12" s="89"/>
      <c r="G12" s="18" t="s">
        <v>19</v>
      </c>
      <c r="H12" s="20" t="s">
        <v>20</v>
      </c>
      <c r="I12" s="89"/>
      <c r="J12" s="88"/>
      <c r="K12" s="89"/>
      <c r="L12" s="89"/>
      <c r="M12" s="8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9"/>
    </row>
    <row r="13" spans="1:45" ht="15.75">
      <c r="A13" s="21">
        <v>1</v>
      </c>
      <c r="B13" s="22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5</v>
      </c>
      <c r="K13" s="23">
        <v>6</v>
      </c>
      <c r="L13" s="23">
        <v>7</v>
      </c>
      <c r="M13" s="23">
        <v>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19"/>
    </row>
    <row r="14" spans="1:45" ht="15.75">
      <c r="A14" s="22" t="s">
        <v>21</v>
      </c>
      <c r="B14" s="22"/>
      <c r="C14" s="24" t="s">
        <v>22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9"/>
    </row>
    <row r="15" spans="1:45" ht="54.75" customHeight="1">
      <c r="A15" s="22">
        <v>1</v>
      </c>
      <c r="B15" s="41">
        <v>1</v>
      </c>
      <c r="C15" s="42" t="s">
        <v>23</v>
      </c>
      <c r="D15" s="43" t="s">
        <v>24</v>
      </c>
      <c r="E15" s="44">
        <v>200000</v>
      </c>
      <c r="F15" s="45">
        <f aca="true" t="shared" si="0" ref="F15:F24">SUM(G15:H15)</f>
        <v>100000</v>
      </c>
      <c r="G15" s="46">
        <v>100000</v>
      </c>
      <c r="H15" s="46">
        <v>0</v>
      </c>
      <c r="I15" s="45">
        <v>0</v>
      </c>
      <c r="J15" s="47">
        <v>196197.4</v>
      </c>
      <c r="K15" s="48">
        <f aca="true" t="shared" si="1" ref="K15:K38">SUM(J15/E15)</f>
        <v>0.9809869999999999</v>
      </c>
      <c r="L15" s="49">
        <v>0</v>
      </c>
      <c r="M15" s="50" t="s">
        <v>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9"/>
    </row>
    <row r="16" spans="1:45" ht="66" customHeight="1">
      <c r="A16" s="22">
        <v>2</v>
      </c>
      <c r="B16" s="41">
        <v>2</v>
      </c>
      <c r="C16" s="42" t="s">
        <v>26</v>
      </c>
      <c r="D16" s="43" t="s">
        <v>24</v>
      </c>
      <c r="E16" s="44">
        <v>3582635</v>
      </c>
      <c r="F16" s="45">
        <f t="shared" si="0"/>
        <v>424000</v>
      </c>
      <c r="G16" s="46">
        <f>364000+50000</f>
        <v>414000</v>
      </c>
      <c r="H16" s="46">
        <v>10000</v>
      </c>
      <c r="I16" s="45">
        <f>500000-50000</f>
        <v>450000</v>
      </c>
      <c r="J16" s="47">
        <v>3577799.78</v>
      </c>
      <c r="K16" s="48">
        <f t="shared" si="1"/>
        <v>0.9986503732587885</v>
      </c>
      <c r="L16" s="51">
        <v>847400</v>
      </c>
      <c r="M16" s="50" t="s">
        <v>27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19"/>
    </row>
    <row r="17" spans="1:45" ht="110.25" customHeight="1">
      <c r="A17" s="22">
        <v>3</v>
      </c>
      <c r="B17" s="41">
        <v>3</v>
      </c>
      <c r="C17" s="52" t="s">
        <v>28</v>
      </c>
      <c r="D17" s="43" t="s">
        <v>24</v>
      </c>
      <c r="E17" s="44">
        <v>1419300</v>
      </c>
      <c r="F17" s="45">
        <f t="shared" si="0"/>
        <v>795000</v>
      </c>
      <c r="G17" s="46">
        <f>845000-50000</f>
        <v>795000</v>
      </c>
      <c r="H17" s="46">
        <v>0</v>
      </c>
      <c r="I17" s="45">
        <f>1800000+50000</f>
        <v>1850000</v>
      </c>
      <c r="J17" s="47">
        <v>1375695.7</v>
      </c>
      <c r="K17" s="48">
        <f t="shared" si="1"/>
        <v>0.9692776016346086</v>
      </c>
      <c r="L17" s="53">
        <v>0</v>
      </c>
      <c r="M17" s="50" t="s">
        <v>27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9"/>
    </row>
    <row r="18" spans="1:45" ht="85.5" customHeight="1">
      <c r="A18" s="22">
        <v>4</v>
      </c>
      <c r="B18" s="41">
        <v>4</v>
      </c>
      <c r="C18" s="52" t="s">
        <v>29</v>
      </c>
      <c r="D18" s="43" t="s">
        <v>24</v>
      </c>
      <c r="E18" s="44">
        <v>1265000</v>
      </c>
      <c r="F18" s="45">
        <f t="shared" si="0"/>
        <v>110000</v>
      </c>
      <c r="G18" s="46">
        <v>110000</v>
      </c>
      <c r="H18" s="46">
        <v>0</v>
      </c>
      <c r="I18" s="45">
        <v>250000</v>
      </c>
      <c r="J18" s="47">
        <v>1262388.41</v>
      </c>
      <c r="K18" s="48">
        <f t="shared" si="1"/>
        <v>0.9979355019762846</v>
      </c>
      <c r="L18" s="53">
        <v>0</v>
      </c>
      <c r="M18" s="50" t="s">
        <v>27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9"/>
    </row>
    <row r="19" spans="1:45" ht="54" customHeight="1">
      <c r="A19" s="22">
        <v>5</v>
      </c>
      <c r="B19" s="41">
        <v>5</v>
      </c>
      <c r="C19" s="42" t="s">
        <v>30</v>
      </c>
      <c r="D19" s="43" t="s">
        <v>24</v>
      </c>
      <c r="E19" s="44">
        <v>1680000</v>
      </c>
      <c r="F19" s="45">
        <f t="shared" si="0"/>
        <v>76837</v>
      </c>
      <c r="G19" s="46">
        <v>76837</v>
      </c>
      <c r="H19" s="46">
        <v>0</v>
      </c>
      <c r="I19" s="45">
        <v>693163</v>
      </c>
      <c r="J19" s="47">
        <v>1678073.31</v>
      </c>
      <c r="K19" s="48">
        <f t="shared" si="1"/>
        <v>0.9988531607142858</v>
      </c>
      <c r="L19" s="53">
        <v>0</v>
      </c>
      <c r="M19" s="50" t="s">
        <v>27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9"/>
    </row>
    <row r="20" spans="1:45" ht="50.25" customHeight="1">
      <c r="A20" s="22">
        <v>6</v>
      </c>
      <c r="B20" s="41">
        <v>6</v>
      </c>
      <c r="C20" s="54" t="s">
        <v>31</v>
      </c>
      <c r="D20" s="43" t="s">
        <v>24</v>
      </c>
      <c r="E20" s="44">
        <v>820000</v>
      </c>
      <c r="F20" s="45">
        <f t="shared" si="0"/>
        <v>140000</v>
      </c>
      <c r="G20" s="46">
        <v>140000</v>
      </c>
      <c r="H20" s="46">
        <v>0</v>
      </c>
      <c r="I20" s="45">
        <v>500000</v>
      </c>
      <c r="J20" s="47">
        <v>809000</v>
      </c>
      <c r="K20" s="48">
        <f t="shared" si="1"/>
        <v>0.9865853658536585</v>
      </c>
      <c r="L20" s="53">
        <v>0</v>
      </c>
      <c r="M20" s="50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9"/>
    </row>
    <row r="21" spans="1:45" ht="48.75" customHeight="1">
      <c r="A21" s="22" t="s">
        <v>32</v>
      </c>
      <c r="B21" s="41">
        <v>7</v>
      </c>
      <c r="C21" s="52" t="s">
        <v>33</v>
      </c>
      <c r="D21" s="43" t="s">
        <v>24</v>
      </c>
      <c r="E21" s="44">
        <v>606000</v>
      </c>
      <c r="F21" s="45">
        <f t="shared" si="0"/>
        <v>0</v>
      </c>
      <c r="G21" s="46"/>
      <c r="H21" s="46">
        <v>0</v>
      </c>
      <c r="I21" s="45">
        <v>0</v>
      </c>
      <c r="J21" s="47">
        <v>605400</v>
      </c>
      <c r="K21" s="48">
        <f t="shared" si="1"/>
        <v>0.999009900990099</v>
      </c>
      <c r="L21" s="53">
        <v>0</v>
      </c>
      <c r="M21" s="50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9"/>
    </row>
    <row r="22" spans="1:45" ht="50.25" customHeight="1">
      <c r="A22" s="22">
        <v>7</v>
      </c>
      <c r="B22" s="41">
        <v>8</v>
      </c>
      <c r="C22" s="42" t="s">
        <v>34</v>
      </c>
      <c r="D22" s="43" t="s">
        <v>24</v>
      </c>
      <c r="E22" s="44">
        <v>575000</v>
      </c>
      <c r="F22" s="45">
        <f t="shared" si="0"/>
        <v>295000</v>
      </c>
      <c r="G22" s="46">
        <v>295000</v>
      </c>
      <c r="H22" s="46">
        <v>0</v>
      </c>
      <c r="I22" s="45">
        <v>1320000</v>
      </c>
      <c r="J22" s="47">
        <v>574274.83</v>
      </c>
      <c r="K22" s="48">
        <f t="shared" si="1"/>
        <v>0.9987388347826086</v>
      </c>
      <c r="L22" s="53">
        <v>0</v>
      </c>
      <c r="M22" s="50" t="s">
        <v>27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9"/>
    </row>
    <row r="23" spans="1:45" ht="36" customHeight="1">
      <c r="A23" s="22" t="s">
        <v>35</v>
      </c>
      <c r="B23" s="41">
        <v>9</v>
      </c>
      <c r="C23" s="42" t="s">
        <v>36</v>
      </c>
      <c r="D23" s="43" t="s">
        <v>24</v>
      </c>
      <c r="E23" s="44">
        <v>154000</v>
      </c>
      <c r="F23" s="45">
        <f t="shared" si="0"/>
        <v>0</v>
      </c>
      <c r="G23" s="46">
        <v>0</v>
      </c>
      <c r="H23" s="46">
        <v>0</v>
      </c>
      <c r="I23" s="45">
        <v>0</v>
      </c>
      <c r="J23" s="47">
        <v>153941.37</v>
      </c>
      <c r="K23" s="48">
        <f t="shared" si="1"/>
        <v>0.9996192857142857</v>
      </c>
      <c r="L23" s="53">
        <v>0</v>
      </c>
      <c r="M23" s="50" t="s">
        <v>27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9"/>
    </row>
    <row r="24" spans="1:45" ht="67.5" customHeight="1">
      <c r="A24" s="22">
        <v>8</v>
      </c>
      <c r="B24" s="41">
        <v>10</v>
      </c>
      <c r="C24" s="52" t="s">
        <v>37</v>
      </c>
      <c r="D24" s="43" t="s">
        <v>24</v>
      </c>
      <c r="E24" s="44">
        <v>200000</v>
      </c>
      <c r="F24" s="45">
        <f t="shared" si="0"/>
        <v>575000</v>
      </c>
      <c r="G24" s="46">
        <v>575000</v>
      </c>
      <c r="H24" s="46">
        <v>0</v>
      </c>
      <c r="I24" s="45">
        <v>0</v>
      </c>
      <c r="J24" s="47">
        <v>200000</v>
      </c>
      <c r="K24" s="48">
        <f t="shared" si="1"/>
        <v>1</v>
      </c>
      <c r="L24" s="53">
        <v>0</v>
      </c>
      <c r="M24" s="50" t="s">
        <v>39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9"/>
    </row>
    <row r="25" spans="1:45" ht="51.75" customHeight="1">
      <c r="A25" s="22"/>
      <c r="B25" s="41">
        <v>11</v>
      </c>
      <c r="C25" s="54" t="s">
        <v>38</v>
      </c>
      <c r="D25" s="43" t="s">
        <v>24</v>
      </c>
      <c r="E25" s="44">
        <v>80000</v>
      </c>
      <c r="F25" s="45"/>
      <c r="G25" s="46"/>
      <c r="H25" s="46"/>
      <c r="I25" s="45"/>
      <c r="J25" s="47">
        <v>30000</v>
      </c>
      <c r="K25" s="48">
        <f t="shared" si="1"/>
        <v>0.375</v>
      </c>
      <c r="L25" s="53"/>
      <c r="M25" s="50" t="s">
        <v>39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9"/>
    </row>
    <row r="26" spans="1:45" ht="50.25" customHeight="1">
      <c r="A26" s="22">
        <v>9</v>
      </c>
      <c r="B26" s="41">
        <v>12</v>
      </c>
      <c r="C26" s="42" t="s">
        <v>40</v>
      </c>
      <c r="D26" s="43" t="s">
        <v>24</v>
      </c>
      <c r="E26" s="44">
        <v>520000</v>
      </c>
      <c r="F26" s="45">
        <f>SUM(G26:H26)</f>
        <v>260000</v>
      </c>
      <c r="G26" s="46">
        <v>210000</v>
      </c>
      <c r="H26" s="46">
        <v>50000</v>
      </c>
      <c r="I26" s="45">
        <v>0</v>
      </c>
      <c r="J26" s="47">
        <v>513814</v>
      </c>
      <c r="K26" s="48">
        <f t="shared" si="1"/>
        <v>0.9881038461538462</v>
      </c>
      <c r="L26" s="53">
        <v>200000</v>
      </c>
      <c r="M26" s="50" t="s">
        <v>39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9"/>
    </row>
    <row r="27" spans="1:45" ht="48.75" customHeight="1">
      <c r="A27" s="22">
        <v>10</v>
      </c>
      <c r="B27" s="41">
        <v>13</v>
      </c>
      <c r="C27" s="54" t="s">
        <v>41</v>
      </c>
      <c r="D27" s="43" t="s">
        <v>24</v>
      </c>
      <c r="E27" s="44">
        <v>50000</v>
      </c>
      <c r="F27" s="45">
        <f>SUM(G27:H27)</f>
        <v>30000</v>
      </c>
      <c r="G27" s="46">
        <v>30000</v>
      </c>
      <c r="H27" s="46">
        <v>0</v>
      </c>
      <c r="I27" s="45">
        <v>0</v>
      </c>
      <c r="J27" s="47">
        <v>36239.34</v>
      </c>
      <c r="K27" s="48">
        <f t="shared" si="1"/>
        <v>0.7247868</v>
      </c>
      <c r="L27" s="53">
        <v>0</v>
      </c>
      <c r="M27" s="50" t="s">
        <v>27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9"/>
    </row>
    <row r="28" spans="1:45" ht="35.25" customHeight="1">
      <c r="A28" s="22">
        <v>11</v>
      </c>
      <c r="B28" s="41">
        <v>14</v>
      </c>
      <c r="C28" s="42" t="s">
        <v>42</v>
      </c>
      <c r="D28" s="43" t="s">
        <v>24</v>
      </c>
      <c r="E28" s="44">
        <v>48000</v>
      </c>
      <c r="F28" s="45">
        <v>48000</v>
      </c>
      <c r="G28" s="45">
        <v>48000</v>
      </c>
      <c r="H28" s="45">
        <v>0</v>
      </c>
      <c r="I28" s="45">
        <v>100000</v>
      </c>
      <c r="J28" s="47">
        <v>28645.6</v>
      </c>
      <c r="K28" s="48">
        <f t="shared" si="1"/>
        <v>0.5967833333333333</v>
      </c>
      <c r="L28" s="55">
        <v>0</v>
      </c>
      <c r="M28" s="50" t="s">
        <v>165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9"/>
    </row>
    <row r="29" spans="1:45" ht="48" customHeight="1">
      <c r="A29" s="22">
        <v>12</v>
      </c>
      <c r="B29" s="41">
        <v>15</v>
      </c>
      <c r="C29" s="42" t="s">
        <v>43</v>
      </c>
      <c r="D29" s="43" t="s">
        <v>24</v>
      </c>
      <c r="E29" s="44">
        <v>265000</v>
      </c>
      <c r="F29" s="45">
        <f aca="true" t="shared" si="2" ref="F29:F48">SUM(G29:H29)</f>
        <v>60000</v>
      </c>
      <c r="G29" s="46">
        <v>60000</v>
      </c>
      <c r="H29" s="46">
        <v>0</v>
      </c>
      <c r="I29" s="45">
        <v>0</v>
      </c>
      <c r="J29" s="47">
        <v>261432.22</v>
      </c>
      <c r="K29" s="48">
        <f t="shared" si="1"/>
        <v>0.986536679245283</v>
      </c>
      <c r="L29" s="55">
        <v>210200</v>
      </c>
      <c r="M29" s="50" t="s">
        <v>44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9"/>
    </row>
    <row r="30" spans="1:45" ht="52.5" customHeight="1">
      <c r="A30" s="22">
        <v>14</v>
      </c>
      <c r="B30" s="41">
        <v>17</v>
      </c>
      <c r="C30" s="42" t="s">
        <v>45</v>
      </c>
      <c r="D30" s="43" t="s">
        <v>24</v>
      </c>
      <c r="E30" s="44">
        <v>925000</v>
      </c>
      <c r="F30" s="45">
        <f t="shared" si="2"/>
        <v>75000</v>
      </c>
      <c r="G30" s="46">
        <v>75000</v>
      </c>
      <c r="H30" s="46">
        <v>0</v>
      </c>
      <c r="I30" s="45">
        <v>200000</v>
      </c>
      <c r="J30" s="47">
        <v>882304</v>
      </c>
      <c r="K30" s="48">
        <f t="shared" si="1"/>
        <v>0.9538421621621621</v>
      </c>
      <c r="L30" s="55">
        <v>111996</v>
      </c>
      <c r="M30" s="50" t="s">
        <v>46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9"/>
    </row>
    <row r="31" spans="1:45" ht="38.25" customHeight="1">
      <c r="A31" s="22">
        <v>15</v>
      </c>
      <c r="B31" s="41">
        <v>18</v>
      </c>
      <c r="C31" s="42" t="s">
        <v>47</v>
      </c>
      <c r="D31" s="43" t="s">
        <v>24</v>
      </c>
      <c r="E31" s="44">
        <v>60000</v>
      </c>
      <c r="F31" s="45">
        <f t="shared" si="2"/>
        <v>0</v>
      </c>
      <c r="G31" s="46">
        <v>0</v>
      </c>
      <c r="H31" s="46">
        <v>0</v>
      </c>
      <c r="I31" s="45">
        <v>0</v>
      </c>
      <c r="J31" s="47">
        <v>56452.83</v>
      </c>
      <c r="K31" s="48">
        <f t="shared" si="1"/>
        <v>0.9408805</v>
      </c>
      <c r="L31" s="55">
        <v>13420</v>
      </c>
      <c r="M31" s="50" t="s">
        <v>48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19"/>
    </row>
    <row r="32" spans="1:45" s="30" customFormat="1" ht="26.25" customHeight="1">
      <c r="A32" s="27">
        <v>18</v>
      </c>
      <c r="B32" s="41">
        <v>19</v>
      </c>
      <c r="C32" s="56" t="s">
        <v>49</v>
      </c>
      <c r="D32" s="43" t="s">
        <v>24</v>
      </c>
      <c r="E32" s="44">
        <v>50000</v>
      </c>
      <c r="F32" s="57">
        <f t="shared" si="2"/>
        <v>20880</v>
      </c>
      <c r="G32" s="57">
        <v>20880</v>
      </c>
      <c r="H32" s="57">
        <v>0</v>
      </c>
      <c r="I32" s="57">
        <v>0</v>
      </c>
      <c r="J32" s="58">
        <v>46970</v>
      </c>
      <c r="K32" s="48">
        <f t="shared" si="1"/>
        <v>0.9394</v>
      </c>
      <c r="L32" s="59">
        <v>0</v>
      </c>
      <c r="M32" s="50" t="s">
        <v>27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9"/>
    </row>
    <row r="33" spans="1:45" ht="38.25" customHeight="1">
      <c r="A33" s="22">
        <v>26</v>
      </c>
      <c r="B33" s="41">
        <v>20</v>
      </c>
      <c r="C33" s="42" t="s">
        <v>50</v>
      </c>
      <c r="D33" s="43" t="s">
        <v>51</v>
      </c>
      <c r="E33" s="44">
        <v>535000</v>
      </c>
      <c r="F33" s="45">
        <f t="shared" si="2"/>
        <v>1450000</v>
      </c>
      <c r="G33" s="46">
        <v>1450000</v>
      </c>
      <c r="H33" s="46">
        <v>0</v>
      </c>
      <c r="I33" s="45">
        <v>0</v>
      </c>
      <c r="J33" s="47">
        <v>534999.99</v>
      </c>
      <c r="K33" s="48">
        <f t="shared" si="1"/>
        <v>0.9999999813084112</v>
      </c>
      <c r="L33" s="55">
        <v>0</v>
      </c>
      <c r="M33" s="50" t="s">
        <v>179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9"/>
    </row>
    <row r="34" spans="1:45" ht="46.5" customHeight="1">
      <c r="A34" s="22">
        <v>27</v>
      </c>
      <c r="B34" s="41">
        <v>21</v>
      </c>
      <c r="C34" s="42" t="s">
        <v>52</v>
      </c>
      <c r="D34" s="43" t="s">
        <v>51</v>
      </c>
      <c r="E34" s="44">
        <v>5100</v>
      </c>
      <c r="F34" s="45">
        <f t="shared" si="2"/>
        <v>200000</v>
      </c>
      <c r="G34" s="46">
        <v>200000</v>
      </c>
      <c r="H34" s="46">
        <v>0</v>
      </c>
      <c r="I34" s="45">
        <v>0</v>
      </c>
      <c r="J34" s="47">
        <v>3318.4</v>
      </c>
      <c r="K34" s="48">
        <f t="shared" si="1"/>
        <v>0.6506666666666667</v>
      </c>
      <c r="L34" s="55">
        <v>0</v>
      </c>
      <c r="M34" s="50" t="s">
        <v>180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9"/>
    </row>
    <row r="35" spans="1:45" ht="30.75" customHeight="1">
      <c r="A35" s="22">
        <v>28</v>
      </c>
      <c r="B35" s="41">
        <v>22</v>
      </c>
      <c r="C35" s="42" t="s">
        <v>53</v>
      </c>
      <c r="D35" s="43" t="s">
        <v>51</v>
      </c>
      <c r="E35" s="44">
        <v>1000000</v>
      </c>
      <c r="F35" s="45">
        <f t="shared" si="2"/>
        <v>155000</v>
      </c>
      <c r="G35" s="46">
        <v>155000</v>
      </c>
      <c r="H35" s="46">
        <v>0</v>
      </c>
      <c r="I35" s="45">
        <v>0</v>
      </c>
      <c r="J35" s="47">
        <v>999999.33</v>
      </c>
      <c r="K35" s="48">
        <f t="shared" si="1"/>
        <v>0.99999933</v>
      </c>
      <c r="L35" s="55">
        <v>6186</v>
      </c>
      <c r="M35" s="60" t="s">
        <v>166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9"/>
    </row>
    <row r="36" spans="1:45" ht="64.5" customHeight="1">
      <c r="A36" s="22" t="s">
        <v>54</v>
      </c>
      <c r="B36" s="41">
        <v>23</v>
      </c>
      <c r="C36" s="42" t="s">
        <v>55</v>
      </c>
      <c r="D36" s="43" t="s">
        <v>51</v>
      </c>
      <c r="E36" s="44">
        <v>56588</v>
      </c>
      <c r="F36" s="45">
        <f t="shared" si="2"/>
        <v>0</v>
      </c>
      <c r="G36" s="45">
        <v>0</v>
      </c>
      <c r="H36" s="45"/>
      <c r="I36" s="45"/>
      <c r="J36" s="47">
        <v>56588</v>
      </c>
      <c r="K36" s="48">
        <f t="shared" si="1"/>
        <v>1</v>
      </c>
      <c r="L36" s="55">
        <v>6568</v>
      </c>
      <c r="M36" s="50" t="s">
        <v>167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9"/>
    </row>
    <row r="37" spans="1:45" ht="49.5" customHeight="1">
      <c r="A37" s="22">
        <v>33</v>
      </c>
      <c r="B37" s="41">
        <v>24</v>
      </c>
      <c r="C37" s="42" t="s">
        <v>56</v>
      </c>
      <c r="D37" s="43" t="s">
        <v>51</v>
      </c>
      <c r="E37" s="44">
        <v>505400</v>
      </c>
      <c r="F37" s="45">
        <f t="shared" si="2"/>
        <v>310000</v>
      </c>
      <c r="G37" s="46">
        <v>310000</v>
      </c>
      <c r="H37" s="46">
        <v>0</v>
      </c>
      <c r="I37" s="45">
        <v>0</v>
      </c>
      <c r="J37" s="47">
        <v>505400</v>
      </c>
      <c r="K37" s="48">
        <f t="shared" si="1"/>
        <v>1</v>
      </c>
      <c r="L37" s="55">
        <v>296100</v>
      </c>
      <c r="M37" s="60" t="s">
        <v>166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9"/>
    </row>
    <row r="38" spans="1:45" ht="39" customHeight="1">
      <c r="A38" s="22">
        <v>34</v>
      </c>
      <c r="B38" s="41">
        <v>25</v>
      </c>
      <c r="C38" s="42" t="s">
        <v>57</v>
      </c>
      <c r="D38" s="43" t="s">
        <v>51</v>
      </c>
      <c r="E38" s="44">
        <v>167000</v>
      </c>
      <c r="F38" s="45">
        <f t="shared" si="2"/>
        <v>200000</v>
      </c>
      <c r="G38" s="46">
        <v>200000</v>
      </c>
      <c r="H38" s="46">
        <v>0</v>
      </c>
      <c r="I38" s="45">
        <v>0</v>
      </c>
      <c r="J38" s="47">
        <v>41462.21</v>
      </c>
      <c r="K38" s="48">
        <f t="shared" si="1"/>
        <v>0.24827670658682635</v>
      </c>
      <c r="L38" s="55">
        <v>39040</v>
      </c>
      <c r="M38" s="60" t="s">
        <v>48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19"/>
    </row>
    <row r="39" spans="1:45" ht="19.5" customHeight="1">
      <c r="A39" s="22">
        <v>35</v>
      </c>
      <c r="B39" s="41">
        <v>26</v>
      </c>
      <c r="C39" s="42" t="s">
        <v>58</v>
      </c>
      <c r="D39" s="43" t="s">
        <v>51</v>
      </c>
      <c r="E39" s="44">
        <v>10000</v>
      </c>
      <c r="F39" s="45">
        <f t="shared" si="2"/>
        <v>250000</v>
      </c>
      <c r="G39" s="46">
        <v>250000</v>
      </c>
      <c r="H39" s="46">
        <v>0</v>
      </c>
      <c r="I39" s="45">
        <v>0</v>
      </c>
      <c r="J39" s="47">
        <v>0</v>
      </c>
      <c r="K39" s="48">
        <f aca="true" t="shared" si="3" ref="K39:K62">SUM(J39/E39)</f>
        <v>0</v>
      </c>
      <c r="L39" s="55">
        <v>0</v>
      </c>
      <c r="M39" s="60" t="s">
        <v>48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19"/>
    </row>
    <row r="40" spans="1:45" ht="35.25" customHeight="1">
      <c r="A40" s="22">
        <v>36</v>
      </c>
      <c r="B40" s="41">
        <v>27</v>
      </c>
      <c r="C40" s="42" t="s">
        <v>59</v>
      </c>
      <c r="D40" s="43" t="s">
        <v>51</v>
      </c>
      <c r="E40" s="44">
        <v>50000</v>
      </c>
      <c r="F40" s="45">
        <f t="shared" si="2"/>
        <v>200000</v>
      </c>
      <c r="G40" s="46">
        <v>200000</v>
      </c>
      <c r="H40" s="46">
        <v>0</v>
      </c>
      <c r="I40" s="45"/>
      <c r="J40" s="47">
        <v>32900</v>
      </c>
      <c r="K40" s="48">
        <f t="shared" si="3"/>
        <v>0.658</v>
      </c>
      <c r="L40" s="55">
        <v>19000</v>
      </c>
      <c r="M40" s="50" t="s">
        <v>101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19"/>
    </row>
    <row r="41" spans="1:45" ht="36.75" customHeight="1">
      <c r="A41" s="22">
        <v>37</v>
      </c>
      <c r="B41" s="41">
        <v>28</v>
      </c>
      <c r="C41" s="42" t="s">
        <v>60</v>
      </c>
      <c r="D41" s="43" t="s">
        <v>51</v>
      </c>
      <c r="E41" s="44">
        <v>630537</v>
      </c>
      <c r="F41" s="45">
        <f t="shared" si="2"/>
        <v>350000</v>
      </c>
      <c r="G41" s="46">
        <v>350000</v>
      </c>
      <c r="H41" s="46">
        <v>0</v>
      </c>
      <c r="I41" s="45"/>
      <c r="J41" s="47">
        <v>630497.98</v>
      </c>
      <c r="K41" s="48">
        <f t="shared" si="3"/>
        <v>0.9999381162406012</v>
      </c>
      <c r="L41" s="55">
        <v>0</v>
      </c>
      <c r="M41" s="50" t="s">
        <v>169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9"/>
    </row>
    <row r="42" spans="1:45" ht="111.75" customHeight="1">
      <c r="A42" s="22">
        <v>38</v>
      </c>
      <c r="B42" s="41">
        <v>29</v>
      </c>
      <c r="C42" s="52" t="s">
        <v>61</v>
      </c>
      <c r="D42" s="43" t="s">
        <v>51</v>
      </c>
      <c r="E42" s="44">
        <v>1597456</v>
      </c>
      <c r="F42" s="45">
        <f t="shared" si="2"/>
        <v>68000</v>
      </c>
      <c r="G42" s="46">
        <v>68000</v>
      </c>
      <c r="H42" s="46">
        <v>0</v>
      </c>
      <c r="I42" s="45"/>
      <c r="J42" s="47">
        <v>1597456.99</v>
      </c>
      <c r="K42" s="48">
        <f t="shared" si="3"/>
        <v>1.0000006197353792</v>
      </c>
      <c r="L42" s="55">
        <v>25766</v>
      </c>
      <c r="M42" s="50" t="s">
        <v>181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9"/>
    </row>
    <row r="43" spans="1:45" ht="33.75" customHeight="1">
      <c r="A43" s="22">
        <v>39</v>
      </c>
      <c r="B43" s="41">
        <v>30</v>
      </c>
      <c r="C43" s="52" t="s">
        <v>62</v>
      </c>
      <c r="D43" s="43" t="s">
        <v>63</v>
      </c>
      <c r="E43" s="44">
        <v>315900</v>
      </c>
      <c r="F43" s="45">
        <f t="shared" si="2"/>
        <v>200000</v>
      </c>
      <c r="G43" s="46">
        <v>200000</v>
      </c>
      <c r="H43" s="46">
        <v>0</v>
      </c>
      <c r="I43" s="45"/>
      <c r="J43" s="47">
        <v>315899.8</v>
      </c>
      <c r="K43" s="48">
        <f t="shared" si="3"/>
        <v>0.9999993668882557</v>
      </c>
      <c r="L43" s="55">
        <v>210602</v>
      </c>
      <c r="M43" s="60" t="s">
        <v>166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9"/>
    </row>
    <row r="44" spans="1:45" ht="114.75" customHeight="1">
      <c r="A44" s="22">
        <v>40</v>
      </c>
      <c r="B44" s="41">
        <v>31</v>
      </c>
      <c r="C44" s="52" t="s">
        <v>64</v>
      </c>
      <c r="D44" s="43" t="s">
        <v>51</v>
      </c>
      <c r="E44" s="44">
        <v>1500000</v>
      </c>
      <c r="F44" s="45">
        <f t="shared" si="2"/>
        <v>50000</v>
      </c>
      <c r="G44" s="46">
        <v>50000</v>
      </c>
      <c r="H44" s="46">
        <v>0</v>
      </c>
      <c r="I44" s="45">
        <v>0</v>
      </c>
      <c r="J44" s="47">
        <v>1499999.24</v>
      </c>
      <c r="K44" s="48">
        <f t="shared" si="3"/>
        <v>0.9999994933333334</v>
      </c>
      <c r="L44" s="55">
        <v>4933</v>
      </c>
      <c r="M44" s="50" t="s">
        <v>182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9"/>
    </row>
    <row r="45" spans="1:45" ht="17.25" customHeight="1">
      <c r="A45" s="22">
        <v>41</v>
      </c>
      <c r="B45" s="41">
        <v>32</v>
      </c>
      <c r="C45" s="52" t="s">
        <v>65</v>
      </c>
      <c r="D45" s="43" t="s">
        <v>51</v>
      </c>
      <c r="E45" s="44">
        <v>65000</v>
      </c>
      <c r="F45" s="45">
        <f t="shared" si="2"/>
        <v>100000</v>
      </c>
      <c r="G45" s="46">
        <v>100000</v>
      </c>
      <c r="H45" s="46">
        <v>0</v>
      </c>
      <c r="I45" s="45">
        <v>0</v>
      </c>
      <c r="J45" s="47">
        <v>64817.4</v>
      </c>
      <c r="K45" s="48">
        <f t="shared" si="3"/>
        <v>0.9971907692307692</v>
      </c>
      <c r="L45" s="55">
        <v>60000</v>
      </c>
      <c r="M45" s="50" t="s">
        <v>166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19"/>
    </row>
    <row r="46" spans="1:45" ht="30.75" customHeight="1">
      <c r="A46" s="22">
        <v>43</v>
      </c>
      <c r="B46" s="41">
        <v>33</v>
      </c>
      <c r="C46" s="52" t="s">
        <v>66</v>
      </c>
      <c r="D46" s="43" t="s">
        <v>51</v>
      </c>
      <c r="E46" s="44">
        <v>122000</v>
      </c>
      <c r="F46" s="45">
        <f t="shared" si="2"/>
        <v>187000</v>
      </c>
      <c r="G46" s="46">
        <v>187000</v>
      </c>
      <c r="H46" s="46">
        <v>0</v>
      </c>
      <c r="I46" s="45">
        <v>0</v>
      </c>
      <c r="J46" s="47">
        <v>120012.21</v>
      </c>
      <c r="K46" s="48">
        <f t="shared" si="3"/>
        <v>0.9837066393442624</v>
      </c>
      <c r="L46" s="55">
        <v>84010</v>
      </c>
      <c r="M46" s="50" t="s">
        <v>166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19"/>
    </row>
    <row r="47" spans="1:45" ht="32.25" customHeight="1">
      <c r="A47" s="22">
        <v>44</v>
      </c>
      <c r="B47" s="41">
        <v>34</v>
      </c>
      <c r="C47" s="52" t="s">
        <v>67</v>
      </c>
      <c r="D47" s="43" t="s">
        <v>51</v>
      </c>
      <c r="E47" s="44">
        <v>1171022</v>
      </c>
      <c r="F47" s="45">
        <f t="shared" si="2"/>
        <v>100000</v>
      </c>
      <c r="G47" s="46">
        <v>100000</v>
      </c>
      <c r="H47" s="46">
        <v>0</v>
      </c>
      <c r="I47" s="45">
        <v>0</v>
      </c>
      <c r="J47" s="47">
        <v>1142611.2</v>
      </c>
      <c r="K47" s="48">
        <f t="shared" si="3"/>
        <v>0.9757384575183045</v>
      </c>
      <c r="L47" s="55">
        <v>6911</v>
      </c>
      <c r="M47" s="50" t="s">
        <v>166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9"/>
    </row>
    <row r="48" spans="1:45" ht="55.5" customHeight="1">
      <c r="A48" s="22">
        <v>45</v>
      </c>
      <c r="B48" s="41">
        <v>35</v>
      </c>
      <c r="C48" s="52" t="s">
        <v>68</v>
      </c>
      <c r="D48" s="43" t="s">
        <v>51</v>
      </c>
      <c r="E48" s="44">
        <v>70000</v>
      </c>
      <c r="F48" s="45">
        <f t="shared" si="2"/>
        <v>15500</v>
      </c>
      <c r="G48" s="46">
        <v>15500</v>
      </c>
      <c r="H48" s="46">
        <v>0</v>
      </c>
      <c r="I48" s="45">
        <v>0</v>
      </c>
      <c r="J48" s="47">
        <v>60931.05</v>
      </c>
      <c r="K48" s="48">
        <f t="shared" si="3"/>
        <v>0.8704435714285714</v>
      </c>
      <c r="L48" s="55">
        <v>21700</v>
      </c>
      <c r="M48" s="60" t="s">
        <v>167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9"/>
    </row>
    <row r="49" spans="1:45" ht="103.5" customHeight="1">
      <c r="A49"/>
      <c r="B49" s="61">
        <v>36</v>
      </c>
      <c r="C49" s="42" t="s">
        <v>69</v>
      </c>
      <c r="D49" s="43" t="s">
        <v>51</v>
      </c>
      <c r="E49" s="44">
        <v>412303</v>
      </c>
      <c r="F49" s="45" t="e">
        <f>SUM(#REF!+#REF!)</f>
        <v>#REF!</v>
      </c>
      <c r="G49" s="45" t="e">
        <f>SUM(#REF!+#REF!)</f>
        <v>#REF!</v>
      </c>
      <c r="H49" s="45" t="e">
        <f>SUM(#REF!+#REF!)</f>
        <v>#REF!</v>
      </c>
      <c r="I49" s="45" t="e">
        <f>SUM(#REF!+#REF!)</f>
        <v>#REF!</v>
      </c>
      <c r="J49" s="47">
        <v>412303</v>
      </c>
      <c r="K49" s="48">
        <f t="shared" si="3"/>
        <v>1</v>
      </c>
      <c r="L49" s="55">
        <v>301283</v>
      </c>
      <c r="M49" s="60" t="s">
        <v>166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9"/>
    </row>
    <row r="50" spans="1:45" s="33" customFormat="1" ht="66" customHeight="1">
      <c r="A50" s="22">
        <v>46</v>
      </c>
      <c r="B50" s="41">
        <v>37</v>
      </c>
      <c r="C50" s="42" t="s">
        <v>70</v>
      </c>
      <c r="D50" s="43" t="s">
        <v>51</v>
      </c>
      <c r="E50" s="44">
        <v>628907</v>
      </c>
      <c r="F50" s="45">
        <f>SUM(G50:H50)</f>
        <v>40000</v>
      </c>
      <c r="G50" s="46">
        <v>40000</v>
      </c>
      <c r="H50" s="46">
        <v>0</v>
      </c>
      <c r="I50" s="45">
        <v>0</v>
      </c>
      <c r="J50" s="47">
        <v>131394</v>
      </c>
      <c r="K50" s="48">
        <f t="shared" si="3"/>
        <v>0.20892437196596636</v>
      </c>
      <c r="L50" s="55">
        <v>114314</v>
      </c>
      <c r="M50" s="60" t="s">
        <v>166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2"/>
    </row>
    <row r="51" spans="1:45" ht="18.75" customHeight="1">
      <c r="A51" s="22">
        <v>47</v>
      </c>
      <c r="B51" s="41">
        <v>38</v>
      </c>
      <c r="C51" s="42" t="s">
        <v>71</v>
      </c>
      <c r="D51" s="43" t="s">
        <v>51</v>
      </c>
      <c r="E51" s="44">
        <v>7000</v>
      </c>
      <c r="F51" s="45">
        <f>SUM(G51:H51)</f>
        <v>100000</v>
      </c>
      <c r="G51" s="46">
        <v>100000</v>
      </c>
      <c r="H51" s="46">
        <v>0</v>
      </c>
      <c r="I51" s="45">
        <v>0</v>
      </c>
      <c r="J51" s="47">
        <v>6589.47</v>
      </c>
      <c r="K51" s="48">
        <f t="shared" si="3"/>
        <v>0.9413528571428572</v>
      </c>
      <c r="L51" s="55">
        <v>0</v>
      </c>
      <c r="M51" s="50" t="s">
        <v>169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9"/>
    </row>
    <row r="52" spans="1:45" ht="33" customHeight="1">
      <c r="A52" s="22">
        <v>48</v>
      </c>
      <c r="B52" s="41">
        <v>39</v>
      </c>
      <c r="C52" s="42" t="s">
        <v>72</v>
      </c>
      <c r="D52" s="43" t="s">
        <v>51</v>
      </c>
      <c r="E52" s="44">
        <v>302928</v>
      </c>
      <c r="F52" s="45">
        <f>SUM(G52:H52)</f>
        <v>100000</v>
      </c>
      <c r="G52" s="46">
        <v>100000</v>
      </c>
      <c r="H52" s="46">
        <v>0</v>
      </c>
      <c r="I52" s="45">
        <v>0</v>
      </c>
      <c r="J52" s="47">
        <v>275940.77</v>
      </c>
      <c r="K52" s="48">
        <f t="shared" si="3"/>
        <v>0.9109120649131147</v>
      </c>
      <c r="L52" s="62">
        <v>2928</v>
      </c>
      <c r="M52" s="50" t="s">
        <v>166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9"/>
    </row>
    <row r="53" spans="1:45" ht="65.25" customHeight="1">
      <c r="A53" s="22">
        <v>49</v>
      </c>
      <c r="B53" s="41">
        <v>40</v>
      </c>
      <c r="C53" s="52" t="s">
        <v>73</v>
      </c>
      <c r="D53" s="43" t="s">
        <v>63</v>
      </c>
      <c r="E53" s="44">
        <v>616000</v>
      </c>
      <c r="F53" s="45">
        <f>SUM(G53:H53)</f>
        <v>70000</v>
      </c>
      <c r="G53" s="46">
        <v>70000</v>
      </c>
      <c r="H53" s="46">
        <v>0</v>
      </c>
      <c r="I53" s="45">
        <v>0</v>
      </c>
      <c r="J53" s="47">
        <v>569814.04</v>
      </c>
      <c r="K53" s="48">
        <f t="shared" si="3"/>
        <v>0.9250227922077923</v>
      </c>
      <c r="L53" s="55">
        <v>212986</v>
      </c>
      <c r="M53" s="50" t="s">
        <v>166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19"/>
    </row>
    <row r="54" spans="1:45" ht="54" customHeight="1">
      <c r="A54" s="22"/>
      <c r="B54" s="41">
        <v>41</v>
      </c>
      <c r="C54" s="52" t="s">
        <v>74</v>
      </c>
      <c r="D54" s="43" t="s">
        <v>63</v>
      </c>
      <c r="E54" s="44">
        <v>185130</v>
      </c>
      <c r="F54" s="45"/>
      <c r="G54" s="46"/>
      <c r="H54" s="46"/>
      <c r="I54" s="45"/>
      <c r="J54" s="47">
        <v>185129.97</v>
      </c>
      <c r="K54" s="48">
        <f t="shared" si="3"/>
        <v>0.9999998379517097</v>
      </c>
      <c r="L54" s="55">
        <v>104041</v>
      </c>
      <c r="M54" s="50" t="s">
        <v>166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19"/>
    </row>
    <row r="55" spans="1:45" ht="22.5" customHeight="1">
      <c r="A55" s="22">
        <v>50</v>
      </c>
      <c r="B55" s="41">
        <v>42</v>
      </c>
      <c r="C55" s="42" t="s">
        <v>75</v>
      </c>
      <c r="D55" s="43" t="s">
        <v>76</v>
      </c>
      <c r="E55" s="44">
        <v>240000</v>
      </c>
      <c r="F55" s="45">
        <f>SUM(G55:H55)</f>
        <v>100000</v>
      </c>
      <c r="G55" s="46">
        <v>100000</v>
      </c>
      <c r="H55" s="46">
        <v>0</v>
      </c>
      <c r="I55" s="45">
        <v>0</v>
      </c>
      <c r="J55" s="47">
        <v>240000</v>
      </c>
      <c r="K55" s="48">
        <f t="shared" si="3"/>
        <v>1</v>
      </c>
      <c r="L55" s="55">
        <v>0</v>
      </c>
      <c r="M55" s="50" t="s">
        <v>169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19"/>
    </row>
    <row r="56" spans="1:45" ht="36" customHeight="1">
      <c r="A56" s="22"/>
      <c r="B56" s="41">
        <v>43</v>
      </c>
      <c r="C56" s="52" t="s">
        <v>77</v>
      </c>
      <c r="D56" s="43" t="s">
        <v>78</v>
      </c>
      <c r="E56" s="44">
        <v>270000</v>
      </c>
      <c r="F56" s="45" t="e">
        <f>SUM(#REF!+#REF!)</f>
        <v>#REF!</v>
      </c>
      <c r="G56" s="45" t="e">
        <f>SUM(#REF!+#REF!)</f>
        <v>#REF!</v>
      </c>
      <c r="H56" s="45" t="e">
        <f>SUM(#REF!+#REF!)</f>
        <v>#REF!</v>
      </c>
      <c r="I56" s="45" t="e">
        <f>SUM(#REF!+#REF!)</f>
        <v>#REF!</v>
      </c>
      <c r="J56" s="47">
        <v>267592</v>
      </c>
      <c r="K56" s="48">
        <f t="shared" si="3"/>
        <v>0.9910814814814815</v>
      </c>
      <c r="L56" s="55">
        <v>190000</v>
      </c>
      <c r="M56" s="50" t="s">
        <v>166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19"/>
    </row>
    <row r="57" spans="1:45" ht="51.75" customHeight="1">
      <c r="A57" s="22"/>
      <c r="B57" s="41">
        <v>44</v>
      </c>
      <c r="C57" s="54" t="s">
        <v>79</v>
      </c>
      <c r="D57" s="43" t="s">
        <v>80</v>
      </c>
      <c r="E57" s="44">
        <v>163000</v>
      </c>
      <c r="F57" s="63"/>
      <c r="G57" s="45"/>
      <c r="H57" s="45"/>
      <c r="I57" s="45"/>
      <c r="J57" s="47">
        <v>47533.61</v>
      </c>
      <c r="K57" s="48">
        <f t="shared" si="3"/>
        <v>0.2916172392638037</v>
      </c>
      <c r="L57" s="55">
        <v>0</v>
      </c>
      <c r="M57" s="50" t="s">
        <v>81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19"/>
    </row>
    <row r="58" spans="1:45" ht="34.5" customHeight="1">
      <c r="A58" s="22"/>
      <c r="B58" s="41">
        <v>45</v>
      </c>
      <c r="C58" s="54" t="s">
        <v>82</v>
      </c>
      <c r="D58" s="43" t="s">
        <v>80</v>
      </c>
      <c r="E58" s="44">
        <v>350000</v>
      </c>
      <c r="F58" s="63"/>
      <c r="G58" s="45"/>
      <c r="H58" s="45"/>
      <c r="I58" s="45"/>
      <c r="J58" s="47">
        <v>213494.1</v>
      </c>
      <c r="K58" s="48">
        <f t="shared" si="3"/>
        <v>0.6099831428571428</v>
      </c>
      <c r="L58" s="55">
        <v>82960</v>
      </c>
      <c r="M58" s="50" t="s">
        <v>83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19"/>
    </row>
    <row r="59" spans="1:45" ht="51" customHeight="1">
      <c r="A59" s="22"/>
      <c r="B59" s="41">
        <v>46</v>
      </c>
      <c r="C59" s="64" t="s">
        <v>84</v>
      </c>
      <c r="D59" s="43" t="s">
        <v>85</v>
      </c>
      <c r="E59" s="44">
        <v>7071</v>
      </c>
      <c r="F59" s="63"/>
      <c r="G59" s="45"/>
      <c r="H59" s="45"/>
      <c r="I59" s="45"/>
      <c r="J59" s="47">
        <v>6692.92</v>
      </c>
      <c r="K59" s="48">
        <f t="shared" si="3"/>
        <v>0.9465309008626785</v>
      </c>
      <c r="L59" s="55"/>
      <c r="M59" s="50" t="s">
        <v>86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19"/>
    </row>
    <row r="60" spans="1:45" ht="35.25" customHeight="1">
      <c r="A60" s="22"/>
      <c r="B60" s="41">
        <v>47</v>
      </c>
      <c r="C60" s="64" t="s">
        <v>87</v>
      </c>
      <c r="D60" s="43" t="s">
        <v>88</v>
      </c>
      <c r="E60" s="44">
        <v>125000</v>
      </c>
      <c r="F60" s="63"/>
      <c r="G60" s="45"/>
      <c r="H60" s="45"/>
      <c r="I60" s="45"/>
      <c r="J60" s="47">
        <v>124806.75</v>
      </c>
      <c r="K60" s="48">
        <f t="shared" si="3"/>
        <v>0.998454</v>
      </c>
      <c r="L60" s="55">
        <v>11810</v>
      </c>
      <c r="M60" s="50" t="s">
        <v>165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19"/>
    </row>
    <row r="61" spans="1:45" ht="36.75" customHeight="1">
      <c r="A61" s="22"/>
      <c r="B61" s="41">
        <v>48</v>
      </c>
      <c r="C61" s="64" t="s">
        <v>89</v>
      </c>
      <c r="D61" s="43" t="s">
        <v>88</v>
      </c>
      <c r="E61" s="44">
        <v>76000</v>
      </c>
      <c r="F61" s="63"/>
      <c r="G61" s="45"/>
      <c r="H61" s="45"/>
      <c r="I61" s="45"/>
      <c r="J61" s="47">
        <v>72619.65</v>
      </c>
      <c r="K61" s="48">
        <f t="shared" si="3"/>
        <v>0.9555217105263157</v>
      </c>
      <c r="L61" s="55">
        <v>0</v>
      </c>
      <c r="M61" s="50" t="s">
        <v>169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19"/>
    </row>
    <row r="62" spans="1:45" ht="31.5" customHeight="1">
      <c r="A62" s="22"/>
      <c r="B62" s="41">
        <v>49</v>
      </c>
      <c r="C62" s="64" t="s">
        <v>90</v>
      </c>
      <c r="D62" s="43" t="s">
        <v>91</v>
      </c>
      <c r="E62" s="44">
        <v>10000</v>
      </c>
      <c r="F62" s="63"/>
      <c r="G62" s="45"/>
      <c r="H62" s="45"/>
      <c r="I62" s="45"/>
      <c r="J62" s="47">
        <v>0</v>
      </c>
      <c r="K62" s="48">
        <f t="shared" si="3"/>
        <v>0</v>
      </c>
      <c r="L62" s="55">
        <v>0</v>
      </c>
      <c r="M62" s="50" t="s">
        <v>136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19"/>
    </row>
    <row r="63" spans="1:45" ht="165.75" customHeight="1">
      <c r="A63" s="22"/>
      <c r="B63" s="41">
        <v>50</v>
      </c>
      <c r="C63" s="64" t="s">
        <v>92</v>
      </c>
      <c r="D63" s="43" t="s">
        <v>91</v>
      </c>
      <c r="E63" s="44">
        <v>0</v>
      </c>
      <c r="F63" s="63"/>
      <c r="G63" s="45"/>
      <c r="H63" s="45"/>
      <c r="I63" s="45"/>
      <c r="J63" s="47">
        <v>0</v>
      </c>
      <c r="K63" s="48">
        <v>0</v>
      </c>
      <c r="L63" s="55">
        <v>0</v>
      </c>
      <c r="M63" s="5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19"/>
    </row>
    <row r="64" spans="1:45" ht="165" customHeight="1">
      <c r="A64" s="22"/>
      <c r="B64" s="41" t="s">
        <v>172</v>
      </c>
      <c r="C64" s="64" t="s">
        <v>93</v>
      </c>
      <c r="D64" s="43" t="s">
        <v>94</v>
      </c>
      <c r="E64" s="44">
        <v>64073.38</v>
      </c>
      <c r="F64" s="63"/>
      <c r="G64" s="45"/>
      <c r="H64" s="45"/>
      <c r="I64" s="45"/>
      <c r="J64" s="47">
        <v>43301.68</v>
      </c>
      <c r="K64" s="48">
        <f aca="true" t="shared" si="4" ref="K64:K70">SUM(J64/E64)</f>
        <v>0.675813887140026</v>
      </c>
      <c r="L64" s="55">
        <v>0</v>
      </c>
      <c r="M64" s="50" t="s">
        <v>166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19"/>
    </row>
    <row r="65" spans="1:45" ht="180" customHeight="1">
      <c r="A65" s="22"/>
      <c r="B65" s="41" t="s">
        <v>173</v>
      </c>
      <c r="C65" s="64" t="s">
        <v>95</v>
      </c>
      <c r="D65" s="43" t="s">
        <v>96</v>
      </c>
      <c r="E65" s="44">
        <v>3410605.98</v>
      </c>
      <c r="F65" s="63"/>
      <c r="G65" s="45"/>
      <c r="H65" s="45"/>
      <c r="I65" s="45"/>
      <c r="J65" s="47">
        <v>3410605.3</v>
      </c>
      <c r="K65" s="48">
        <f t="shared" si="4"/>
        <v>0.999999800621941</v>
      </c>
      <c r="L65" s="55">
        <v>3372652</v>
      </c>
      <c r="M65" s="50" t="s">
        <v>168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19"/>
    </row>
    <row r="66" spans="1:45" ht="183" customHeight="1">
      <c r="A66" s="22"/>
      <c r="B66" s="41" t="s">
        <v>174</v>
      </c>
      <c r="C66" s="65" t="s">
        <v>97</v>
      </c>
      <c r="D66" s="43" t="s">
        <v>98</v>
      </c>
      <c r="E66" s="44">
        <v>759471.02</v>
      </c>
      <c r="F66" s="63"/>
      <c r="G66" s="45"/>
      <c r="H66" s="45"/>
      <c r="I66" s="45"/>
      <c r="J66" s="47">
        <v>759471</v>
      </c>
      <c r="K66" s="48">
        <f t="shared" si="4"/>
        <v>0.9999999736658812</v>
      </c>
      <c r="L66" s="55">
        <v>751021</v>
      </c>
      <c r="M66" s="50" t="s">
        <v>166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19"/>
    </row>
    <row r="67" spans="1:45" ht="49.5" customHeight="1">
      <c r="A67" s="22"/>
      <c r="B67" s="41">
        <v>51</v>
      </c>
      <c r="C67" s="65" t="s">
        <v>99</v>
      </c>
      <c r="D67" s="43" t="s">
        <v>91</v>
      </c>
      <c r="E67" s="44">
        <v>211000</v>
      </c>
      <c r="F67" s="63"/>
      <c r="G67" s="45"/>
      <c r="H67" s="45"/>
      <c r="I67" s="45"/>
      <c r="J67" s="47">
        <v>112384.48</v>
      </c>
      <c r="K67" s="48">
        <f t="shared" si="4"/>
        <v>0.5326278672985781</v>
      </c>
      <c r="L67" s="55">
        <v>0</v>
      </c>
      <c r="M67" s="50" t="s">
        <v>183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19"/>
    </row>
    <row r="68" spans="1:45" ht="36" customHeight="1">
      <c r="A68" s="22"/>
      <c r="B68" s="41">
        <v>52</v>
      </c>
      <c r="C68" s="65" t="s">
        <v>100</v>
      </c>
      <c r="D68" s="43" t="s">
        <v>94</v>
      </c>
      <c r="E68" s="44">
        <v>50000</v>
      </c>
      <c r="F68" s="63"/>
      <c r="G68" s="45"/>
      <c r="H68" s="45"/>
      <c r="I68" s="45"/>
      <c r="J68" s="47">
        <v>35380</v>
      </c>
      <c r="K68" s="48">
        <f t="shared" si="4"/>
        <v>0.7076</v>
      </c>
      <c r="L68" s="55">
        <v>0</v>
      </c>
      <c r="M68" s="50" t="s">
        <v>101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9"/>
    </row>
    <row r="69" spans="1:45" ht="34.5" customHeight="1">
      <c r="A69" s="22"/>
      <c r="B69" s="41">
        <v>53</v>
      </c>
      <c r="C69" s="65" t="s">
        <v>102</v>
      </c>
      <c r="D69" s="43" t="s">
        <v>94</v>
      </c>
      <c r="E69" s="44">
        <v>500000</v>
      </c>
      <c r="F69" s="63"/>
      <c r="G69" s="45"/>
      <c r="H69" s="45"/>
      <c r="I69" s="45"/>
      <c r="J69" s="47">
        <v>500000</v>
      </c>
      <c r="K69" s="48">
        <f t="shared" si="4"/>
        <v>1</v>
      </c>
      <c r="L69" s="55">
        <v>0</v>
      </c>
      <c r="M69" s="50" t="s">
        <v>184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9"/>
    </row>
    <row r="70" spans="1:45" ht="21.75" customHeight="1">
      <c r="A70" s="22"/>
      <c r="B70" s="41"/>
      <c r="C70" s="66" t="s">
        <v>103</v>
      </c>
      <c r="D70" s="67"/>
      <c r="E70" s="68">
        <f>SUM(E15:E69)</f>
        <v>28689427.38</v>
      </c>
      <c r="F70" s="69" t="e">
        <f>SUM(F15:F57)</f>
        <v>#REF!</v>
      </c>
      <c r="G70" s="69" t="e">
        <f>SUM(G15:G57)</f>
        <v>#REF!</v>
      </c>
      <c r="H70" s="69" t="e">
        <f>SUM(H15:H57)</f>
        <v>#REF!</v>
      </c>
      <c r="I70" s="69" t="e">
        <f>SUM(I15:I57)</f>
        <v>#REF!</v>
      </c>
      <c r="J70" s="70">
        <f>SUM(J15:J69)</f>
        <v>27310575.33</v>
      </c>
      <c r="K70" s="48">
        <f t="shared" si="4"/>
        <v>0.9519386695406397</v>
      </c>
      <c r="L70" s="68">
        <f>SUM(L15:L69)</f>
        <v>7307827</v>
      </c>
      <c r="M70" s="7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9"/>
    </row>
    <row r="71" spans="1:45" ht="20.25" customHeight="1">
      <c r="A71" s="22"/>
      <c r="B71" s="41"/>
      <c r="C71" s="72" t="s">
        <v>104</v>
      </c>
      <c r="D71" s="43"/>
      <c r="E71" s="44"/>
      <c r="F71" s="45"/>
      <c r="G71" s="46"/>
      <c r="H71" s="46"/>
      <c r="I71" s="45"/>
      <c r="J71" s="47"/>
      <c r="K71" s="48"/>
      <c r="L71" s="55"/>
      <c r="M71" s="6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19"/>
    </row>
    <row r="72" spans="1:45" ht="56.25" customHeight="1">
      <c r="A72" s="22"/>
      <c r="B72" s="41">
        <v>1</v>
      </c>
      <c r="C72" s="73" t="s">
        <v>105</v>
      </c>
      <c r="D72" s="43" t="s">
        <v>24</v>
      </c>
      <c r="E72" s="44">
        <v>800000</v>
      </c>
      <c r="F72" s="45" t="e">
        <f>SUM(#REF!+#REF!)</f>
        <v>#REF!</v>
      </c>
      <c r="G72" s="45" t="e">
        <f>SUM(#REF!+#REF!)</f>
        <v>#REF!</v>
      </c>
      <c r="H72" s="45" t="e">
        <f>SUM(#REF!+#REF!)</f>
        <v>#REF!</v>
      </c>
      <c r="I72" s="45" t="e">
        <f>SUM(#REF!+#REF!)</f>
        <v>#REF!</v>
      </c>
      <c r="J72" s="47">
        <v>800000</v>
      </c>
      <c r="K72" s="48">
        <f aca="true" t="shared" si="5" ref="K72:K107">SUM(J72/E72)</f>
        <v>1</v>
      </c>
      <c r="L72" s="55">
        <v>85000</v>
      </c>
      <c r="M72" s="50" t="s">
        <v>170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19"/>
    </row>
    <row r="73" spans="1:45" ht="35.25" customHeight="1">
      <c r="A73" s="22">
        <v>2</v>
      </c>
      <c r="B73" s="41">
        <v>2</v>
      </c>
      <c r="C73" s="73" t="s">
        <v>106</v>
      </c>
      <c r="D73" s="43" t="s">
        <v>24</v>
      </c>
      <c r="E73" s="44">
        <v>50000</v>
      </c>
      <c r="F73" s="45">
        <f aca="true" t="shared" si="6" ref="F73:F82">SUM(G73:H73)</f>
        <v>50000</v>
      </c>
      <c r="G73" s="46">
        <v>50000</v>
      </c>
      <c r="H73" s="46">
        <v>0</v>
      </c>
      <c r="I73" s="45">
        <v>100000</v>
      </c>
      <c r="J73" s="47">
        <v>0</v>
      </c>
      <c r="K73" s="48">
        <f t="shared" si="5"/>
        <v>0</v>
      </c>
      <c r="L73" s="55">
        <v>0</v>
      </c>
      <c r="M73" s="50" t="s">
        <v>107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9"/>
    </row>
    <row r="74" spans="1:45" ht="84.75" customHeight="1">
      <c r="A74" s="22" t="s">
        <v>108</v>
      </c>
      <c r="B74" s="41">
        <v>3</v>
      </c>
      <c r="C74" s="73" t="s">
        <v>109</v>
      </c>
      <c r="D74" s="43" t="s">
        <v>24</v>
      </c>
      <c r="E74" s="44">
        <v>32000</v>
      </c>
      <c r="F74" s="45">
        <f t="shared" si="6"/>
        <v>0</v>
      </c>
      <c r="G74" s="46">
        <v>0</v>
      </c>
      <c r="H74" s="46">
        <v>0</v>
      </c>
      <c r="I74" s="45">
        <v>0</v>
      </c>
      <c r="J74" s="47">
        <v>27450</v>
      </c>
      <c r="K74" s="48">
        <f t="shared" si="5"/>
        <v>0.8578125</v>
      </c>
      <c r="L74" s="55">
        <v>27450</v>
      </c>
      <c r="M74" s="50" t="s">
        <v>110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19"/>
    </row>
    <row r="75" spans="1:45" ht="48.75" customHeight="1">
      <c r="A75" s="22" t="s">
        <v>111</v>
      </c>
      <c r="B75" s="41">
        <v>4</v>
      </c>
      <c r="C75" s="73" t="s">
        <v>112</v>
      </c>
      <c r="D75" s="43" t="s">
        <v>24</v>
      </c>
      <c r="E75" s="44">
        <v>20000</v>
      </c>
      <c r="F75" s="45">
        <f t="shared" si="6"/>
        <v>0</v>
      </c>
      <c r="G75" s="46">
        <v>0</v>
      </c>
      <c r="H75" s="46">
        <v>0</v>
      </c>
      <c r="I75" s="45">
        <v>0</v>
      </c>
      <c r="J75" s="47">
        <v>17446.6</v>
      </c>
      <c r="K75" s="48">
        <f t="shared" si="5"/>
        <v>0.8723299999999999</v>
      </c>
      <c r="L75" s="55">
        <v>6979</v>
      </c>
      <c r="M75" s="50" t="s">
        <v>113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19"/>
    </row>
    <row r="76" spans="1:45" ht="54" customHeight="1">
      <c r="A76" s="22" t="s">
        <v>114</v>
      </c>
      <c r="B76" s="41">
        <v>5</v>
      </c>
      <c r="C76" s="73" t="s">
        <v>115</v>
      </c>
      <c r="D76" s="43" t="s">
        <v>24</v>
      </c>
      <c r="E76" s="44">
        <v>20000</v>
      </c>
      <c r="F76" s="45">
        <f t="shared" si="6"/>
        <v>0</v>
      </c>
      <c r="G76" s="46">
        <v>0</v>
      </c>
      <c r="H76" s="46">
        <v>0</v>
      </c>
      <c r="I76" s="45">
        <v>0</v>
      </c>
      <c r="J76" s="47">
        <v>17446.6</v>
      </c>
      <c r="K76" s="48">
        <f t="shared" si="5"/>
        <v>0.8723299999999999</v>
      </c>
      <c r="L76" s="55">
        <v>6979</v>
      </c>
      <c r="M76" s="50" t="s">
        <v>113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19"/>
    </row>
    <row r="77" spans="1:45" ht="52.5" customHeight="1">
      <c r="A77" s="22">
        <v>3</v>
      </c>
      <c r="B77" s="41">
        <v>6</v>
      </c>
      <c r="C77" s="74" t="s">
        <v>116</v>
      </c>
      <c r="D77" s="43" t="s">
        <v>24</v>
      </c>
      <c r="E77" s="44">
        <v>70000</v>
      </c>
      <c r="F77" s="45">
        <f t="shared" si="6"/>
        <v>95000</v>
      </c>
      <c r="G77" s="46">
        <v>95000</v>
      </c>
      <c r="H77" s="46">
        <v>0</v>
      </c>
      <c r="I77" s="45">
        <v>0</v>
      </c>
      <c r="J77" s="47">
        <v>70000</v>
      </c>
      <c r="K77" s="48">
        <f t="shared" si="5"/>
        <v>1</v>
      </c>
      <c r="L77" s="55">
        <v>3876</v>
      </c>
      <c r="M77" s="50" t="s">
        <v>117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19"/>
    </row>
    <row r="78" spans="1:45" ht="38.25" customHeight="1">
      <c r="A78" s="22">
        <v>4</v>
      </c>
      <c r="B78" s="41">
        <v>7</v>
      </c>
      <c r="C78" s="73" t="s">
        <v>118</v>
      </c>
      <c r="D78" s="43" t="s">
        <v>51</v>
      </c>
      <c r="E78" s="44">
        <v>100000</v>
      </c>
      <c r="F78" s="45">
        <f t="shared" si="6"/>
        <v>32000</v>
      </c>
      <c r="G78" s="46">
        <v>32000</v>
      </c>
      <c r="H78" s="46">
        <v>0</v>
      </c>
      <c r="I78" s="45">
        <v>250000</v>
      </c>
      <c r="J78" s="47">
        <v>100000</v>
      </c>
      <c r="K78" s="48">
        <f t="shared" si="5"/>
        <v>1</v>
      </c>
      <c r="L78" s="55">
        <v>40000</v>
      </c>
      <c r="M78" s="50" t="s">
        <v>168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19"/>
    </row>
    <row r="79" spans="1:45" ht="35.25" customHeight="1">
      <c r="A79" s="22">
        <v>5</v>
      </c>
      <c r="B79" s="41">
        <v>8</v>
      </c>
      <c r="C79" s="73" t="s">
        <v>119</v>
      </c>
      <c r="D79" s="43" t="s">
        <v>51</v>
      </c>
      <c r="E79" s="44">
        <v>30000</v>
      </c>
      <c r="F79" s="45">
        <f t="shared" si="6"/>
        <v>23000</v>
      </c>
      <c r="G79" s="46">
        <v>23000</v>
      </c>
      <c r="H79" s="46">
        <v>0</v>
      </c>
      <c r="I79" s="45">
        <v>0</v>
      </c>
      <c r="J79" s="47">
        <v>29999.91</v>
      </c>
      <c r="K79" s="48">
        <f t="shared" si="5"/>
        <v>0.999997</v>
      </c>
      <c r="L79" s="55">
        <v>29308</v>
      </c>
      <c r="M79" s="50" t="s">
        <v>166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19"/>
    </row>
    <row r="80" spans="1:45" ht="48" customHeight="1">
      <c r="A80" s="22">
        <v>6</v>
      </c>
      <c r="B80" s="41">
        <v>9</v>
      </c>
      <c r="C80" s="73" t="s">
        <v>120</v>
      </c>
      <c r="D80" s="43" t="s">
        <v>51</v>
      </c>
      <c r="E80" s="44">
        <v>3000</v>
      </c>
      <c r="F80" s="45">
        <f t="shared" si="6"/>
        <v>73000</v>
      </c>
      <c r="G80" s="46">
        <v>73000</v>
      </c>
      <c r="H80" s="46">
        <v>0</v>
      </c>
      <c r="I80" s="45">
        <v>50000</v>
      </c>
      <c r="J80" s="47">
        <v>0</v>
      </c>
      <c r="K80" s="48">
        <f t="shared" si="5"/>
        <v>0</v>
      </c>
      <c r="L80" s="55">
        <v>0</v>
      </c>
      <c r="M80" s="50" t="s">
        <v>185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19"/>
    </row>
    <row r="81" spans="1:45" ht="35.25" customHeight="1">
      <c r="A81" s="22">
        <v>7</v>
      </c>
      <c r="B81" s="41">
        <v>10</v>
      </c>
      <c r="C81" s="73" t="s">
        <v>121</v>
      </c>
      <c r="D81" s="43" t="s">
        <v>122</v>
      </c>
      <c r="E81" s="44">
        <v>90000</v>
      </c>
      <c r="F81" s="45">
        <f t="shared" si="6"/>
        <v>53000</v>
      </c>
      <c r="G81" s="46">
        <v>53000</v>
      </c>
      <c r="H81" s="46">
        <v>0</v>
      </c>
      <c r="I81" s="45">
        <v>0</v>
      </c>
      <c r="J81" s="47">
        <v>82393.58</v>
      </c>
      <c r="K81" s="48">
        <f t="shared" si="5"/>
        <v>0.9154842222222223</v>
      </c>
      <c r="L81" s="55">
        <v>0</v>
      </c>
      <c r="M81" s="50" t="s">
        <v>169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19"/>
    </row>
    <row r="82" spans="1:45" ht="33" customHeight="1">
      <c r="A82" s="22">
        <v>8</v>
      </c>
      <c r="B82" s="41">
        <v>11</v>
      </c>
      <c r="C82" s="65" t="s">
        <v>123</v>
      </c>
      <c r="D82" s="43" t="s">
        <v>124</v>
      </c>
      <c r="E82" s="44">
        <v>10900</v>
      </c>
      <c r="F82" s="45">
        <f t="shared" si="6"/>
        <v>48000</v>
      </c>
      <c r="G82" s="46">
        <v>48000</v>
      </c>
      <c r="H82" s="46">
        <v>0</v>
      </c>
      <c r="I82" s="45">
        <v>0</v>
      </c>
      <c r="J82" s="47">
        <v>10858</v>
      </c>
      <c r="K82" s="48">
        <f t="shared" si="5"/>
        <v>0.9961467889908256</v>
      </c>
      <c r="L82" s="55">
        <v>0</v>
      </c>
      <c r="M82" s="50" t="s">
        <v>184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19"/>
    </row>
    <row r="83" spans="1:45" ht="84.75" customHeight="1">
      <c r="A83" s="22"/>
      <c r="B83" s="41">
        <v>12</v>
      </c>
      <c r="C83" s="65" t="s">
        <v>125</v>
      </c>
      <c r="D83" s="43" t="s">
        <v>126</v>
      </c>
      <c r="E83" s="44">
        <v>50000</v>
      </c>
      <c r="F83" s="45"/>
      <c r="G83" s="46"/>
      <c r="H83" s="46"/>
      <c r="I83" s="45"/>
      <c r="J83" s="47">
        <v>9760</v>
      </c>
      <c r="K83" s="48">
        <f t="shared" si="5"/>
        <v>0.1952</v>
      </c>
      <c r="L83" s="55">
        <v>0</v>
      </c>
      <c r="M83" s="50" t="s">
        <v>127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19"/>
    </row>
    <row r="84" spans="1:45" ht="48.75" customHeight="1">
      <c r="A84" s="22">
        <v>10</v>
      </c>
      <c r="B84" s="41">
        <v>13</v>
      </c>
      <c r="C84" s="65" t="s">
        <v>175</v>
      </c>
      <c r="D84" s="43" t="s">
        <v>80</v>
      </c>
      <c r="E84" s="44">
        <v>100000</v>
      </c>
      <c r="F84" s="45">
        <f aca="true" t="shared" si="7" ref="F84:F105">SUM(G84:H84)</f>
        <v>51000</v>
      </c>
      <c r="G84" s="46">
        <v>51000</v>
      </c>
      <c r="H84" s="46">
        <v>0</v>
      </c>
      <c r="I84" s="45">
        <v>0</v>
      </c>
      <c r="J84" s="47">
        <v>93000.61</v>
      </c>
      <c r="K84" s="48">
        <f t="shared" si="5"/>
        <v>0.9300061000000001</v>
      </c>
      <c r="L84" s="55">
        <v>0</v>
      </c>
      <c r="M84" s="60" t="s">
        <v>184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19"/>
    </row>
    <row r="85" spans="1:45" ht="32.25" customHeight="1">
      <c r="A85" s="22">
        <v>11</v>
      </c>
      <c r="B85" s="41">
        <v>14</v>
      </c>
      <c r="C85" s="65" t="s">
        <v>128</v>
      </c>
      <c r="D85" s="43" t="s">
        <v>80</v>
      </c>
      <c r="E85" s="44">
        <v>10000</v>
      </c>
      <c r="F85" s="45">
        <f t="shared" si="7"/>
        <v>30000</v>
      </c>
      <c r="G85" s="46">
        <v>30000</v>
      </c>
      <c r="H85" s="46">
        <v>0</v>
      </c>
      <c r="I85" s="45">
        <v>0</v>
      </c>
      <c r="J85" s="47">
        <v>1220</v>
      </c>
      <c r="K85" s="48">
        <f t="shared" si="5"/>
        <v>0.122</v>
      </c>
      <c r="L85" s="55">
        <v>0</v>
      </c>
      <c r="M85" s="50" t="s">
        <v>186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19"/>
    </row>
    <row r="86" spans="1:45" ht="54" customHeight="1">
      <c r="A86" s="22">
        <v>12</v>
      </c>
      <c r="B86" s="41">
        <v>15</v>
      </c>
      <c r="C86" s="65" t="s">
        <v>176</v>
      </c>
      <c r="D86" s="43" t="s">
        <v>129</v>
      </c>
      <c r="E86" s="44">
        <v>14000</v>
      </c>
      <c r="F86" s="45">
        <f t="shared" si="7"/>
        <v>200000</v>
      </c>
      <c r="G86" s="46">
        <v>200000</v>
      </c>
      <c r="H86" s="46">
        <v>0</v>
      </c>
      <c r="I86" s="45">
        <v>0</v>
      </c>
      <c r="J86" s="47">
        <v>13732.38</v>
      </c>
      <c r="K86" s="48">
        <f t="shared" si="5"/>
        <v>0.9808842857142857</v>
      </c>
      <c r="L86" s="55">
        <v>0</v>
      </c>
      <c r="M86" s="60" t="s">
        <v>184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19"/>
    </row>
    <row r="87" spans="1:45" ht="18" customHeight="1">
      <c r="A87" s="22">
        <v>13</v>
      </c>
      <c r="B87" s="41">
        <v>16</v>
      </c>
      <c r="C87" s="65" t="s">
        <v>130</v>
      </c>
      <c r="D87" s="43" t="s">
        <v>94</v>
      </c>
      <c r="E87" s="44">
        <v>3000</v>
      </c>
      <c r="F87" s="45">
        <f t="shared" si="7"/>
        <v>1430000</v>
      </c>
      <c r="G87" s="46">
        <v>1430000</v>
      </c>
      <c r="H87" s="46">
        <v>0</v>
      </c>
      <c r="I87" s="45">
        <v>0</v>
      </c>
      <c r="J87" s="47">
        <v>2928</v>
      </c>
      <c r="K87" s="48">
        <f t="shared" si="5"/>
        <v>0.976</v>
      </c>
      <c r="L87" s="55">
        <v>0</v>
      </c>
      <c r="M87" s="60" t="s">
        <v>184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19"/>
    </row>
    <row r="88" spans="1:45" ht="35.25" customHeight="1">
      <c r="A88" s="22" t="s">
        <v>131</v>
      </c>
      <c r="B88" s="41">
        <v>17</v>
      </c>
      <c r="C88" s="65" t="s">
        <v>132</v>
      </c>
      <c r="D88" s="43" t="s">
        <v>133</v>
      </c>
      <c r="E88" s="44">
        <v>34000</v>
      </c>
      <c r="F88" s="45">
        <f t="shared" si="7"/>
        <v>0</v>
      </c>
      <c r="G88" s="46">
        <v>0</v>
      </c>
      <c r="H88" s="46">
        <v>0</v>
      </c>
      <c r="I88" s="45">
        <v>0</v>
      </c>
      <c r="J88" s="47">
        <v>33216.43</v>
      </c>
      <c r="K88" s="48">
        <f t="shared" si="5"/>
        <v>0.9769538235294117</v>
      </c>
      <c r="L88" s="55">
        <v>0</v>
      </c>
      <c r="M88" s="50" t="s">
        <v>134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19"/>
    </row>
    <row r="89" spans="1:45" ht="35.25" customHeight="1">
      <c r="A89" s="22">
        <v>14</v>
      </c>
      <c r="B89" s="41">
        <v>18</v>
      </c>
      <c r="C89" s="65" t="s">
        <v>135</v>
      </c>
      <c r="D89" s="43" t="s">
        <v>51</v>
      </c>
      <c r="E89" s="44">
        <v>20000</v>
      </c>
      <c r="F89" s="45">
        <f t="shared" si="7"/>
        <v>150000</v>
      </c>
      <c r="G89" s="46">
        <v>150000</v>
      </c>
      <c r="H89" s="46">
        <v>0</v>
      </c>
      <c r="I89" s="45">
        <v>0</v>
      </c>
      <c r="J89" s="47">
        <v>0</v>
      </c>
      <c r="K89" s="48">
        <f t="shared" si="5"/>
        <v>0</v>
      </c>
      <c r="L89" s="55">
        <v>0</v>
      </c>
      <c r="M89" s="50" t="s">
        <v>136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19"/>
    </row>
    <row r="90" spans="1:45" ht="35.25" customHeight="1">
      <c r="A90" s="22">
        <v>15</v>
      </c>
      <c r="B90" s="41">
        <v>19</v>
      </c>
      <c r="C90" s="65" t="s">
        <v>137</v>
      </c>
      <c r="D90" s="43" t="s">
        <v>51</v>
      </c>
      <c r="E90" s="44">
        <v>20000</v>
      </c>
      <c r="F90" s="45">
        <f t="shared" si="7"/>
        <v>150000</v>
      </c>
      <c r="G90" s="46">
        <v>150000</v>
      </c>
      <c r="H90" s="46">
        <v>0</v>
      </c>
      <c r="I90" s="45">
        <v>350000</v>
      </c>
      <c r="J90" s="47">
        <v>0</v>
      </c>
      <c r="K90" s="48">
        <f t="shared" si="5"/>
        <v>0</v>
      </c>
      <c r="L90" s="55">
        <v>0</v>
      </c>
      <c r="M90" s="50" t="s">
        <v>136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19"/>
    </row>
    <row r="91" spans="1:45" ht="36" customHeight="1">
      <c r="A91" s="22">
        <v>16</v>
      </c>
      <c r="B91" s="41">
        <v>20</v>
      </c>
      <c r="C91" s="65" t="s">
        <v>138</v>
      </c>
      <c r="D91" s="43" t="s">
        <v>51</v>
      </c>
      <c r="E91" s="44">
        <v>20000</v>
      </c>
      <c r="F91" s="45">
        <f t="shared" si="7"/>
        <v>100000</v>
      </c>
      <c r="G91" s="46">
        <v>100000</v>
      </c>
      <c r="H91" s="46">
        <v>0</v>
      </c>
      <c r="I91" s="45">
        <v>0</v>
      </c>
      <c r="J91" s="47">
        <v>0</v>
      </c>
      <c r="K91" s="48">
        <f t="shared" si="5"/>
        <v>0</v>
      </c>
      <c r="L91" s="55">
        <v>0</v>
      </c>
      <c r="M91" s="50" t="s">
        <v>139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19"/>
    </row>
    <row r="92" spans="1:45" ht="52.5" customHeight="1">
      <c r="A92" s="22">
        <v>17</v>
      </c>
      <c r="B92" s="41">
        <v>21</v>
      </c>
      <c r="C92" s="65" t="s">
        <v>177</v>
      </c>
      <c r="D92" s="43" t="s">
        <v>51</v>
      </c>
      <c r="E92" s="44">
        <v>1050000</v>
      </c>
      <c r="F92" s="45">
        <f t="shared" si="7"/>
        <v>100000</v>
      </c>
      <c r="G92" s="46">
        <v>100000</v>
      </c>
      <c r="H92" s="46">
        <v>0</v>
      </c>
      <c r="I92" s="45">
        <v>0</v>
      </c>
      <c r="J92" s="47">
        <v>1049999.64</v>
      </c>
      <c r="K92" s="48">
        <f t="shared" si="5"/>
        <v>0.999999657142857</v>
      </c>
      <c r="L92" s="55">
        <v>966110</v>
      </c>
      <c r="M92" s="50" t="s">
        <v>140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19"/>
    </row>
    <row r="93" spans="1:45" ht="67.5" customHeight="1">
      <c r="A93" s="22">
        <v>18</v>
      </c>
      <c r="B93" s="41">
        <v>22</v>
      </c>
      <c r="C93" s="65" t="s">
        <v>141</v>
      </c>
      <c r="D93" s="43" t="s">
        <v>24</v>
      </c>
      <c r="E93" s="44">
        <v>150000</v>
      </c>
      <c r="F93" s="45">
        <f t="shared" si="7"/>
        <v>200000</v>
      </c>
      <c r="G93" s="46">
        <v>200000</v>
      </c>
      <c r="H93" s="46">
        <v>0</v>
      </c>
      <c r="I93" s="45">
        <v>0</v>
      </c>
      <c r="J93" s="47">
        <v>64000</v>
      </c>
      <c r="K93" s="48">
        <f t="shared" si="5"/>
        <v>0.4266666666666667</v>
      </c>
      <c r="L93" s="55">
        <v>33500</v>
      </c>
      <c r="M93" s="75" t="s">
        <v>142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19"/>
    </row>
    <row r="94" spans="1:45" ht="33" customHeight="1">
      <c r="A94" s="22">
        <v>19</v>
      </c>
      <c r="B94" s="41">
        <v>23</v>
      </c>
      <c r="C94" s="65" t="s">
        <v>143</v>
      </c>
      <c r="D94" s="43" t="s">
        <v>24</v>
      </c>
      <c r="E94" s="44">
        <v>152000</v>
      </c>
      <c r="F94" s="45">
        <f t="shared" si="7"/>
        <v>100000</v>
      </c>
      <c r="G94" s="46">
        <v>100000</v>
      </c>
      <c r="H94" s="46">
        <v>0</v>
      </c>
      <c r="I94" s="45">
        <v>200000</v>
      </c>
      <c r="J94" s="47">
        <v>151890</v>
      </c>
      <c r="K94" s="48">
        <f t="shared" si="5"/>
        <v>0.9992763157894737</v>
      </c>
      <c r="L94" s="55">
        <v>0</v>
      </c>
      <c r="M94" s="50" t="s">
        <v>113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19"/>
    </row>
    <row r="95" spans="1:45" ht="36" customHeight="1">
      <c r="A95" s="22" t="s">
        <v>144</v>
      </c>
      <c r="B95" s="41">
        <v>24</v>
      </c>
      <c r="C95" s="65" t="s">
        <v>145</v>
      </c>
      <c r="D95" s="43" t="s">
        <v>51</v>
      </c>
      <c r="E95" s="44">
        <v>90000</v>
      </c>
      <c r="F95" s="45">
        <f t="shared" si="7"/>
        <v>0</v>
      </c>
      <c r="G95" s="46">
        <v>0</v>
      </c>
      <c r="H95" s="46">
        <v>0</v>
      </c>
      <c r="I95" s="45">
        <v>0</v>
      </c>
      <c r="J95" s="47">
        <v>89999.99</v>
      </c>
      <c r="K95" s="48">
        <f t="shared" si="5"/>
        <v>0.9999998888888889</v>
      </c>
      <c r="L95" s="55">
        <v>0</v>
      </c>
      <c r="M95" s="50" t="s">
        <v>113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19"/>
    </row>
    <row r="96" spans="1:45" ht="34.5" customHeight="1">
      <c r="A96" s="22">
        <v>20</v>
      </c>
      <c r="B96" s="41">
        <v>25</v>
      </c>
      <c r="C96" s="65" t="s">
        <v>146</v>
      </c>
      <c r="D96" s="43" t="s">
        <v>24</v>
      </c>
      <c r="E96" s="44">
        <v>40000</v>
      </c>
      <c r="F96" s="45">
        <f t="shared" si="7"/>
        <v>240000</v>
      </c>
      <c r="G96" s="46">
        <f>350000-110000</f>
        <v>240000</v>
      </c>
      <c r="H96" s="46">
        <v>0</v>
      </c>
      <c r="I96" s="45">
        <v>110000</v>
      </c>
      <c r="J96" s="47">
        <v>10736</v>
      </c>
      <c r="K96" s="48">
        <f t="shared" si="5"/>
        <v>0.2684</v>
      </c>
      <c r="L96" s="55">
        <v>10736</v>
      </c>
      <c r="M96" s="50" t="s">
        <v>48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19"/>
    </row>
    <row r="97" spans="1:45" ht="33.75" customHeight="1">
      <c r="A97" s="22">
        <v>21</v>
      </c>
      <c r="B97" s="41">
        <v>26</v>
      </c>
      <c r="C97" s="65" t="s">
        <v>147</v>
      </c>
      <c r="D97" s="43" t="s">
        <v>24</v>
      </c>
      <c r="E97" s="44">
        <v>150000</v>
      </c>
      <c r="F97" s="45">
        <f t="shared" si="7"/>
        <v>210000</v>
      </c>
      <c r="G97" s="46">
        <f>100000+110000</f>
        <v>210000</v>
      </c>
      <c r="H97" s="46">
        <v>0</v>
      </c>
      <c r="I97" s="45">
        <f>200000-110000</f>
        <v>90000</v>
      </c>
      <c r="J97" s="47">
        <v>150000</v>
      </c>
      <c r="K97" s="48">
        <f t="shared" si="5"/>
        <v>1</v>
      </c>
      <c r="L97" s="55">
        <v>0</v>
      </c>
      <c r="M97" s="50" t="s">
        <v>113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19"/>
    </row>
    <row r="98" spans="1:45" ht="37.5" customHeight="1">
      <c r="A98" s="22">
        <v>22</v>
      </c>
      <c r="B98" s="41">
        <v>27</v>
      </c>
      <c r="C98" s="65" t="s">
        <v>148</v>
      </c>
      <c r="D98" s="43" t="s">
        <v>24</v>
      </c>
      <c r="E98" s="44">
        <v>440000</v>
      </c>
      <c r="F98" s="45">
        <f t="shared" si="7"/>
        <v>50000</v>
      </c>
      <c r="G98" s="46">
        <v>50000</v>
      </c>
      <c r="H98" s="46">
        <v>0</v>
      </c>
      <c r="I98" s="45">
        <v>0</v>
      </c>
      <c r="J98" s="47">
        <v>438882.21</v>
      </c>
      <c r="K98" s="48">
        <f t="shared" si="5"/>
        <v>0.9974595681818182</v>
      </c>
      <c r="L98" s="55">
        <v>390700</v>
      </c>
      <c r="M98" s="50" t="s">
        <v>149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19"/>
    </row>
    <row r="99" spans="1:45" ht="51" customHeight="1">
      <c r="A99" s="22">
        <v>23</v>
      </c>
      <c r="B99" s="41">
        <v>28</v>
      </c>
      <c r="C99" s="65" t="s">
        <v>150</v>
      </c>
      <c r="D99" s="43" t="s">
        <v>151</v>
      </c>
      <c r="E99" s="44">
        <v>170000</v>
      </c>
      <c r="F99" s="45">
        <f t="shared" si="7"/>
        <v>150000</v>
      </c>
      <c r="G99" s="46">
        <v>150000</v>
      </c>
      <c r="H99" s="46">
        <v>0</v>
      </c>
      <c r="I99" s="45">
        <v>0</v>
      </c>
      <c r="J99" s="47">
        <v>165219.12</v>
      </c>
      <c r="K99" s="48">
        <f t="shared" si="5"/>
        <v>0.9718771764705882</v>
      </c>
      <c r="L99" s="55">
        <v>26747</v>
      </c>
      <c r="M99" s="50" t="s">
        <v>152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19"/>
    </row>
    <row r="100" spans="1:45" ht="47.25" customHeight="1">
      <c r="A100" s="22">
        <v>24</v>
      </c>
      <c r="B100" s="41">
        <v>29</v>
      </c>
      <c r="C100" s="65" t="s">
        <v>153</v>
      </c>
      <c r="D100" s="43" t="s">
        <v>154</v>
      </c>
      <c r="E100" s="44">
        <v>60000</v>
      </c>
      <c r="F100" s="45">
        <f t="shared" si="7"/>
        <v>100000</v>
      </c>
      <c r="G100" s="46">
        <v>100000</v>
      </c>
      <c r="H100" s="46">
        <v>0</v>
      </c>
      <c r="I100" s="45">
        <v>150000</v>
      </c>
      <c r="J100" s="47">
        <v>59024.43</v>
      </c>
      <c r="K100" s="48">
        <f t="shared" si="5"/>
        <v>0.9837405</v>
      </c>
      <c r="L100" s="55">
        <v>8588</v>
      </c>
      <c r="M100" s="50" t="s">
        <v>155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19"/>
    </row>
    <row r="101" spans="1:45" ht="17.25" customHeight="1">
      <c r="A101" s="22">
        <v>25</v>
      </c>
      <c r="B101" s="41">
        <v>30</v>
      </c>
      <c r="C101" s="65" t="s">
        <v>156</v>
      </c>
      <c r="D101" s="43" t="s">
        <v>94</v>
      </c>
      <c r="E101" s="44">
        <v>165000</v>
      </c>
      <c r="F101" s="45">
        <f t="shared" si="7"/>
        <v>50000</v>
      </c>
      <c r="G101" s="46">
        <v>50000</v>
      </c>
      <c r="H101" s="46">
        <v>0</v>
      </c>
      <c r="I101" s="45">
        <v>0</v>
      </c>
      <c r="J101" s="55">
        <v>164701</v>
      </c>
      <c r="K101" s="48">
        <f t="shared" si="5"/>
        <v>0.9981878787878787</v>
      </c>
      <c r="L101" s="55">
        <v>164701</v>
      </c>
      <c r="M101" s="60" t="s">
        <v>157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19"/>
    </row>
    <row r="102" spans="1:45" ht="50.25" customHeight="1">
      <c r="A102" s="22">
        <v>26</v>
      </c>
      <c r="B102" s="41">
        <v>31</v>
      </c>
      <c r="C102" s="76" t="s">
        <v>158</v>
      </c>
      <c r="D102" s="43" t="s">
        <v>159</v>
      </c>
      <c r="E102" s="44">
        <v>20000</v>
      </c>
      <c r="F102" s="45">
        <f t="shared" si="7"/>
        <v>180000</v>
      </c>
      <c r="G102" s="46">
        <v>180000</v>
      </c>
      <c r="H102" s="46">
        <v>0</v>
      </c>
      <c r="I102" s="45">
        <v>0</v>
      </c>
      <c r="J102" s="47">
        <v>20000</v>
      </c>
      <c r="K102" s="48">
        <f t="shared" si="5"/>
        <v>1</v>
      </c>
      <c r="L102" s="55">
        <v>0</v>
      </c>
      <c r="M102" s="50" t="s">
        <v>157</v>
      </c>
      <c r="N102" s="3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5"/>
    </row>
    <row r="103" spans="1:14" ht="19.5" customHeight="1">
      <c r="A103" s="22">
        <v>27</v>
      </c>
      <c r="B103" s="41">
        <v>32</v>
      </c>
      <c r="C103" s="77" t="s">
        <v>160</v>
      </c>
      <c r="D103" s="43" t="s">
        <v>161</v>
      </c>
      <c r="E103" s="44">
        <v>3060</v>
      </c>
      <c r="F103" s="45">
        <f t="shared" si="7"/>
        <v>200000</v>
      </c>
      <c r="G103" s="46">
        <v>200000</v>
      </c>
      <c r="H103" s="46">
        <v>0</v>
      </c>
      <c r="I103" s="45">
        <v>0</v>
      </c>
      <c r="J103" s="47">
        <v>3060</v>
      </c>
      <c r="K103" s="48">
        <f t="shared" si="5"/>
        <v>1</v>
      </c>
      <c r="L103" s="55">
        <v>0</v>
      </c>
      <c r="M103" s="50" t="s">
        <v>113</v>
      </c>
      <c r="N103" s="3"/>
    </row>
    <row r="104" spans="1:14" ht="22.5" customHeight="1">
      <c r="A104" s="22">
        <v>28</v>
      </c>
      <c r="B104" s="41">
        <v>33</v>
      </c>
      <c r="C104" s="77" t="s">
        <v>160</v>
      </c>
      <c r="D104" s="43" t="s">
        <v>162</v>
      </c>
      <c r="E104" s="44">
        <v>540</v>
      </c>
      <c r="F104" s="45">
        <f t="shared" si="7"/>
        <v>50000</v>
      </c>
      <c r="G104" s="46">
        <v>50000</v>
      </c>
      <c r="H104" s="46">
        <v>0</v>
      </c>
      <c r="I104" s="45">
        <v>0</v>
      </c>
      <c r="J104" s="47">
        <v>540</v>
      </c>
      <c r="K104" s="48">
        <f t="shared" si="5"/>
        <v>1</v>
      </c>
      <c r="L104" s="55">
        <v>0</v>
      </c>
      <c r="M104" s="50" t="s">
        <v>113</v>
      </c>
      <c r="N104" s="3"/>
    </row>
    <row r="105" spans="1:14" ht="91.5" customHeight="1">
      <c r="A105" s="22">
        <v>29</v>
      </c>
      <c r="B105" s="41">
        <v>34</v>
      </c>
      <c r="C105" s="78" t="s">
        <v>178</v>
      </c>
      <c r="D105" s="43" t="s">
        <v>126</v>
      </c>
      <c r="E105" s="44">
        <v>50000</v>
      </c>
      <c r="F105" s="45">
        <f t="shared" si="7"/>
        <v>100000</v>
      </c>
      <c r="G105" s="46">
        <v>100000</v>
      </c>
      <c r="H105" s="46">
        <v>0</v>
      </c>
      <c r="I105" s="45">
        <v>0</v>
      </c>
      <c r="J105" s="47">
        <v>40300</v>
      </c>
      <c r="K105" s="48">
        <f t="shared" si="5"/>
        <v>0.806</v>
      </c>
      <c r="L105" s="79">
        <v>0</v>
      </c>
      <c r="M105" s="50" t="s">
        <v>171</v>
      </c>
      <c r="N105" s="3"/>
    </row>
    <row r="106" spans="1:14" s="38" customFormat="1" ht="21" customHeight="1">
      <c r="A106" s="36"/>
      <c r="B106" s="80"/>
      <c r="C106" s="66" t="s">
        <v>163</v>
      </c>
      <c r="D106" s="67"/>
      <c r="E106" s="68">
        <f>SUM(E72:E105)</f>
        <v>4037500</v>
      </c>
      <c r="F106" s="69" t="e">
        <f>H106+G106</f>
        <v>#REF!</v>
      </c>
      <c r="G106" s="69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G72+#REF!)</f>
        <v>#REF!</v>
      </c>
      <c r="H106" s="69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I106" s="69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J106" s="70">
        <f>SUM(J72:J105)</f>
        <v>3717804.5000000005</v>
      </c>
      <c r="K106" s="48">
        <f t="shared" si="5"/>
        <v>0.920818452012384</v>
      </c>
      <c r="L106" s="68">
        <f>SUM(L72:L105)</f>
        <v>1800674</v>
      </c>
      <c r="M106" s="71"/>
      <c r="N106" s="37"/>
    </row>
    <row r="107" spans="1:14" ht="24" customHeight="1">
      <c r="A107" s="21"/>
      <c r="B107" s="81"/>
      <c r="C107" s="82" t="s">
        <v>164</v>
      </c>
      <c r="D107" s="43"/>
      <c r="E107" s="44">
        <f aca="true" t="shared" si="8" ref="E107:J107">SUM(E106+E70)</f>
        <v>32726927.38</v>
      </c>
      <c r="F107" s="63" t="e">
        <f t="shared" si="8"/>
        <v>#REF!</v>
      </c>
      <c r="G107" s="63" t="e">
        <f t="shared" si="8"/>
        <v>#REF!</v>
      </c>
      <c r="H107" s="63" t="e">
        <f t="shared" si="8"/>
        <v>#REF!</v>
      </c>
      <c r="I107" s="63" t="e">
        <f t="shared" si="8"/>
        <v>#REF!</v>
      </c>
      <c r="J107" s="83">
        <f t="shared" si="8"/>
        <v>31028379.83</v>
      </c>
      <c r="K107" s="85">
        <f t="shared" si="5"/>
        <v>0.9480993883025507</v>
      </c>
      <c r="L107" s="86">
        <v>9108501</v>
      </c>
      <c r="M107" s="84"/>
      <c r="N107" s="3"/>
    </row>
    <row r="108" spans="3:13" ht="19.5" customHeight="1">
      <c r="C108" s="87"/>
      <c r="D108" s="87"/>
      <c r="E108" s="87"/>
      <c r="F108" s="87"/>
      <c r="G108" s="87"/>
      <c r="H108" s="87"/>
      <c r="I108" s="87"/>
      <c r="J108" s="39"/>
      <c r="K108" s="39"/>
      <c r="L108" s="39"/>
      <c r="M108" s="39"/>
    </row>
    <row r="109" spans="3:9" ht="15.75">
      <c r="C109" s="40"/>
      <c r="D109" s="40"/>
      <c r="E109" s="40"/>
      <c r="F109" s="40"/>
      <c r="G109" s="40"/>
      <c r="H109" s="40"/>
      <c r="I109" s="40"/>
    </row>
    <row r="110" spans="3:9" ht="15.75">
      <c r="C110" s="40"/>
      <c r="D110" s="40"/>
      <c r="E110" s="40"/>
      <c r="F110" s="40"/>
      <c r="G110" s="40"/>
      <c r="H110" s="40"/>
      <c r="I110" s="40"/>
    </row>
    <row r="111" spans="3:9" ht="15.75">
      <c r="C111" s="40"/>
      <c r="D111" s="40"/>
      <c r="E111" s="40"/>
      <c r="F111" s="40"/>
      <c r="G111" s="40"/>
      <c r="H111" s="40"/>
      <c r="I111" s="40"/>
    </row>
    <row r="112" spans="3:9" ht="15.75">
      <c r="C112" s="40"/>
      <c r="D112" s="40"/>
      <c r="E112" s="40"/>
      <c r="F112" s="40"/>
      <c r="G112" s="40"/>
      <c r="H112" s="40"/>
      <c r="I112" s="40"/>
    </row>
    <row r="113" spans="3:9" ht="15.75">
      <c r="C113" s="40"/>
      <c r="D113" s="40"/>
      <c r="E113" s="40"/>
      <c r="F113" s="40"/>
      <c r="G113" s="40"/>
      <c r="H113" s="40"/>
      <c r="I113" s="40"/>
    </row>
    <row r="114" spans="3:9" ht="15.75">
      <c r="C114" s="40"/>
      <c r="D114" s="40"/>
      <c r="E114" s="40"/>
      <c r="F114" s="40"/>
      <c r="G114" s="40"/>
      <c r="H114" s="40"/>
      <c r="I114" s="40"/>
    </row>
    <row r="115" spans="3:9" ht="15.75">
      <c r="C115" s="40"/>
      <c r="D115" s="40"/>
      <c r="E115" s="40"/>
      <c r="F115" s="40"/>
      <c r="G115" s="40"/>
      <c r="H115" s="40"/>
      <c r="I115" s="40"/>
    </row>
    <row r="116" spans="3:9" ht="15.75">
      <c r="C116" s="40"/>
      <c r="D116" s="40"/>
      <c r="E116" s="40"/>
      <c r="F116" s="40"/>
      <c r="G116" s="40"/>
      <c r="H116" s="40"/>
      <c r="I116" s="40"/>
    </row>
    <row r="117" spans="3:9" ht="15.75">
      <c r="C117" s="40"/>
      <c r="D117" s="40"/>
      <c r="E117" s="40"/>
      <c r="F117" s="40"/>
      <c r="G117" s="40"/>
      <c r="H117" s="40"/>
      <c r="I117" s="40"/>
    </row>
    <row r="118" spans="3:9" ht="15.75">
      <c r="C118" s="40"/>
      <c r="D118" s="40"/>
      <c r="E118" s="40"/>
      <c r="F118" s="40"/>
      <c r="G118" s="40"/>
      <c r="H118" s="40"/>
      <c r="I118" s="40"/>
    </row>
    <row r="119" spans="3:9" ht="15.75">
      <c r="C119" s="40"/>
      <c r="D119" s="40"/>
      <c r="E119" s="40"/>
      <c r="F119" s="40"/>
      <c r="G119" s="40"/>
      <c r="H119" s="40"/>
      <c r="I119" s="40"/>
    </row>
    <row r="120" spans="3:9" ht="15.75">
      <c r="C120" s="40"/>
      <c r="D120" s="40"/>
      <c r="E120" s="40"/>
      <c r="F120" s="40"/>
      <c r="G120" s="40"/>
      <c r="H120" s="40"/>
      <c r="I120" s="40"/>
    </row>
    <row r="121" spans="3:9" ht="15.75">
      <c r="C121" s="40"/>
      <c r="D121" s="40"/>
      <c r="E121" s="40"/>
      <c r="F121" s="40"/>
      <c r="G121" s="40"/>
      <c r="H121" s="40"/>
      <c r="I121" s="40"/>
    </row>
    <row r="122" spans="3:9" ht="15.75">
      <c r="C122" s="40"/>
      <c r="D122" s="40"/>
      <c r="E122" s="40"/>
      <c r="F122" s="40"/>
      <c r="G122" s="40"/>
      <c r="H122" s="40"/>
      <c r="I122" s="40"/>
    </row>
    <row r="123" spans="3:9" ht="15.75">
      <c r="C123" s="40"/>
      <c r="D123" s="40"/>
      <c r="E123" s="40"/>
      <c r="F123" s="40"/>
      <c r="G123" s="40"/>
      <c r="H123" s="40"/>
      <c r="I123" s="40"/>
    </row>
    <row r="124" spans="3:9" ht="15.75">
      <c r="C124" s="40"/>
      <c r="D124" s="40"/>
      <c r="E124" s="40"/>
      <c r="F124" s="40"/>
      <c r="G124" s="40"/>
      <c r="H124" s="40"/>
      <c r="I124" s="40"/>
    </row>
    <row r="125" spans="3:9" ht="15.75">
      <c r="C125" s="40"/>
      <c r="D125" s="40"/>
      <c r="E125" s="40"/>
      <c r="F125" s="40"/>
      <c r="G125" s="40"/>
      <c r="H125" s="40"/>
      <c r="I125" s="40"/>
    </row>
    <row r="126" spans="3:9" ht="15.75">
      <c r="C126" s="40"/>
      <c r="D126" s="40"/>
      <c r="E126" s="40"/>
      <c r="F126" s="40"/>
      <c r="G126" s="40"/>
      <c r="H126" s="40"/>
      <c r="I126" s="40"/>
    </row>
    <row r="127" spans="3:15" ht="15.75">
      <c r="C127" s="40"/>
      <c r="D127" s="40"/>
      <c r="E127" s="40"/>
      <c r="F127" s="40"/>
      <c r="G127" s="40"/>
      <c r="H127" s="40"/>
      <c r="I127" s="40"/>
      <c r="N127" s="3"/>
      <c r="O127" s="3"/>
    </row>
    <row r="128" spans="3:15" ht="15.75">
      <c r="C128" s="40"/>
      <c r="D128" s="40"/>
      <c r="E128" s="40"/>
      <c r="F128" s="40"/>
      <c r="G128" s="40"/>
      <c r="H128" s="40"/>
      <c r="I128" s="40"/>
      <c r="N128" s="3"/>
      <c r="O128" s="3"/>
    </row>
    <row r="129" spans="3:15" ht="15.75">
      <c r="C129" s="40"/>
      <c r="D129" s="40"/>
      <c r="E129" s="40"/>
      <c r="F129" s="40"/>
      <c r="G129" s="40"/>
      <c r="H129" s="40"/>
      <c r="I129" s="40"/>
      <c r="N129" s="3"/>
      <c r="O129" s="3"/>
    </row>
    <row r="130" spans="3:15" ht="15.75">
      <c r="C130" s="40"/>
      <c r="D130" s="40"/>
      <c r="E130" s="40"/>
      <c r="F130" s="40"/>
      <c r="G130" s="40"/>
      <c r="H130" s="40"/>
      <c r="I130" s="40"/>
      <c r="N130" s="3"/>
      <c r="O130" s="3"/>
    </row>
    <row r="131" spans="3:15" ht="15.75">
      <c r="C131" s="40"/>
      <c r="D131" s="40"/>
      <c r="E131" s="40"/>
      <c r="F131" s="40"/>
      <c r="G131" s="40"/>
      <c r="H131" s="40"/>
      <c r="I131" s="40"/>
      <c r="N131" s="3"/>
      <c r="O131" s="3"/>
    </row>
    <row r="132" spans="3:15" ht="15.75">
      <c r="C132" s="40"/>
      <c r="D132" s="40"/>
      <c r="E132" s="40"/>
      <c r="F132" s="40"/>
      <c r="G132" s="40"/>
      <c r="H132" s="40"/>
      <c r="I132" s="40"/>
      <c r="N132" s="3"/>
      <c r="O132" s="3"/>
    </row>
    <row r="133" spans="3:15" ht="15.75">
      <c r="C133" s="40"/>
      <c r="D133" s="40"/>
      <c r="E133" s="40"/>
      <c r="F133" s="40"/>
      <c r="G133" s="40"/>
      <c r="H133" s="40"/>
      <c r="I133" s="40"/>
      <c r="N133" s="3"/>
      <c r="O133" s="3"/>
    </row>
    <row r="134" spans="3:15" ht="15.75">
      <c r="C134" s="40"/>
      <c r="D134" s="40"/>
      <c r="E134" s="40"/>
      <c r="F134" s="40"/>
      <c r="G134" s="40"/>
      <c r="H134" s="40"/>
      <c r="I134" s="40"/>
      <c r="N134" s="3"/>
      <c r="O134" s="3"/>
    </row>
    <row r="135" spans="3:15" ht="15.75">
      <c r="C135" s="40"/>
      <c r="D135" s="40"/>
      <c r="E135" s="40"/>
      <c r="F135" s="40"/>
      <c r="G135" s="40"/>
      <c r="H135" s="40"/>
      <c r="I135" s="40"/>
      <c r="N135" s="3"/>
      <c r="O135" s="3"/>
    </row>
    <row r="136" spans="3:15" ht="15.75">
      <c r="C136" s="40"/>
      <c r="D136" s="40"/>
      <c r="E136" s="40"/>
      <c r="F136" s="40"/>
      <c r="G136" s="40"/>
      <c r="H136" s="40"/>
      <c r="I136" s="40"/>
      <c r="N136" s="3"/>
      <c r="O136" s="3"/>
    </row>
    <row r="137" spans="3:15" ht="15.75">
      <c r="C137" s="3"/>
      <c r="D137" s="3"/>
      <c r="E137" s="3"/>
      <c r="F137" s="3"/>
      <c r="G137" s="3"/>
      <c r="H137" s="3"/>
      <c r="I137" s="3"/>
      <c r="N137" s="3"/>
      <c r="O137" s="3"/>
    </row>
    <row r="138" spans="3:15" ht="15.75">
      <c r="C138" s="3"/>
      <c r="D138" s="3"/>
      <c r="E138" s="3"/>
      <c r="F138" s="3"/>
      <c r="G138" s="3"/>
      <c r="H138" s="3"/>
      <c r="I138" s="3"/>
      <c r="N138" s="3"/>
      <c r="O138" s="3"/>
    </row>
    <row r="139" spans="3:15" ht="15.75">
      <c r="C139" s="3"/>
      <c r="D139" s="3"/>
      <c r="E139" s="3"/>
      <c r="F139" s="3"/>
      <c r="G139" s="3"/>
      <c r="H139" s="3"/>
      <c r="I139" s="3"/>
      <c r="N139" s="3"/>
      <c r="O139" s="3"/>
    </row>
    <row r="140" spans="3:15" ht="15.75">
      <c r="C140" s="3"/>
      <c r="D140" s="3"/>
      <c r="E140" s="3"/>
      <c r="F140" s="3"/>
      <c r="G140" s="3"/>
      <c r="H140" s="3"/>
      <c r="I140" s="3"/>
      <c r="N140" s="3"/>
      <c r="O140" s="3"/>
    </row>
    <row r="141" spans="3:15" ht="15.75">
      <c r="C141" s="3"/>
      <c r="D141" s="3"/>
      <c r="E141" s="3"/>
      <c r="F141" s="3"/>
      <c r="G141" s="3"/>
      <c r="H141" s="3"/>
      <c r="I141" s="3"/>
      <c r="N141" s="3"/>
      <c r="O141" s="3"/>
    </row>
    <row r="142" spans="3:15" ht="15.75">
      <c r="C142" s="3"/>
      <c r="D142" s="3"/>
      <c r="E142" s="3"/>
      <c r="F142" s="3"/>
      <c r="G142" s="3"/>
      <c r="H142" s="3"/>
      <c r="I142" s="3"/>
      <c r="N142" s="3"/>
      <c r="O142" s="3"/>
    </row>
    <row r="143" spans="3:15" ht="15.75">
      <c r="C143" s="3"/>
      <c r="D143" s="3"/>
      <c r="E143" s="3"/>
      <c r="F143" s="3"/>
      <c r="G143" s="3"/>
      <c r="H143" s="3"/>
      <c r="I143" s="3"/>
      <c r="N143" s="3"/>
      <c r="O143" s="3"/>
    </row>
    <row r="144" spans="3:15" ht="15.75">
      <c r="C144" s="3"/>
      <c r="D144" s="3"/>
      <c r="E144" s="3"/>
      <c r="F144" s="3"/>
      <c r="G144" s="3"/>
      <c r="H144" s="3"/>
      <c r="I144" s="3"/>
      <c r="N144" s="3"/>
      <c r="O144" s="3"/>
    </row>
    <row r="145" spans="3:15" ht="15.75">
      <c r="C145" s="3"/>
      <c r="D145" s="3"/>
      <c r="E145" s="3"/>
      <c r="F145" s="3"/>
      <c r="G145" s="3"/>
      <c r="H145" s="3"/>
      <c r="I145" s="3"/>
      <c r="N145" s="3"/>
      <c r="O145" s="3"/>
    </row>
    <row r="146" spans="3:15" ht="15.75">
      <c r="C146" s="3"/>
      <c r="D146" s="3"/>
      <c r="E146" s="3"/>
      <c r="F146" s="3"/>
      <c r="G146" s="3"/>
      <c r="H146" s="3"/>
      <c r="I146" s="3"/>
      <c r="N146" s="3"/>
      <c r="O146" s="3"/>
    </row>
    <row r="147" spans="3:15" ht="15.75">
      <c r="C147" s="3"/>
      <c r="D147" s="3"/>
      <c r="E147" s="3"/>
      <c r="F147" s="3"/>
      <c r="G147" s="3"/>
      <c r="H147" s="3"/>
      <c r="I147" s="3"/>
      <c r="N147" s="3"/>
      <c r="O147" s="3"/>
    </row>
    <row r="148" spans="3:15" ht="15.75">
      <c r="C148" s="3"/>
      <c r="D148" s="3"/>
      <c r="E148" s="3"/>
      <c r="F148" s="3"/>
      <c r="G148" s="3"/>
      <c r="H148" s="3"/>
      <c r="I148" s="3"/>
      <c r="N148" s="3"/>
      <c r="O148" s="3"/>
    </row>
    <row r="149" spans="3:15" ht="15.75">
      <c r="C149" s="3"/>
      <c r="D149" s="3"/>
      <c r="E149" s="3"/>
      <c r="F149" s="3"/>
      <c r="G149" s="3"/>
      <c r="H149" s="3"/>
      <c r="I149" s="3"/>
      <c r="N149" s="3"/>
      <c r="O149" s="3"/>
    </row>
    <row r="150" spans="3:15" ht="15.75">
      <c r="C150" s="3"/>
      <c r="D150" s="3"/>
      <c r="E150" s="3"/>
      <c r="F150" s="3"/>
      <c r="G150" s="3"/>
      <c r="H150" s="3"/>
      <c r="I150" s="3"/>
      <c r="N150" s="3"/>
      <c r="O150" s="3"/>
    </row>
    <row r="151" spans="3:15" ht="15.75">
      <c r="C151" s="3"/>
      <c r="D151" s="3"/>
      <c r="E151" s="3"/>
      <c r="F151" s="3"/>
      <c r="G151" s="3"/>
      <c r="H151" s="3"/>
      <c r="I151" s="3"/>
      <c r="N151" s="3"/>
      <c r="O151" s="3"/>
    </row>
    <row r="152" spans="3:15" ht="15.75">
      <c r="C152" s="3"/>
      <c r="D152" s="3"/>
      <c r="E152" s="3"/>
      <c r="F152" s="3"/>
      <c r="G152" s="3"/>
      <c r="H152" s="3"/>
      <c r="I152" s="3"/>
      <c r="N152" s="3"/>
      <c r="O152" s="3"/>
    </row>
    <row r="153" spans="3:15" ht="15.75">
      <c r="C153" s="3"/>
      <c r="D153" s="3"/>
      <c r="E153" s="3"/>
      <c r="F153" s="3"/>
      <c r="G153" s="3"/>
      <c r="H153" s="3"/>
      <c r="I153" s="3"/>
      <c r="N153" s="3"/>
      <c r="O153" s="3"/>
    </row>
    <row r="154" spans="3:15" ht="15.75">
      <c r="C154" s="3"/>
      <c r="D154" s="3"/>
      <c r="E154" s="3"/>
      <c r="F154" s="3"/>
      <c r="G154" s="3"/>
      <c r="H154" s="3"/>
      <c r="I154" s="3"/>
      <c r="N154" s="3"/>
      <c r="O154" s="3"/>
    </row>
    <row r="155" spans="3:15" ht="15.75">
      <c r="C155" s="3"/>
      <c r="D155" s="3"/>
      <c r="E155" s="3"/>
      <c r="F155" s="3"/>
      <c r="G155" s="3"/>
      <c r="H155" s="3"/>
      <c r="I155" s="3"/>
      <c r="N155" s="3"/>
      <c r="O155" s="3"/>
    </row>
    <row r="156" spans="3:15" ht="15.75">
      <c r="C156" s="3"/>
      <c r="D156" s="3"/>
      <c r="E156" s="3"/>
      <c r="F156" s="3"/>
      <c r="G156" s="3"/>
      <c r="H156" s="3"/>
      <c r="I156" s="3"/>
      <c r="N156" s="3"/>
      <c r="O156" s="3"/>
    </row>
    <row r="157" spans="3:15" ht="15.75">
      <c r="C157" s="3"/>
      <c r="D157" s="3"/>
      <c r="E157" s="3"/>
      <c r="F157" s="3"/>
      <c r="G157" s="3"/>
      <c r="H157" s="3"/>
      <c r="I157" s="3"/>
      <c r="N157" s="3"/>
      <c r="O157" s="3"/>
    </row>
    <row r="158" spans="3:15" ht="15.75">
      <c r="C158" s="3"/>
      <c r="D158" s="3"/>
      <c r="E158" s="3"/>
      <c r="F158" s="3"/>
      <c r="G158" s="3"/>
      <c r="H158" s="3"/>
      <c r="I158" s="3"/>
      <c r="N158" s="3"/>
      <c r="O158" s="3"/>
    </row>
    <row r="159" spans="3:15" ht="15.75">
      <c r="C159" s="3"/>
      <c r="D159" s="3"/>
      <c r="E159" s="3"/>
      <c r="F159" s="3"/>
      <c r="G159" s="3"/>
      <c r="H159" s="3"/>
      <c r="I159" s="3"/>
      <c r="N159" s="3"/>
      <c r="O159" s="3"/>
    </row>
    <row r="160" spans="3:15" ht="15.75">
      <c r="C160" s="3"/>
      <c r="D160" s="3"/>
      <c r="E160" s="3"/>
      <c r="F160" s="3"/>
      <c r="G160" s="3"/>
      <c r="H160" s="3"/>
      <c r="I160" s="3"/>
      <c r="N160" s="3"/>
      <c r="O160" s="3"/>
    </row>
    <row r="161" spans="3:15" ht="15.75">
      <c r="C161" s="3"/>
      <c r="D161" s="3"/>
      <c r="E161" s="3"/>
      <c r="F161" s="3"/>
      <c r="G161" s="3"/>
      <c r="H161" s="3"/>
      <c r="I161" s="3"/>
      <c r="N161" s="3"/>
      <c r="O161" s="3"/>
    </row>
    <row r="162" spans="3:15" ht="15.75">
      <c r="C162" s="3"/>
      <c r="D162" s="3"/>
      <c r="E162" s="3"/>
      <c r="F162" s="3"/>
      <c r="G162" s="3"/>
      <c r="H162" s="3"/>
      <c r="I162" s="3"/>
      <c r="N162" s="3"/>
      <c r="O162" s="3"/>
    </row>
    <row r="163" spans="3:15" ht="15.75">
      <c r="C163" s="3"/>
      <c r="D163" s="3"/>
      <c r="E163" s="3"/>
      <c r="F163" s="3"/>
      <c r="G163" s="3"/>
      <c r="H163" s="3"/>
      <c r="I163" s="3"/>
      <c r="N163" s="3"/>
      <c r="O163" s="3"/>
    </row>
    <row r="164" spans="3:15" ht="15.75">
      <c r="C164" s="3"/>
      <c r="D164" s="3"/>
      <c r="E164" s="3"/>
      <c r="F164" s="3"/>
      <c r="G164" s="3"/>
      <c r="H164" s="3"/>
      <c r="I164" s="3"/>
      <c r="N164" s="3"/>
      <c r="O164" s="3"/>
    </row>
    <row r="165" spans="3:15" ht="15.75">
      <c r="C165" s="3"/>
      <c r="D165" s="3"/>
      <c r="E165" s="3"/>
      <c r="F165" s="3"/>
      <c r="G165" s="3"/>
      <c r="H165" s="3"/>
      <c r="I165" s="3"/>
      <c r="N165" s="3"/>
      <c r="O165" s="3"/>
    </row>
    <row r="166" spans="3:15" ht="15.75">
      <c r="C166" s="3"/>
      <c r="D166" s="3"/>
      <c r="E166" s="3"/>
      <c r="F166" s="3"/>
      <c r="G166" s="3"/>
      <c r="H166" s="3"/>
      <c r="I166" s="3"/>
      <c r="N166" s="3"/>
      <c r="O166" s="3"/>
    </row>
    <row r="167" spans="3:9" ht="15.75">
      <c r="C167" s="3"/>
      <c r="D167" s="3"/>
      <c r="E167" s="3"/>
      <c r="F167" s="3"/>
      <c r="G167" s="3"/>
      <c r="H167" s="3"/>
      <c r="I167" s="3"/>
    </row>
    <row r="168" spans="3:9" ht="15.75">
      <c r="C168" s="3"/>
      <c r="D168" s="3"/>
      <c r="E168" s="3"/>
      <c r="F168" s="3"/>
      <c r="G168" s="3"/>
      <c r="H168" s="3"/>
      <c r="I168" s="3"/>
    </row>
    <row r="169" spans="3:9" ht="15.75">
      <c r="C169" s="3"/>
      <c r="D169" s="3"/>
      <c r="E169" s="3"/>
      <c r="F169" s="3"/>
      <c r="G169" s="3"/>
      <c r="H169" s="3"/>
      <c r="I169" s="3"/>
    </row>
    <row r="170" spans="3:9" ht="15.75">
      <c r="C170" s="3"/>
      <c r="D170" s="3"/>
      <c r="E170" s="3"/>
      <c r="F170" s="3"/>
      <c r="G170" s="3"/>
      <c r="H170" s="3"/>
      <c r="I170" s="3"/>
    </row>
    <row r="171" spans="3:9" ht="15.75">
      <c r="C171" s="3"/>
      <c r="D171" s="3"/>
      <c r="E171" s="3"/>
      <c r="F171" s="3"/>
      <c r="G171" s="3"/>
      <c r="H171" s="3"/>
      <c r="I171" s="3"/>
    </row>
    <row r="172" spans="3:9" ht="15.75">
      <c r="C172" s="3"/>
      <c r="D172" s="3"/>
      <c r="E172" s="3"/>
      <c r="F172" s="3"/>
      <c r="G172" s="3"/>
      <c r="H172" s="3"/>
      <c r="I172" s="3"/>
    </row>
    <row r="173" spans="3:9" ht="15.75">
      <c r="C173" s="3"/>
      <c r="D173" s="3"/>
      <c r="E173" s="3"/>
      <c r="F173" s="3"/>
      <c r="G173" s="3"/>
      <c r="H173" s="3"/>
      <c r="I173" s="3"/>
    </row>
    <row r="174" spans="3:9" ht="15.75">
      <c r="C174" s="3"/>
      <c r="D174" s="3"/>
      <c r="E174" s="3"/>
      <c r="F174" s="3"/>
      <c r="G174" s="3"/>
      <c r="H174" s="3"/>
      <c r="I174" s="3"/>
    </row>
    <row r="175" spans="3:9" ht="15.75">
      <c r="C175" s="3"/>
      <c r="D175" s="3"/>
      <c r="E175" s="3"/>
      <c r="F175" s="3"/>
      <c r="G175" s="3"/>
      <c r="H175" s="3"/>
      <c r="I175" s="3"/>
    </row>
    <row r="176" spans="3:9" ht="15.75">
      <c r="C176" s="3"/>
      <c r="D176" s="3"/>
      <c r="E176" s="3"/>
      <c r="F176" s="3"/>
      <c r="G176" s="3"/>
      <c r="H176" s="3"/>
      <c r="I176" s="3"/>
    </row>
    <row r="177" spans="3:9" ht="15.75">
      <c r="C177" s="3"/>
      <c r="D177" s="3"/>
      <c r="E177" s="3"/>
      <c r="F177" s="3"/>
      <c r="G177" s="3"/>
      <c r="H177" s="3"/>
      <c r="I177" s="3"/>
    </row>
    <row r="178" spans="3:9" ht="15.75">
      <c r="C178" s="3"/>
      <c r="D178" s="3"/>
      <c r="E178" s="3"/>
      <c r="F178" s="3"/>
      <c r="G178" s="3"/>
      <c r="H178" s="3"/>
      <c r="I178" s="3"/>
    </row>
    <row r="179" spans="3:9" ht="15.75">
      <c r="C179" s="3"/>
      <c r="D179" s="3"/>
      <c r="E179" s="3"/>
      <c r="F179" s="3"/>
      <c r="G179" s="3"/>
      <c r="H179" s="3"/>
      <c r="I179" s="3"/>
    </row>
    <row r="180" spans="3:9" ht="15.75">
      <c r="C180" s="3"/>
      <c r="D180" s="3"/>
      <c r="E180" s="3"/>
      <c r="F180" s="3"/>
      <c r="G180" s="3"/>
      <c r="H180" s="3"/>
      <c r="I180" s="3"/>
    </row>
    <row r="181" spans="3:9" ht="15.75">
      <c r="C181" s="3"/>
      <c r="D181" s="3"/>
      <c r="E181" s="3"/>
      <c r="F181" s="3"/>
      <c r="G181" s="3"/>
      <c r="H181" s="3"/>
      <c r="I181" s="3"/>
    </row>
    <row r="182" spans="3:9" ht="15.75">
      <c r="C182" s="3"/>
      <c r="D182" s="3"/>
      <c r="E182" s="3"/>
      <c r="F182" s="3"/>
      <c r="G182" s="3"/>
      <c r="H182" s="3"/>
      <c r="I182" s="3"/>
    </row>
    <row r="183" spans="3:9" ht="15.75">
      <c r="C183" s="3"/>
      <c r="D183" s="3"/>
      <c r="E183" s="3"/>
      <c r="F183" s="3"/>
      <c r="G183" s="3"/>
      <c r="H183" s="3"/>
      <c r="I183" s="3"/>
    </row>
    <row r="184" spans="3:9" ht="15.75">
      <c r="C184" s="3"/>
      <c r="D184" s="3"/>
      <c r="E184" s="3"/>
      <c r="F184" s="3"/>
      <c r="G184" s="3"/>
      <c r="H184" s="3"/>
      <c r="I184" s="3"/>
    </row>
    <row r="185" spans="3:9" ht="15.75">
      <c r="C185" s="3"/>
      <c r="D185" s="3"/>
      <c r="E185" s="3"/>
      <c r="F185" s="3"/>
      <c r="G185" s="3"/>
      <c r="H185" s="3"/>
      <c r="I185" s="3"/>
    </row>
    <row r="186" spans="3:9" ht="15.75">
      <c r="C186" s="3"/>
      <c r="D186" s="3"/>
      <c r="E186" s="3"/>
      <c r="F186" s="3"/>
      <c r="G186" s="3"/>
      <c r="H186" s="3"/>
      <c r="I186" s="3"/>
    </row>
    <row r="187" spans="3:9" ht="15.75">
      <c r="C187" s="3"/>
      <c r="D187" s="3"/>
      <c r="E187" s="3"/>
      <c r="F187" s="3"/>
      <c r="G187" s="3"/>
      <c r="H187" s="3"/>
      <c r="I187" s="3"/>
    </row>
    <row r="188" spans="3:9" ht="15.75">
      <c r="C188" s="3"/>
      <c r="D188" s="3"/>
      <c r="E188" s="3"/>
      <c r="F188" s="3"/>
      <c r="G188" s="3"/>
      <c r="H188" s="3"/>
      <c r="I188" s="3"/>
    </row>
    <row r="189" spans="3:9" ht="15.75">
      <c r="C189" s="3"/>
      <c r="D189" s="3"/>
      <c r="E189" s="3"/>
      <c r="F189" s="3"/>
      <c r="G189" s="3"/>
      <c r="H189" s="3"/>
      <c r="I189" s="3"/>
    </row>
    <row r="190" spans="3:9" ht="15.75">
      <c r="C190" s="3"/>
      <c r="D190" s="3"/>
      <c r="E190" s="3"/>
      <c r="F190" s="3"/>
      <c r="G190" s="3"/>
      <c r="H190" s="3"/>
      <c r="I190" s="3"/>
    </row>
    <row r="191" spans="3:9" ht="15.75">
      <c r="C191" s="3"/>
      <c r="D191" s="3"/>
      <c r="E191" s="3"/>
      <c r="F191" s="3"/>
      <c r="G191" s="3"/>
      <c r="H191" s="3"/>
      <c r="I191" s="3"/>
    </row>
    <row r="192" spans="3:9" ht="15.75">
      <c r="C192" s="3"/>
      <c r="D192" s="3"/>
      <c r="E192" s="3"/>
      <c r="F192" s="3"/>
      <c r="G192" s="3"/>
      <c r="H192" s="3"/>
      <c r="I192" s="3"/>
    </row>
    <row r="193" spans="3:9" ht="15.75">
      <c r="C193" s="3"/>
      <c r="D193" s="3"/>
      <c r="E193" s="3"/>
      <c r="F193" s="3"/>
      <c r="G193" s="3"/>
      <c r="H193" s="3"/>
      <c r="I193" s="3"/>
    </row>
    <row r="194" spans="3:9" ht="15.75">
      <c r="C194" s="3"/>
      <c r="D194" s="3"/>
      <c r="E194" s="3"/>
      <c r="F194" s="3"/>
      <c r="G194" s="3"/>
      <c r="H194" s="3"/>
      <c r="I194" s="3"/>
    </row>
    <row r="195" spans="3:9" ht="15.75">
      <c r="C195" s="3"/>
      <c r="D195" s="3"/>
      <c r="E195" s="3"/>
      <c r="F195" s="3"/>
      <c r="G195" s="3"/>
      <c r="H195" s="3"/>
      <c r="I195" s="3"/>
    </row>
    <row r="196" spans="3:9" ht="15.75">
      <c r="C196" s="3"/>
      <c r="D196" s="3"/>
      <c r="E196" s="3"/>
      <c r="F196" s="3"/>
      <c r="G196" s="3"/>
      <c r="H196" s="3"/>
      <c r="I196" s="3"/>
    </row>
    <row r="197" spans="3:9" ht="15.75">
      <c r="C197" s="3"/>
      <c r="D197" s="3"/>
      <c r="E197" s="3"/>
      <c r="F197" s="3"/>
      <c r="G197" s="3"/>
      <c r="H197" s="3"/>
      <c r="I197" s="3"/>
    </row>
    <row r="198" spans="3:9" ht="15.75">
      <c r="C198" s="3"/>
      <c r="D198" s="3"/>
      <c r="E198" s="3"/>
      <c r="F198" s="3"/>
      <c r="G198" s="3"/>
      <c r="H198" s="3"/>
      <c r="I198" s="3"/>
    </row>
    <row r="199" spans="3:9" ht="15.75">
      <c r="C199" s="3"/>
      <c r="D199" s="3"/>
      <c r="E199" s="3"/>
      <c r="F199" s="3"/>
      <c r="G199" s="3"/>
      <c r="H199" s="3"/>
      <c r="I199" s="3"/>
    </row>
    <row r="200" spans="3:9" ht="15.75">
      <c r="C200" s="3"/>
      <c r="D200" s="3"/>
      <c r="E200" s="3"/>
      <c r="F200" s="3"/>
      <c r="G200" s="3"/>
      <c r="H200" s="3"/>
      <c r="I200" s="3"/>
    </row>
    <row r="201" spans="3:9" ht="15.75">
      <c r="C201" s="3"/>
      <c r="D201" s="3"/>
      <c r="E201" s="3"/>
      <c r="F201" s="3"/>
      <c r="G201" s="3"/>
      <c r="H201" s="3"/>
      <c r="I201" s="3"/>
    </row>
    <row r="202" spans="3:9" ht="15.75">
      <c r="C202" s="3"/>
      <c r="D202" s="3"/>
      <c r="E202" s="3"/>
      <c r="F202" s="3"/>
      <c r="G202" s="3"/>
      <c r="H202" s="3"/>
      <c r="I202" s="3"/>
    </row>
    <row r="203" spans="3:9" ht="15.75">
      <c r="C203" s="3"/>
      <c r="D203" s="3"/>
      <c r="E203" s="3"/>
      <c r="F203" s="3"/>
      <c r="G203" s="3"/>
      <c r="H203" s="3"/>
      <c r="I203" s="3"/>
    </row>
    <row r="204" spans="3:9" ht="15.75">
      <c r="C204" s="3"/>
      <c r="D204" s="3"/>
      <c r="E204" s="3"/>
      <c r="F204" s="3"/>
      <c r="G204" s="3"/>
      <c r="H204" s="3"/>
      <c r="I204" s="3"/>
    </row>
    <row r="205" spans="3:9" ht="15.75">
      <c r="C205" s="3"/>
      <c r="D205" s="3"/>
      <c r="E205" s="3"/>
      <c r="F205" s="3"/>
      <c r="G205" s="3"/>
      <c r="H205" s="3"/>
      <c r="I205" s="3"/>
    </row>
    <row r="206" spans="3:9" ht="15.75">
      <c r="C206" s="3"/>
      <c r="D206" s="3"/>
      <c r="E206" s="3"/>
      <c r="F206" s="3"/>
      <c r="G206" s="3"/>
      <c r="H206" s="3"/>
      <c r="I206" s="3"/>
    </row>
    <row r="207" spans="3:9" ht="15.75">
      <c r="C207" s="3"/>
      <c r="D207" s="3"/>
      <c r="E207" s="3"/>
      <c r="F207" s="3"/>
      <c r="G207" s="3"/>
      <c r="H207" s="3"/>
      <c r="I207" s="3"/>
    </row>
    <row r="208" spans="3:9" ht="15.75">
      <c r="C208" s="3"/>
      <c r="D208" s="3"/>
      <c r="E208" s="3"/>
      <c r="F208" s="3"/>
      <c r="G208" s="3"/>
      <c r="H208" s="3"/>
      <c r="I208" s="3"/>
    </row>
    <row r="209" spans="3:9" ht="15.75">
      <c r="C209" s="3"/>
      <c r="D209" s="3"/>
      <c r="E209" s="3"/>
      <c r="F209" s="3"/>
      <c r="G209" s="3"/>
      <c r="H209" s="3"/>
      <c r="I209" s="3"/>
    </row>
    <row r="210" spans="3:9" ht="15.75">
      <c r="C210" s="3"/>
      <c r="D210" s="3"/>
      <c r="E210" s="3"/>
      <c r="F210" s="3"/>
      <c r="G210" s="3"/>
      <c r="H210" s="3"/>
      <c r="I210" s="3"/>
    </row>
    <row r="211" spans="3:9" ht="15.75">
      <c r="C211" s="3"/>
      <c r="D211" s="3"/>
      <c r="E211" s="3"/>
      <c r="F211" s="3"/>
      <c r="G211" s="3"/>
      <c r="H211" s="3"/>
      <c r="I211" s="3"/>
    </row>
    <row r="212" spans="3:9" ht="15.75">
      <c r="C212" s="3"/>
      <c r="D212" s="3"/>
      <c r="E212" s="3"/>
      <c r="F212" s="3"/>
      <c r="G212" s="3"/>
      <c r="H212" s="3"/>
      <c r="I212" s="3"/>
    </row>
    <row r="213" spans="3:9" ht="15.75">
      <c r="C213" s="3"/>
      <c r="D213" s="3"/>
      <c r="E213" s="3"/>
      <c r="F213" s="3"/>
      <c r="G213" s="3"/>
      <c r="H213" s="3"/>
      <c r="I213" s="3"/>
    </row>
    <row r="214" spans="3:9" ht="15.75">
      <c r="C214" s="3"/>
      <c r="D214" s="3"/>
      <c r="E214" s="3"/>
      <c r="F214" s="3"/>
      <c r="G214" s="3"/>
      <c r="H214" s="3"/>
      <c r="I214" s="3"/>
    </row>
    <row r="215" spans="3:9" ht="15.75">
      <c r="C215" s="3"/>
      <c r="D215" s="3"/>
      <c r="E215" s="3"/>
      <c r="F215" s="3"/>
      <c r="G215" s="3"/>
      <c r="H215" s="3"/>
      <c r="I215" s="3"/>
    </row>
    <row r="216" spans="3:9" ht="15.75">
      <c r="C216" s="3"/>
      <c r="D216" s="3"/>
      <c r="E216" s="3"/>
      <c r="F216" s="3"/>
      <c r="G216" s="3"/>
      <c r="H216" s="3"/>
      <c r="I216" s="3"/>
    </row>
    <row r="217" spans="3:9" ht="15.75">
      <c r="C217" s="3"/>
      <c r="D217" s="3"/>
      <c r="E217" s="3"/>
      <c r="F217" s="3"/>
      <c r="G217" s="3"/>
      <c r="H217" s="3"/>
      <c r="I217" s="3"/>
    </row>
    <row r="218" spans="3:9" ht="15.75">
      <c r="C218" s="3"/>
      <c r="D218" s="3"/>
      <c r="E218" s="3"/>
      <c r="F218" s="3"/>
      <c r="G218" s="3"/>
      <c r="H218" s="3"/>
      <c r="I218" s="3"/>
    </row>
    <row r="219" spans="3:9" ht="15.75">
      <c r="C219" s="3"/>
      <c r="D219" s="3"/>
      <c r="E219" s="3"/>
      <c r="F219" s="3"/>
      <c r="G219" s="3"/>
      <c r="H219" s="3"/>
      <c r="I219" s="3"/>
    </row>
    <row r="220" spans="3:9" ht="15.75">
      <c r="C220" s="3"/>
      <c r="D220" s="3"/>
      <c r="E220" s="3"/>
      <c r="F220" s="3"/>
      <c r="G220" s="3"/>
      <c r="H220" s="3"/>
      <c r="I220" s="3"/>
    </row>
    <row r="221" spans="3:9" ht="15.75">
      <c r="C221" s="3"/>
      <c r="D221" s="3"/>
      <c r="E221" s="3"/>
      <c r="F221" s="3"/>
      <c r="G221" s="3"/>
      <c r="H221" s="3"/>
      <c r="I221" s="3"/>
    </row>
    <row r="222" spans="3:9" ht="15.75">
      <c r="C222" s="3"/>
      <c r="D222" s="3"/>
      <c r="E222" s="3"/>
      <c r="F222" s="3"/>
      <c r="G222" s="3"/>
      <c r="H222" s="3"/>
      <c r="I222" s="3"/>
    </row>
    <row r="223" spans="3:9" ht="15.75">
      <c r="C223" s="3"/>
      <c r="D223" s="3"/>
      <c r="E223" s="3"/>
      <c r="F223" s="3"/>
      <c r="G223" s="3"/>
      <c r="H223" s="3"/>
      <c r="I223" s="3"/>
    </row>
    <row r="224" spans="3:9" ht="15.75">
      <c r="C224" s="3"/>
      <c r="D224" s="3"/>
      <c r="E224" s="3"/>
      <c r="F224" s="3"/>
      <c r="G224" s="3"/>
      <c r="H224" s="3"/>
      <c r="I224" s="3"/>
    </row>
    <row r="225" spans="3:9" ht="15.75">
      <c r="C225" s="3"/>
      <c r="D225" s="3"/>
      <c r="E225" s="3"/>
      <c r="F225" s="3"/>
      <c r="G225" s="3"/>
      <c r="H225" s="3"/>
      <c r="I225" s="3"/>
    </row>
    <row r="226" spans="3:9" ht="15.75">
      <c r="C226" s="3"/>
      <c r="D226" s="3"/>
      <c r="E226" s="3"/>
      <c r="F226" s="3"/>
      <c r="G226" s="3"/>
      <c r="H226" s="3"/>
      <c r="I226" s="3"/>
    </row>
    <row r="227" spans="3:9" ht="15.75">
      <c r="C227" s="3"/>
      <c r="D227" s="3"/>
      <c r="E227" s="3"/>
      <c r="F227" s="3"/>
      <c r="G227" s="3"/>
      <c r="H227" s="3"/>
      <c r="I227" s="3"/>
    </row>
    <row r="228" spans="3:9" ht="15.75">
      <c r="C228" s="3"/>
      <c r="D228" s="3"/>
      <c r="E228" s="3"/>
      <c r="F228" s="3"/>
      <c r="G228" s="3"/>
      <c r="H228" s="3"/>
      <c r="I228" s="3"/>
    </row>
    <row r="229" spans="3:9" ht="15.75">
      <c r="C229" s="3"/>
      <c r="D229" s="3"/>
      <c r="E229" s="3"/>
      <c r="F229" s="3"/>
      <c r="G229" s="3"/>
      <c r="H229" s="3"/>
      <c r="I229" s="3"/>
    </row>
    <row r="230" spans="3:9" ht="15.75">
      <c r="C230" s="3"/>
      <c r="D230" s="3"/>
      <c r="E230" s="3"/>
      <c r="F230" s="3"/>
      <c r="G230" s="3"/>
      <c r="H230" s="3"/>
      <c r="I230" s="3"/>
    </row>
    <row r="231" spans="3:9" ht="15.75">
      <c r="C231" s="3"/>
      <c r="D231" s="3"/>
      <c r="E231" s="3"/>
      <c r="F231" s="3"/>
      <c r="G231" s="3"/>
      <c r="H231" s="3"/>
      <c r="I231" s="3"/>
    </row>
    <row r="232" spans="3:9" ht="15.75">
      <c r="C232" s="3"/>
      <c r="D232" s="3"/>
      <c r="E232" s="3"/>
      <c r="F232" s="3"/>
      <c r="G232" s="3"/>
      <c r="H232" s="3"/>
      <c r="I232" s="3"/>
    </row>
    <row r="233" spans="3:9" ht="15.75">
      <c r="C233" s="3"/>
      <c r="D233" s="3"/>
      <c r="E233" s="3"/>
      <c r="F233" s="3"/>
      <c r="G233" s="3"/>
      <c r="H233" s="3"/>
      <c r="I233" s="3"/>
    </row>
    <row r="234" spans="3:9" ht="15.75">
      <c r="C234" s="3"/>
      <c r="D234" s="3"/>
      <c r="E234" s="3"/>
      <c r="F234" s="3"/>
      <c r="G234" s="3"/>
      <c r="H234" s="3"/>
      <c r="I234" s="3"/>
    </row>
    <row r="235" spans="3:9" ht="15.75">
      <c r="C235" s="3"/>
      <c r="D235" s="3"/>
      <c r="E235" s="3"/>
      <c r="F235" s="3"/>
      <c r="G235" s="3"/>
      <c r="H235" s="3"/>
      <c r="I235" s="3"/>
    </row>
  </sheetData>
  <mergeCells count="18">
    <mergeCell ref="G3:H3"/>
    <mergeCell ref="C7:M7"/>
    <mergeCell ref="H8:I8"/>
    <mergeCell ref="A10:D10"/>
    <mergeCell ref="E10:M10"/>
    <mergeCell ref="A11:A12"/>
    <mergeCell ref="B11:B12"/>
    <mergeCell ref="C11:C12"/>
    <mergeCell ref="D11:D12"/>
    <mergeCell ref="M11:M12"/>
    <mergeCell ref="E11:E12"/>
    <mergeCell ref="F11:F12"/>
    <mergeCell ref="G11:H11"/>
    <mergeCell ref="I11:I12"/>
    <mergeCell ref="C108:I108"/>
    <mergeCell ref="J11:J12"/>
    <mergeCell ref="K11:K12"/>
    <mergeCell ref="L11:L12"/>
  </mergeCells>
  <printOptions horizontalCentered="1" verticalCentered="1"/>
  <pageMargins left="0.07847222222222222" right="0.19652777777777777" top="0.7875" bottom="0.7875" header="0.5118055555555555" footer="0.5118055555555555"/>
  <pageSetup horizontalDpi="300" verticalDpi="3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2010-04-30T11:12:48Z</cp:lastPrinted>
  <dcterms:created xsi:type="dcterms:W3CDTF">2010-03-18T07:38:19Z</dcterms:created>
  <dcterms:modified xsi:type="dcterms:W3CDTF">2010-04-30T12:09:15Z</dcterms:modified>
  <cp:category/>
  <cp:version/>
  <cp:contentType/>
  <cp:contentStatus/>
</cp:coreProperties>
</file>