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par'!$9:$11</definedName>
  </definedNames>
  <calcPr fullCalcOnLoad="1"/>
</workbook>
</file>

<file path=xl/sharedStrings.xml><?xml version="1.0" encoding="utf-8"?>
<sst xmlns="http://schemas.openxmlformats.org/spreadsheetml/2006/main" count="398" uniqueCount="158">
  <si>
    <t>85195-Pozostała działalność:Razem</t>
  </si>
  <si>
    <t xml:space="preserve">różne opłaty i składki </t>
  </si>
  <si>
    <t>(dane w zł)</t>
  </si>
  <si>
    <t>podróże służbowe zagraniczne</t>
  </si>
  <si>
    <t>§</t>
  </si>
  <si>
    <t>w tym wydatki</t>
  </si>
  <si>
    <t>bieżące</t>
  </si>
  <si>
    <t>inwestycyj.</t>
  </si>
  <si>
    <t>zakup energii</t>
  </si>
  <si>
    <t>zakup usług remontowych</t>
  </si>
  <si>
    <t>zakup usług pozostałych</t>
  </si>
  <si>
    <t>podatek od towarów i usług VAT</t>
  </si>
  <si>
    <t>wydatki inwestycyjne jedn.budżet</t>
  </si>
  <si>
    <t>01010- Infrastruktura wodociągowa i sanitacyjna wsi: Razem</t>
  </si>
  <si>
    <t>01030-Izby rolnicze: Razem</t>
  </si>
  <si>
    <t>600   Transport i łączność- Razem</t>
  </si>
  <si>
    <t>zakup materiałów i wyposażenia</t>
  </si>
  <si>
    <t>wyd.na zakupy inwestycyjne jedn.budżet.</t>
  </si>
  <si>
    <t>700  Gospodarka mieszkaniowa - Razem</t>
  </si>
  <si>
    <t>710 Działalność usługowa - Razem</t>
  </si>
  <si>
    <t>wynagrodzenia osobowe pracowników</t>
  </si>
  <si>
    <t>dodatkowe wynagrodzenia roczne</t>
  </si>
  <si>
    <t>składki na ubezpieczenia społeczne</t>
  </si>
  <si>
    <t>składki na Fundusz Pracy</t>
  </si>
  <si>
    <t>różne wydatki na rzecz osób fizycznych</t>
  </si>
  <si>
    <t>podróże służbowe krajowe</t>
  </si>
  <si>
    <t>wpłaty na PFRON</t>
  </si>
  <si>
    <t>różne opłaty i składki</t>
  </si>
  <si>
    <t>odpisy na zakładowy fund.świad.socj</t>
  </si>
  <si>
    <t>wyd.na zakupy inwestycyjne jedn.budż</t>
  </si>
  <si>
    <t>wpł.gmin i powiat.na rzecz innych jst oraz związków gmin lub związków powiatów na dofinansowanie zadań bieżących</t>
  </si>
  <si>
    <t>zakup usług zdrowotnych</t>
  </si>
  <si>
    <t xml:space="preserve">75095  Pozostała działalność : Razem  </t>
  </si>
  <si>
    <t>750  Administracja publiczna - Razem</t>
  </si>
  <si>
    <t>751  Urzędy naczelnych organów władzy państwowej, kontroli i ochrony prawa oraz sądownictwa - Razem</t>
  </si>
  <si>
    <t xml:space="preserve">75212 – Pozostałe wydatki obronne : Razem  </t>
  </si>
  <si>
    <t>752  Obrona narodowa - Razem</t>
  </si>
  <si>
    <t xml:space="preserve">zakup usług pozostałych </t>
  </si>
  <si>
    <t>757 Obsługa długu publicznego - Razem</t>
  </si>
  <si>
    <t>rezerwy celowe</t>
  </si>
  <si>
    <t>758  Różne rozliczenia - Razem</t>
  </si>
  <si>
    <t>zakup leków i materiałów medycznych</t>
  </si>
  <si>
    <t>zakup pomocy nauk,dydakt i książek</t>
  </si>
  <si>
    <t>odpisy na zakł.fundusz świad.socj</t>
  </si>
  <si>
    <t>zakup pomocy nauk,dydakt.i książek</t>
  </si>
  <si>
    <t>80101- Szkoły podstawowe : Razem</t>
  </si>
  <si>
    <t>80110 - Gimnazja : Razem</t>
  </si>
  <si>
    <t>80113 - Dowożenie uczniów do szkół : Razem</t>
  </si>
  <si>
    <t>80120 - Licea ogólnokształcące : Razem</t>
  </si>
  <si>
    <t>80145- Komisje egzaminacyjne: Razem</t>
  </si>
  <si>
    <t>85154 - Przeciwdziałanie alkoholizm: Razem</t>
  </si>
  <si>
    <t>85401-  Świetlice szkolne : Razem</t>
  </si>
  <si>
    <t>90003-Oczyszczanie miast i wsi:Razem</t>
  </si>
  <si>
    <t>90004- Utrzymanie zieleni w miastach i gminach : Razem</t>
  </si>
  <si>
    <t>90013- Schroniska dla zwierząt:Razem</t>
  </si>
  <si>
    <t>90015- Oświetlenie ulic, placów i dróg:Razem</t>
  </si>
  <si>
    <t>92109- Domy i ośr.kultury,świetlice i kluby : Razem</t>
  </si>
  <si>
    <t>92120- Ochrona i konserwacja zabytków:Razem</t>
  </si>
  <si>
    <t>92601- Obiekty sportowe:Razem</t>
  </si>
  <si>
    <t>92605- Zadania w zakresie kultury fizycznej i sportu: Razem</t>
  </si>
  <si>
    <t>zakup pomocy nauk,dydakt. i książek</t>
  </si>
  <si>
    <t>80146-Dokształacanie i doskonalenie nauczycieli:Razem</t>
  </si>
  <si>
    <t>801  Oświata i wychowanie - Razem</t>
  </si>
  <si>
    <t>851  Ochrona zdrowia - Razem</t>
  </si>
  <si>
    <t>świadczenia społeczne</t>
  </si>
  <si>
    <t>zakup pozostałych usług</t>
  </si>
  <si>
    <t>85415-Pomoc materialna dla uczniów: Razem</t>
  </si>
  <si>
    <t>854  Edukacyjna opieka wychowawcza- Razem</t>
  </si>
  <si>
    <t>wydatki inwestycyjne jedn.budżetowych</t>
  </si>
  <si>
    <t>900  Gospodarka komunalna i ochrona środowiska- Razem</t>
  </si>
  <si>
    <t>921 Kultura i ochrona dziedzictwa narodowego - Razem</t>
  </si>
  <si>
    <t>926  Kultura fizyczna i sport - Razem</t>
  </si>
  <si>
    <t>Suma            WYDATKI  OGÓŁEM :</t>
  </si>
  <si>
    <t>60004-Lokalny transport zbiorowy:Razem</t>
  </si>
  <si>
    <t>60016 - Drogi publiczne gminne: Razem</t>
  </si>
  <si>
    <t>70005 - Gospodarka gruntami i nieruchomościami : Razem</t>
  </si>
  <si>
    <t>71004 - Plany zagospodarowania przestrzennego : Razem</t>
  </si>
  <si>
    <t>60095- Pozostała działalność : Razem</t>
  </si>
  <si>
    <t>010 Rolnictwo i łowiectwo-Razem</t>
  </si>
  <si>
    <t>75011- Urzędy wojewódzkie : Razem</t>
  </si>
  <si>
    <t>75023 - Urzędy gmin : Razem</t>
  </si>
  <si>
    <t>75101-  Urzędy naczelnych organów władzy państw, kontroli i ochrony prawa : Razem</t>
  </si>
  <si>
    <t>75412 - Ochotnicze  Straże Pożarne : Razem</t>
  </si>
  <si>
    <t>75414 - Obrona cywilna : Razem</t>
  </si>
  <si>
    <t>754  Bezpiecz.publiczne i ochrona przeciwpożarowa- Razem</t>
  </si>
  <si>
    <t>75818 - Rezerwy ogólne i celowe : Razem</t>
  </si>
  <si>
    <t>Dz</t>
  </si>
  <si>
    <t>Zadanie</t>
  </si>
  <si>
    <t>Rozdz</t>
  </si>
  <si>
    <t>85214 - Zasiłki i pomoc w naturze oraz składki na ubezpiecz. społeczne  : Razem</t>
  </si>
  <si>
    <t>85215 - Dodatki mieszkaniowe : Razem</t>
  </si>
  <si>
    <t>85219- Ośrodki pomocy społecznej : Razem</t>
  </si>
  <si>
    <t>85228 - Usługi opiekuńcze i specjalist.usługi opiekuńcze : Razem</t>
  </si>
  <si>
    <t>852  Pomoc społeczna - Razem</t>
  </si>
  <si>
    <t>70004- Różne jedn.obsługi gospodarki mieszkaniowej: Razem</t>
  </si>
  <si>
    <t>75022 - Rady gmin : Razem</t>
  </si>
  <si>
    <t>80104- Przedszkola : Razem</t>
  </si>
  <si>
    <t>75702- Obsługa pap.wartościowych, kredytów i pożyczek jednostek samorządu terytorialnego: Razem</t>
  </si>
  <si>
    <t>wpłaty jednostek na rzecz środków specjalnych</t>
  </si>
  <si>
    <t>dotacja podmiotowa z budżetu dla niepubl.szkoły lub innej placówki oświat-wychowawczej</t>
  </si>
  <si>
    <t>80114 Zespoły obsługi ekonomiczno-administ. szkół:Razem</t>
  </si>
  <si>
    <t>wynagrodzenie agencyjno-prowizyjne</t>
  </si>
  <si>
    <t>010</t>
  </si>
  <si>
    <t>01010</t>
  </si>
  <si>
    <t>01030</t>
  </si>
  <si>
    <t>85121-Lecznictwo ambulatoryjne:Razem</t>
  </si>
  <si>
    <t>wynagrodzenie bezosobowe</t>
  </si>
  <si>
    <t>wynagrodzeniabezosobowe</t>
  </si>
  <si>
    <t>wynagrodzenia bezosobowe</t>
  </si>
  <si>
    <t>składki na ubezpieczenie zdrowotne</t>
  </si>
  <si>
    <t>92695-Pozostała działalność</t>
  </si>
  <si>
    <t>zakup usług zdrowonych</t>
  </si>
  <si>
    <t>zakup usług przez jednostki samorządu terytorjalnego od innych jednostek samorządu terytorjalnego</t>
  </si>
  <si>
    <t>wpłaty gmin na rzecz izb roln.w wys2% uzyskania wpłat podatku rolnego</t>
  </si>
  <si>
    <t>opłaty za usługi internetowe</t>
  </si>
  <si>
    <t>odsetki i dyskon.od kraj.skarb.pap.wartościowych,oraz od krajowych pożyczek i kredytów</t>
  </si>
  <si>
    <t>wpłaty jednostek samorządu terytorialnego do budżetu państwa</t>
  </si>
  <si>
    <t>85212 -Świadczenia rodzinne oraz składki na ubezpieczenia emerytalne i rentowe z ubezpieczenia społecznego:Razem</t>
  </si>
  <si>
    <t>85213 -Składki na ubezpieczenia zdrowotne opłacone za osoby pobierające niektóre swiadczenia z pomocy społ.oraz niektóre świadczenia rodzinne:Razem</t>
  </si>
  <si>
    <t>wydatki osobowe nie zaliczone do wynagrodz.</t>
  </si>
  <si>
    <t>stypendia dla uczniów</t>
  </si>
  <si>
    <t>dotacje celowe z budżetu na finansowanie lub dofinansowanie zadań zleconych do realizacji stowarzyszenia</t>
  </si>
  <si>
    <t>75831 - Część równoważąca subwencji ogólnej dla gmin: Razem</t>
  </si>
  <si>
    <t xml:space="preserve"> rezerwa ogólna</t>
  </si>
  <si>
    <t>Autopoprawki Wójta Gminy</t>
  </si>
  <si>
    <t>Plan wydatków na 2005r z uwzględnieniem autopoprawek</t>
  </si>
  <si>
    <t>Wydatki na zakup i obięcie akcji oraz wniesienie do spółek prawa handlowego</t>
  </si>
  <si>
    <t>Wynagrodzenia bezosobowe</t>
  </si>
  <si>
    <t>75109-  Wybory do rad gmin,rad powiatów,sejmików województw oraz referenda gminne,powiatowe i wojewódzkie : Razem</t>
  </si>
  <si>
    <t xml:space="preserve">Dotacja celowa z budżetu na finansowanie lub dofinansowanie zadań zleconych do realizacji stowarzyszeniom </t>
  </si>
  <si>
    <t>Plan wydatków na 2005rok</t>
  </si>
  <si>
    <t>podatek od towarów i usług</t>
  </si>
  <si>
    <t>zakup środków żywnościowych</t>
  </si>
  <si>
    <t>dotacja celowa z budżetu na finansowanie lub dofinansowanie zadań zleconych do realizacji stowarzyszeniom</t>
  </si>
  <si>
    <t>75404 - Komendy wojewódzkie Policji : Razem</t>
  </si>
  <si>
    <t>Wydatki na pomoc udzielaną między jst na dofinan własnych zadań bieżących</t>
  </si>
  <si>
    <t xml:space="preserve"> wydatki osobowe niezaliczone do wynagrodzeń</t>
  </si>
  <si>
    <t>inne formy pomocy dla uczniów</t>
  </si>
  <si>
    <t>wydatki na zakup inwestycyjne jednostek</t>
  </si>
  <si>
    <t>inwestycyj</t>
  </si>
  <si>
    <t>Wykonanie wydatków  budżetu Gminy Michałowice za 2005 rok</t>
  </si>
  <si>
    <t>75108- Wybory do Sejmu i Senatu : Razem</t>
  </si>
  <si>
    <t>wpłaty jednostek na fundusz celowy</t>
  </si>
  <si>
    <t>dotacje celowe przekazane gminie lub miastu stołecznemu</t>
  </si>
  <si>
    <t>90001-Gospodarka ściekowa i ochrona wód:Razem</t>
  </si>
  <si>
    <t>90095-Pozostała działalność:Razem</t>
  </si>
  <si>
    <t>wydatki na zakupy inwestycyjne jedn.budżetowych</t>
  </si>
  <si>
    <t>dotacja podmiotowa z budżetu dla instytucji kultury</t>
  </si>
  <si>
    <t>92116 -Biblioteki : Razem</t>
  </si>
  <si>
    <t>kary i odszkodowania wypł.na rzecz osób fizycznych</t>
  </si>
  <si>
    <t>75107-  Wybory Prezydenta Rzeczpospolitej Polskiej  Razem</t>
  </si>
  <si>
    <t>80103- Oddziały przedszkolne w szkołach podstawowych:Razem</t>
  </si>
  <si>
    <t>Sprawozdanie</t>
  </si>
  <si>
    <t>Rady Gminy Michałowice</t>
  </si>
  <si>
    <t>Plan wydatków  po zmianach</t>
  </si>
  <si>
    <t>Wykonanie wydatków za 2005 rok</t>
  </si>
  <si>
    <t>do Uchwały Nr XL/349 / 2006</t>
  </si>
  <si>
    <t>z dnia 27 kwietnia 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</si>
</sst>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/>
    </xf>
    <xf numFmtId="49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wrapText="1"/>
    </xf>
    <xf numFmtId="0" fontId="8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3" fontId="8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vertical="top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8" fillId="0" borderId="2" xfId="0" applyNumberFormat="1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vertical="top"/>
    </xf>
    <xf numFmtId="0" fontId="8" fillId="0" borderId="6" xfId="0" applyFont="1" applyBorder="1" applyAlignment="1">
      <alignment/>
    </xf>
    <xf numFmtId="0" fontId="7" fillId="0" borderId="7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0" xfId="0" applyFont="1" applyAlignment="1">
      <alignment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6"/>
  <sheetViews>
    <sheetView tabSelected="1" view="pageBreakPreview" zoomScaleSheetLayoutView="100" workbookViewId="0" topLeftCell="A369">
      <selection activeCell="C369" sqref="C369:D369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33.00390625" style="1" customWidth="1"/>
    <col min="5" max="5" width="10.25390625" style="1" customWidth="1"/>
    <col min="6" max="7" width="9.875" style="1" customWidth="1"/>
    <col min="8" max="8" width="9.25390625" style="1" hidden="1" customWidth="1"/>
    <col min="9" max="9" width="9.00390625" style="1" hidden="1" customWidth="1"/>
    <col min="10" max="10" width="15.125" style="1" hidden="1" customWidth="1"/>
    <col min="11" max="11" width="10.625" style="1" customWidth="1"/>
    <col min="12" max="12" width="9.75390625" style="1" customWidth="1"/>
    <col min="13" max="14" width="10.25390625" style="1" customWidth="1"/>
    <col min="15" max="15" width="9.125" style="1" hidden="1" customWidth="1"/>
    <col min="16" max="16" width="9.75390625" style="1" customWidth="1"/>
    <col min="17" max="17" width="10.625" style="1" customWidth="1"/>
    <col min="18" max="16384" width="9.125" style="1" customWidth="1"/>
  </cols>
  <sheetData>
    <row r="2" spans="5:7" ht="12">
      <c r="E2" s="2" t="s">
        <v>152</v>
      </c>
      <c r="F2" s="2"/>
      <c r="G2" s="2"/>
    </row>
    <row r="3" spans="5:7" ht="12">
      <c r="E3" s="2" t="s">
        <v>156</v>
      </c>
      <c r="F3" s="2"/>
      <c r="G3" s="2"/>
    </row>
    <row r="4" spans="5:7" ht="12">
      <c r="E4" s="2" t="s">
        <v>153</v>
      </c>
      <c r="F4" s="2"/>
      <c r="G4" s="2"/>
    </row>
    <row r="5" spans="5:7" ht="12">
      <c r="E5" s="2" t="s">
        <v>157</v>
      </c>
      <c r="F5" s="2"/>
      <c r="G5" s="2"/>
    </row>
    <row r="6" spans="5:7" ht="12">
      <c r="E6" s="56"/>
      <c r="F6" s="56"/>
      <c r="G6" s="56"/>
    </row>
    <row r="7" spans="5:7" ht="6.75" customHeight="1">
      <c r="E7" s="2"/>
      <c r="F7" s="2"/>
      <c r="G7" s="2"/>
    </row>
    <row r="8" spans="1:14" ht="18" customHeight="1">
      <c r="A8" s="41" t="s">
        <v>140</v>
      </c>
      <c r="B8" s="41"/>
      <c r="C8" s="41"/>
      <c r="D8" s="41"/>
      <c r="E8" s="42"/>
      <c r="F8" s="42"/>
      <c r="G8" s="42"/>
      <c r="H8" s="42"/>
      <c r="I8" s="42"/>
      <c r="J8" s="42"/>
      <c r="K8" s="42"/>
      <c r="N8" s="1" t="s">
        <v>2</v>
      </c>
    </row>
    <row r="9" spans="1:17" ht="30.75" customHeight="1">
      <c r="A9" s="64" t="s">
        <v>86</v>
      </c>
      <c r="B9" s="64" t="s">
        <v>88</v>
      </c>
      <c r="C9" s="64" t="s">
        <v>4</v>
      </c>
      <c r="D9" s="64" t="s">
        <v>87</v>
      </c>
      <c r="E9" s="62" t="s">
        <v>130</v>
      </c>
      <c r="F9" s="50" t="s">
        <v>5</v>
      </c>
      <c r="G9" s="51"/>
      <c r="H9" s="52" t="s">
        <v>124</v>
      </c>
      <c r="I9" s="53"/>
      <c r="J9" s="3" t="s">
        <v>125</v>
      </c>
      <c r="K9" s="48" t="s">
        <v>154</v>
      </c>
      <c r="L9" s="43" t="s">
        <v>5</v>
      </c>
      <c r="M9" s="44"/>
      <c r="N9" s="45" t="s">
        <v>155</v>
      </c>
      <c r="O9" s="46"/>
      <c r="P9" s="43" t="s">
        <v>5</v>
      </c>
      <c r="Q9" s="44"/>
    </row>
    <row r="10" spans="1:17" ht="23.25" customHeight="1">
      <c r="A10" s="65"/>
      <c r="B10" s="65"/>
      <c r="C10" s="65"/>
      <c r="D10" s="65"/>
      <c r="E10" s="63"/>
      <c r="F10" s="4" t="s">
        <v>6</v>
      </c>
      <c r="G10" s="4" t="s">
        <v>7</v>
      </c>
      <c r="H10" s="4" t="s">
        <v>6</v>
      </c>
      <c r="I10" s="4" t="s">
        <v>7</v>
      </c>
      <c r="J10" s="5"/>
      <c r="K10" s="49"/>
      <c r="L10" s="6" t="s">
        <v>6</v>
      </c>
      <c r="M10" s="6" t="s">
        <v>7</v>
      </c>
      <c r="N10" s="47"/>
      <c r="O10" s="40"/>
      <c r="P10" s="6" t="s">
        <v>6</v>
      </c>
      <c r="Q10" s="6" t="s">
        <v>139</v>
      </c>
    </row>
    <row r="11" spans="1:17" ht="1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8</v>
      </c>
      <c r="L11" s="4">
        <v>9</v>
      </c>
      <c r="M11" s="4">
        <v>10</v>
      </c>
      <c r="N11" s="4">
        <v>11</v>
      </c>
      <c r="O11" s="4">
        <v>12</v>
      </c>
      <c r="P11" s="4">
        <v>12</v>
      </c>
      <c r="Q11" s="4">
        <v>13</v>
      </c>
    </row>
    <row r="12" spans="1:17" ht="12">
      <c r="A12" s="7" t="s">
        <v>102</v>
      </c>
      <c r="B12" s="7" t="s">
        <v>103</v>
      </c>
      <c r="C12" s="6">
        <v>4110</v>
      </c>
      <c r="D12" s="6" t="s">
        <v>22</v>
      </c>
      <c r="E12" s="8">
        <f>SUM(F12:G12)</f>
        <v>0</v>
      </c>
      <c r="F12" s="4"/>
      <c r="G12" s="4"/>
      <c r="H12" s="4"/>
      <c r="I12" s="4"/>
      <c r="J12" s="4"/>
      <c r="K12" s="8">
        <f aca="true" t="shared" si="0" ref="K12:K39">SUM(L12:M12)</f>
        <v>550</v>
      </c>
      <c r="L12" s="9">
        <v>550</v>
      </c>
      <c r="M12" s="4"/>
      <c r="N12" s="10">
        <f aca="true" t="shared" si="1" ref="N12:N20">SUM(P12:Q12)</f>
        <v>537</v>
      </c>
      <c r="O12" s="4"/>
      <c r="P12" s="9">
        <v>537</v>
      </c>
      <c r="Q12" s="4"/>
    </row>
    <row r="13" spans="1:17" ht="12">
      <c r="A13" s="4"/>
      <c r="B13" s="4"/>
      <c r="C13" s="11">
        <v>4170</v>
      </c>
      <c r="D13" s="6" t="s">
        <v>106</v>
      </c>
      <c r="E13" s="8">
        <f>SUM(F13:G13)</f>
        <v>0</v>
      </c>
      <c r="F13" s="4"/>
      <c r="G13" s="4"/>
      <c r="H13" s="4"/>
      <c r="I13" s="4"/>
      <c r="J13" s="4"/>
      <c r="K13" s="8">
        <f t="shared" si="0"/>
        <v>3300</v>
      </c>
      <c r="L13" s="9">
        <v>3300</v>
      </c>
      <c r="M13" s="4"/>
      <c r="N13" s="10">
        <f t="shared" si="1"/>
        <v>3300</v>
      </c>
      <c r="O13" s="4"/>
      <c r="P13" s="8">
        <v>3300</v>
      </c>
      <c r="Q13" s="4"/>
    </row>
    <row r="14" spans="1:17" ht="12">
      <c r="A14" s="7"/>
      <c r="B14" s="7"/>
      <c r="C14" s="9">
        <v>4210</v>
      </c>
      <c r="D14" s="12" t="s">
        <v>16</v>
      </c>
      <c r="E14" s="8">
        <f>SUM(F14:G14)</f>
        <v>500</v>
      </c>
      <c r="F14" s="8">
        <v>500</v>
      </c>
      <c r="G14" s="8"/>
      <c r="H14" s="8">
        <v>0</v>
      </c>
      <c r="I14" s="8"/>
      <c r="J14" s="8">
        <f aca="true" t="shared" si="2" ref="J14:J19">SUM(E14+H14)</f>
        <v>500</v>
      </c>
      <c r="K14" s="8">
        <f t="shared" si="0"/>
        <v>500</v>
      </c>
      <c r="L14" s="8">
        <v>500</v>
      </c>
      <c r="M14" s="8"/>
      <c r="N14" s="10">
        <f t="shared" si="1"/>
        <v>335</v>
      </c>
      <c r="O14" s="10"/>
      <c r="P14" s="10">
        <v>335</v>
      </c>
      <c r="Q14" s="10"/>
    </row>
    <row r="15" spans="1:17" ht="12">
      <c r="A15" s="6"/>
      <c r="B15" s="6"/>
      <c r="C15" s="6">
        <v>4260</v>
      </c>
      <c r="D15" s="6" t="s">
        <v>8</v>
      </c>
      <c r="E15" s="10">
        <f>SUM(F15:G15)</f>
        <v>1012000</v>
      </c>
      <c r="F15" s="10">
        <v>1012000</v>
      </c>
      <c r="G15" s="6"/>
      <c r="H15" s="10">
        <v>0</v>
      </c>
      <c r="I15" s="6"/>
      <c r="J15" s="8">
        <f t="shared" si="2"/>
        <v>1012000</v>
      </c>
      <c r="K15" s="10">
        <f t="shared" si="0"/>
        <v>679150</v>
      </c>
      <c r="L15" s="10">
        <v>679150</v>
      </c>
      <c r="M15" s="6"/>
      <c r="N15" s="10">
        <f t="shared" si="1"/>
        <v>658624</v>
      </c>
      <c r="O15" s="10"/>
      <c r="P15" s="10">
        <v>658624</v>
      </c>
      <c r="Q15" s="10"/>
    </row>
    <row r="16" spans="1:17" ht="12">
      <c r="A16" s="6"/>
      <c r="B16" s="6"/>
      <c r="C16" s="6">
        <v>4270</v>
      </c>
      <c r="D16" s="6" t="s">
        <v>9</v>
      </c>
      <c r="E16" s="10">
        <f aca="true" t="shared" si="3" ref="E16:E82">SUM(F16:G16)</f>
        <v>500000</v>
      </c>
      <c r="F16" s="10">
        <v>500000</v>
      </c>
      <c r="G16" s="6"/>
      <c r="H16" s="10">
        <v>0</v>
      </c>
      <c r="I16" s="6"/>
      <c r="J16" s="8">
        <f t="shared" si="2"/>
        <v>500000</v>
      </c>
      <c r="K16" s="10">
        <f t="shared" si="0"/>
        <v>471500</v>
      </c>
      <c r="L16" s="10">
        <v>471500</v>
      </c>
      <c r="M16" s="6"/>
      <c r="N16" s="10">
        <f t="shared" si="1"/>
        <v>454240</v>
      </c>
      <c r="O16" s="10"/>
      <c r="P16" s="10">
        <v>454240</v>
      </c>
      <c r="Q16" s="10"/>
    </row>
    <row r="17" spans="1:17" ht="12">
      <c r="A17" s="6"/>
      <c r="B17" s="6"/>
      <c r="C17" s="6">
        <v>4300</v>
      </c>
      <c r="D17" s="6" t="s">
        <v>10</v>
      </c>
      <c r="E17" s="10">
        <f>SUM(F17:G17)</f>
        <v>801300</v>
      </c>
      <c r="F17" s="10">
        <v>801300</v>
      </c>
      <c r="G17" s="6"/>
      <c r="H17" s="10">
        <v>0</v>
      </c>
      <c r="I17" s="6"/>
      <c r="J17" s="8">
        <f t="shared" si="2"/>
        <v>801300</v>
      </c>
      <c r="K17" s="10">
        <f t="shared" si="0"/>
        <v>919300</v>
      </c>
      <c r="L17" s="10">
        <v>919300</v>
      </c>
      <c r="M17" s="6"/>
      <c r="N17" s="10">
        <f t="shared" si="1"/>
        <v>886741</v>
      </c>
      <c r="O17" s="10"/>
      <c r="P17" s="10">
        <v>886741</v>
      </c>
      <c r="Q17" s="10"/>
    </row>
    <row r="18" spans="1:17" ht="12">
      <c r="A18" s="6"/>
      <c r="B18" s="6"/>
      <c r="C18" s="6">
        <v>4430</v>
      </c>
      <c r="D18" s="6" t="s">
        <v>1</v>
      </c>
      <c r="E18" s="10">
        <f t="shared" si="3"/>
        <v>2000</v>
      </c>
      <c r="F18" s="10">
        <v>2000</v>
      </c>
      <c r="G18" s="6"/>
      <c r="H18" s="10">
        <v>0</v>
      </c>
      <c r="I18" s="6"/>
      <c r="J18" s="8">
        <f t="shared" si="2"/>
        <v>2000</v>
      </c>
      <c r="K18" s="10">
        <f t="shared" si="0"/>
        <v>10500</v>
      </c>
      <c r="L18" s="10">
        <v>10500</v>
      </c>
      <c r="M18" s="6"/>
      <c r="N18" s="10">
        <f t="shared" si="1"/>
        <v>10444</v>
      </c>
      <c r="O18" s="10"/>
      <c r="P18" s="10">
        <v>10444</v>
      </c>
      <c r="Q18" s="10"/>
    </row>
    <row r="19" spans="1:17" ht="12">
      <c r="A19" s="6"/>
      <c r="B19" s="6"/>
      <c r="C19" s="6">
        <v>4530</v>
      </c>
      <c r="D19" s="6" t="s">
        <v>11</v>
      </c>
      <c r="E19" s="10">
        <f t="shared" si="3"/>
        <v>157000</v>
      </c>
      <c r="F19" s="10">
        <v>157000</v>
      </c>
      <c r="G19" s="6"/>
      <c r="H19" s="10">
        <v>0</v>
      </c>
      <c r="I19" s="6"/>
      <c r="J19" s="8">
        <f t="shared" si="2"/>
        <v>157000</v>
      </c>
      <c r="K19" s="10">
        <f t="shared" si="0"/>
        <v>127000</v>
      </c>
      <c r="L19" s="10">
        <v>127000</v>
      </c>
      <c r="M19" s="6"/>
      <c r="N19" s="10">
        <f t="shared" si="1"/>
        <v>118636</v>
      </c>
      <c r="O19" s="10"/>
      <c r="P19" s="10">
        <v>118636</v>
      </c>
      <c r="Q19" s="10"/>
    </row>
    <row r="20" spans="1:17" ht="12">
      <c r="A20" s="6"/>
      <c r="B20" s="6"/>
      <c r="C20" s="6">
        <v>6050</v>
      </c>
      <c r="D20" s="6" t="s">
        <v>12</v>
      </c>
      <c r="E20" s="10">
        <f t="shared" si="3"/>
        <v>11301850</v>
      </c>
      <c r="F20" s="6">
        <v>0</v>
      </c>
      <c r="G20" s="10">
        <v>11301850</v>
      </c>
      <c r="H20" s="6">
        <v>0</v>
      </c>
      <c r="I20" s="10">
        <v>4036850</v>
      </c>
      <c r="J20" s="10">
        <f>SUM(E20+I20)</f>
        <v>15338700</v>
      </c>
      <c r="K20" s="10">
        <f t="shared" si="0"/>
        <v>11131850</v>
      </c>
      <c r="L20" s="6">
        <v>0</v>
      </c>
      <c r="M20" s="10">
        <v>11131850</v>
      </c>
      <c r="N20" s="10">
        <f t="shared" si="1"/>
        <v>6879943</v>
      </c>
      <c r="O20" s="10"/>
      <c r="P20" s="10">
        <v>0</v>
      </c>
      <c r="Q20" s="10">
        <v>6879943</v>
      </c>
    </row>
    <row r="21" spans="1:17" s="15" customFormat="1" ht="30.75" customHeight="1">
      <c r="A21" s="13"/>
      <c r="B21" s="13"/>
      <c r="C21" s="57" t="s">
        <v>13</v>
      </c>
      <c r="D21" s="58"/>
      <c r="E21" s="14">
        <f>SUM(F21:G21)</f>
        <v>13774650</v>
      </c>
      <c r="F21" s="14">
        <f>SUM(F14:F20)</f>
        <v>2472800</v>
      </c>
      <c r="G21" s="14">
        <f>SUM(G14:G20)</f>
        <v>11301850</v>
      </c>
      <c r="H21" s="14">
        <f>SUM(H14:H20)</f>
        <v>0</v>
      </c>
      <c r="I21" s="14">
        <f>SUM(I14:I20)</f>
        <v>4036850</v>
      </c>
      <c r="J21" s="14">
        <f>SUM(E21+H21+I21)</f>
        <v>17811500</v>
      </c>
      <c r="K21" s="14">
        <f t="shared" si="0"/>
        <v>13343650</v>
      </c>
      <c r="L21" s="14">
        <f>SUM(L12:L20)</f>
        <v>2211800</v>
      </c>
      <c r="M21" s="14">
        <f>SUM(M14:M20)</f>
        <v>11131850</v>
      </c>
      <c r="N21" s="10">
        <f>SUM(P21+Q21)</f>
        <v>9012800</v>
      </c>
      <c r="O21" s="10"/>
      <c r="P21" s="10">
        <f>SUM(P12:P19)</f>
        <v>2132857</v>
      </c>
      <c r="Q21" s="10">
        <f>SUM(Q20)</f>
        <v>6879943</v>
      </c>
    </row>
    <row r="22" spans="1:17" ht="24">
      <c r="A22" s="6"/>
      <c r="B22" s="7" t="s">
        <v>104</v>
      </c>
      <c r="C22" s="16">
        <v>2850</v>
      </c>
      <c r="D22" s="17" t="s">
        <v>113</v>
      </c>
      <c r="E22" s="10">
        <f t="shared" si="3"/>
        <v>12500</v>
      </c>
      <c r="F22" s="10">
        <v>12500</v>
      </c>
      <c r="G22" s="6"/>
      <c r="H22" s="10"/>
      <c r="I22" s="6"/>
      <c r="J22" s="10">
        <f>SUM(E22+H22)</f>
        <v>12500</v>
      </c>
      <c r="K22" s="10">
        <f t="shared" si="0"/>
        <v>17500</v>
      </c>
      <c r="L22" s="10">
        <v>17500</v>
      </c>
      <c r="M22" s="6"/>
      <c r="N22" s="10">
        <f>SUM(P22+Q22)</f>
        <v>16422</v>
      </c>
      <c r="O22" s="10">
        <f>SUM(Q22+R22)</f>
        <v>0</v>
      </c>
      <c r="P22" s="10">
        <v>16422</v>
      </c>
      <c r="Q22" s="10"/>
    </row>
    <row r="23" spans="1:17" ht="12">
      <c r="A23" s="6"/>
      <c r="B23" s="6"/>
      <c r="C23" s="54" t="s">
        <v>14</v>
      </c>
      <c r="D23" s="55"/>
      <c r="E23" s="14">
        <f t="shared" si="3"/>
        <v>12500</v>
      </c>
      <c r="F23" s="14">
        <f>SUM(F22)</f>
        <v>12500</v>
      </c>
      <c r="G23" s="13"/>
      <c r="H23" s="14">
        <f>SUM(H22)</f>
        <v>0</v>
      </c>
      <c r="I23" s="13"/>
      <c r="J23" s="14">
        <f>SUM(J22)</f>
        <v>12500</v>
      </c>
      <c r="K23" s="14">
        <f t="shared" si="0"/>
        <v>17500</v>
      </c>
      <c r="L23" s="14">
        <f>SUM(L22)</f>
        <v>17500</v>
      </c>
      <c r="M23" s="13"/>
      <c r="N23" s="10">
        <f>SUM(P23+Q23)</f>
        <v>16422</v>
      </c>
      <c r="O23" s="10"/>
      <c r="P23" s="10">
        <v>16422</v>
      </c>
      <c r="Q23" s="10"/>
    </row>
    <row r="24" spans="1:17" ht="12">
      <c r="A24" s="59" t="s">
        <v>78</v>
      </c>
      <c r="B24" s="60"/>
      <c r="C24" s="60"/>
      <c r="D24" s="61"/>
      <c r="E24" s="10">
        <f t="shared" si="3"/>
        <v>13787150</v>
      </c>
      <c r="F24" s="10">
        <f>SUM(F21+F23)</f>
        <v>2485300</v>
      </c>
      <c r="G24" s="10">
        <f>SUM(G21+G23)</f>
        <v>11301850</v>
      </c>
      <c r="H24" s="10">
        <f>SUM(H21+H23)</f>
        <v>0</v>
      </c>
      <c r="I24" s="10">
        <f>SUM(I21+I23)</f>
        <v>4036850</v>
      </c>
      <c r="J24" s="10">
        <f>SUM(J21+J22)</f>
        <v>17824000</v>
      </c>
      <c r="K24" s="10">
        <f t="shared" si="0"/>
        <v>13361150</v>
      </c>
      <c r="L24" s="10">
        <f aca="true" t="shared" si="4" ref="L24:Q24">SUM(L21+L23)</f>
        <v>2229300</v>
      </c>
      <c r="M24" s="10">
        <f t="shared" si="4"/>
        <v>11131850</v>
      </c>
      <c r="N24" s="10">
        <f t="shared" si="4"/>
        <v>9029222</v>
      </c>
      <c r="O24" s="10">
        <f t="shared" si="4"/>
        <v>0</v>
      </c>
      <c r="P24" s="10">
        <f t="shared" si="4"/>
        <v>2149279</v>
      </c>
      <c r="Q24" s="10">
        <f t="shared" si="4"/>
        <v>6879943</v>
      </c>
    </row>
    <row r="25" spans="1:17" ht="12">
      <c r="A25" s="16">
        <v>600</v>
      </c>
      <c r="B25" s="16">
        <v>60004</v>
      </c>
      <c r="C25" s="6">
        <v>4300</v>
      </c>
      <c r="D25" s="6" t="s">
        <v>10</v>
      </c>
      <c r="E25" s="10">
        <f t="shared" si="3"/>
        <v>28120</v>
      </c>
      <c r="F25" s="10">
        <v>28120</v>
      </c>
      <c r="G25" s="6"/>
      <c r="H25" s="10">
        <v>0</v>
      </c>
      <c r="I25" s="6"/>
      <c r="J25" s="10">
        <f>SUM(E25+H25)</f>
        <v>28120</v>
      </c>
      <c r="K25" s="10">
        <f t="shared" si="0"/>
        <v>30120</v>
      </c>
      <c r="L25" s="10">
        <v>30120</v>
      </c>
      <c r="M25" s="6"/>
      <c r="N25" s="10">
        <f>SUM(P25+Q25)</f>
        <v>28620</v>
      </c>
      <c r="O25" s="10"/>
      <c r="P25" s="10">
        <v>28620</v>
      </c>
      <c r="Q25" s="10"/>
    </row>
    <row r="26" spans="1:17" ht="24">
      <c r="A26" s="16"/>
      <c r="B26" s="16"/>
      <c r="C26" s="6">
        <v>6010</v>
      </c>
      <c r="D26" s="22" t="s">
        <v>126</v>
      </c>
      <c r="E26" s="10">
        <f t="shared" si="3"/>
        <v>50000</v>
      </c>
      <c r="F26" s="10">
        <v>0</v>
      </c>
      <c r="G26" s="6">
        <v>50000</v>
      </c>
      <c r="H26" s="10"/>
      <c r="I26" s="10">
        <v>50000</v>
      </c>
      <c r="J26" s="10">
        <f>SUM(E26+I26)</f>
        <v>100000</v>
      </c>
      <c r="K26" s="10">
        <f t="shared" si="0"/>
        <v>50000</v>
      </c>
      <c r="L26" s="10">
        <v>0</v>
      </c>
      <c r="M26" s="6">
        <v>50000</v>
      </c>
      <c r="N26" s="10">
        <f>SUM(P26+Q26)</f>
        <v>0</v>
      </c>
      <c r="O26" s="10"/>
      <c r="P26" s="10">
        <v>0</v>
      </c>
      <c r="Q26" s="10">
        <v>0</v>
      </c>
    </row>
    <row r="27" spans="1:17" ht="12">
      <c r="A27" s="6"/>
      <c r="B27" s="6"/>
      <c r="C27" s="54" t="s">
        <v>73</v>
      </c>
      <c r="D27" s="55"/>
      <c r="E27" s="14">
        <f t="shared" si="3"/>
        <v>78120</v>
      </c>
      <c r="F27" s="14">
        <f>SUM(F25:F25)</f>
        <v>28120</v>
      </c>
      <c r="G27" s="13">
        <v>50000</v>
      </c>
      <c r="H27" s="14">
        <f>SUM(H25:H25)</f>
        <v>0</v>
      </c>
      <c r="I27" s="13">
        <f>SUM(I26)</f>
        <v>50000</v>
      </c>
      <c r="J27" s="14">
        <f>SUM(J25:J26)</f>
        <v>128120</v>
      </c>
      <c r="K27" s="14">
        <f t="shared" si="0"/>
        <v>80120</v>
      </c>
      <c r="L27" s="14">
        <f>SUM(L25:L25)</f>
        <v>30120</v>
      </c>
      <c r="M27" s="14">
        <v>50000</v>
      </c>
      <c r="N27" s="10">
        <f>SUM(N25:N26)</f>
        <v>28620</v>
      </c>
      <c r="O27" s="10"/>
      <c r="P27" s="10">
        <f>SUM(P25)</f>
        <v>28620</v>
      </c>
      <c r="Q27" s="10">
        <f>SUM(Q26)</f>
        <v>0</v>
      </c>
    </row>
    <row r="28" spans="1:17" ht="12">
      <c r="A28" s="6"/>
      <c r="B28" s="6">
        <v>60016</v>
      </c>
      <c r="C28" s="11">
        <v>4170</v>
      </c>
      <c r="D28" s="6" t="s">
        <v>106</v>
      </c>
      <c r="E28" s="10">
        <v>0</v>
      </c>
      <c r="F28" s="10">
        <v>0</v>
      </c>
      <c r="G28" s="13"/>
      <c r="H28" s="14"/>
      <c r="I28" s="13"/>
      <c r="J28" s="14"/>
      <c r="K28" s="10">
        <f t="shared" si="0"/>
        <v>15800</v>
      </c>
      <c r="L28" s="10">
        <v>15800</v>
      </c>
      <c r="M28" s="13"/>
      <c r="N28" s="10">
        <f>SUM(P28)</f>
        <v>15800</v>
      </c>
      <c r="O28" s="10"/>
      <c r="P28" s="10">
        <v>15800</v>
      </c>
      <c r="Q28" s="10"/>
    </row>
    <row r="29" spans="1:17" ht="12">
      <c r="A29" s="6"/>
      <c r="B29" s="6"/>
      <c r="C29" s="6">
        <v>4210</v>
      </c>
      <c r="D29" s="6" t="s">
        <v>16</v>
      </c>
      <c r="E29" s="10">
        <f t="shared" si="3"/>
        <v>4000</v>
      </c>
      <c r="F29" s="10">
        <v>4000</v>
      </c>
      <c r="G29" s="6"/>
      <c r="H29" s="10">
        <v>0</v>
      </c>
      <c r="I29" s="6"/>
      <c r="J29" s="10">
        <f>SUM(E29+H29)</f>
        <v>4000</v>
      </c>
      <c r="K29" s="10">
        <f t="shared" si="0"/>
        <v>4000</v>
      </c>
      <c r="L29" s="10">
        <v>4000</v>
      </c>
      <c r="M29" s="6"/>
      <c r="N29" s="10">
        <f>SUM(P29)</f>
        <v>783</v>
      </c>
      <c r="O29" s="10"/>
      <c r="P29" s="10">
        <v>783</v>
      </c>
      <c r="Q29" s="10"/>
    </row>
    <row r="30" spans="1:17" ht="12">
      <c r="A30" s="6"/>
      <c r="B30" s="6"/>
      <c r="C30" s="6">
        <v>4270</v>
      </c>
      <c r="D30" s="6" t="s">
        <v>9</v>
      </c>
      <c r="E30" s="10">
        <f t="shared" si="3"/>
        <v>1504000</v>
      </c>
      <c r="F30" s="10">
        <v>1504000</v>
      </c>
      <c r="G30" s="6"/>
      <c r="H30" s="10">
        <v>129000</v>
      </c>
      <c r="I30" s="6"/>
      <c r="J30" s="10">
        <f>SUM(E30+H30)</f>
        <v>1633000</v>
      </c>
      <c r="K30" s="10">
        <f t="shared" si="0"/>
        <v>1695700</v>
      </c>
      <c r="L30" s="10">
        <v>1695700</v>
      </c>
      <c r="M30" s="6"/>
      <c r="N30" s="10">
        <f>SUM(P30)</f>
        <v>1639119</v>
      </c>
      <c r="O30" s="10"/>
      <c r="P30" s="10">
        <v>1639119</v>
      </c>
      <c r="Q30" s="10"/>
    </row>
    <row r="31" spans="1:17" ht="12">
      <c r="A31" s="6"/>
      <c r="B31" s="6"/>
      <c r="C31" s="6">
        <v>4300</v>
      </c>
      <c r="D31" s="6" t="s">
        <v>10</v>
      </c>
      <c r="E31" s="10">
        <f t="shared" si="3"/>
        <v>276000</v>
      </c>
      <c r="F31" s="10">
        <v>276000</v>
      </c>
      <c r="G31" s="6"/>
      <c r="H31" s="10">
        <v>15000</v>
      </c>
      <c r="I31" s="6"/>
      <c r="J31" s="10">
        <f>SUM(E31+H31)</f>
        <v>291000</v>
      </c>
      <c r="K31" s="10">
        <f t="shared" si="0"/>
        <v>276000</v>
      </c>
      <c r="L31" s="10">
        <v>276000</v>
      </c>
      <c r="M31" s="6"/>
      <c r="N31" s="10">
        <f>SUM(P31)</f>
        <v>274067</v>
      </c>
      <c r="O31" s="10"/>
      <c r="P31" s="10">
        <v>274067</v>
      </c>
      <c r="Q31" s="10"/>
    </row>
    <row r="32" spans="1:17" ht="12">
      <c r="A32" s="6"/>
      <c r="B32" s="6"/>
      <c r="C32" s="6">
        <v>6050</v>
      </c>
      <c r="D32" s="6" t="s">
        <v>12</v>
      </c>
      <c r="E32" s="10">
        <f t="shared" si="3"/>
        <v>5168000</v>
      </c>
      <c r="F32" s="6">
        <v>0</v>
      </c>
      <c r="G32" s="10">
        <v>5168000</v>
      </c>
      <c r="H32" s="6">
        <v>0</v>
      </c>
      <c r="I32" s="10">
        <v>-667000</v>
      </c>
      <c r="J32" s="10">
        <f>SUM(E32+I32)</f>
        <v>4501000</v>
      </c>
      <c r="K32" s="10">
        <f t="shared" si="0"/>
        <v>6082000</v>
      </c>
      <c r="L32" s="6">
        <v>0</v>
      </c>
      <c r="M32" s="10">
        <v>6082000</v>
      </c>
      <c r="N32" s="10">
        <f>SUM(Q32)</f>
        <v>3393373</v>
      </c>
      <c r="O32" s="10"/>
      <c r="P32" s="10">
        <v>0</v>
      </c>
      <c r="Q32" s="10">
        <v>3393373</v>
      </c>
    </row>
    <row r="33" spans="1:17" ht="12">
      <c r="A33" s="6"/>
      <c r="B33" s="6"/>
      <c r="C33" s="54" t="s">
        <v>74</v>
      </c>
      <c r="D33" s="55"/>
      <c r="E33" s="14">
        <f t="shared" si="3"/>
        <v>6952000</v>
      </c>
      <c r="F33" s="14">
        <f>SUM(F29:F31)</f>
        <v>1784000</v>
      </c>
      <c r="G33" s="14">
        <v>5168000</v>
      </c>
      <c r="H33" s="14">
        <f>SUM(H29:H32)</f>
        <v>144000</v>
      </c>
      <c r="I33" s="14">
        <f>SUM(I32)</f>
        <v>-667000</v>
      </c>
      <c r="J33" s="14">
        <f>SUM(J29:J32)</f>
        <v>6429000</v>
      </c>
      <c r="K33" s="14">
        <f t="shared" si="0"/>
        <v>8073500</v>
      </c>
      <c r="L33" s="14">
        <f>SUM(L28:L31)</f>
        <v>1991500</v>
      </c>
      <c r="M33" s="14">
        <f>SUM(M32)</f>
        <v>6082000</v>
      </c>
      <c r="N33" s="10">
        <f>SUM(N28:N32)</f>
        <v>5323142</v>
      </c>
      <c r="O33" s="10"/>
      <c r="P33" s="10">
        <f>SUM(P28:P32)</f>
        <v>1929769</v>
      </c>
      <c r="Q33" s="10">
        <f>SUM(Q29:Q32)</f>
        <v>3393373</v>
      </c>
    </row>
    <row r="34" spans="1:17" ht="12">
      <c r="A34" s="6"/>
      <c r="B34" s="6">
        <v>60095</v>
      </c>
      <c r="C34" s="6">
        <v>4270</v>
      </c>
      <c r="D34" s="6" t="s">
        <v>9</v>
      </c>
      <c r="E34" s="10">
        <f t="shared" si="3"/>
        <v>256000</v>
      </c>
      <c r="F34" s="10">
        <v>256000</v>
      </c>
      <c r="G34" s="6"/>
      <c r="H34" s="10">
        <v>0</v>
      </c>
      <c r="I34" s="6"/>
      <c r="J34" s="10">
        <f>SUM(E34)</f>
        <v>256000</v>
      </c>
      <c r="K34" s="10">
        <f t="shared" si="0"/>
        <v>296000</v>
      </c>
      <c r="L34" s="10">
        <v>296000</v>
      </c>
      <c r="M34" s="6"/>
      <c r="N34" s="10">
        <f>SUM(P34)</f>
        <v>290753</v>
      </c>
      <c r="O34" s="10"/>
      <c r="P34" s="10">
        <v>290753</v>
      </c>
      <c r="Q34" s="10"/>
    </row>
    <row r="35" spans="1:17" ht="12">
      <c r="A35" s="6"/>
      <c r="B35" s="6"/>
      <c r="C35" s="6">
        <v>4300</v>
      </c>
      <c r="D35" s="6" t="s">
        <v>10</v>
      </c>
      <c r="E35" s="10">
        <f t="shared" si="3"/>
        <v>70000</v>
      </c>
      <c r="F35" s="10">
        <v>70000</v>
      </c>
      <c r="G35" s="6"/>
      <c r="H35" s="10">
        <v>10000</v>
      </c>
      <c r="I35" s="6"/>
      <c r="J35" s="10">
        <f>SUM(E35+H35)</f>
        <v>80000</v>
      </c>
      <c r="K35" s="10">
        <f t="shared" si="0"/>
        <v>70000</v>
      </c>
      <c r="L35" s="10">
        <v>70000</v>
      </c>
      <c r="M35" s="6"/>
      <c r="N35" s="10">
        <f>SUM(P35)</f>
        <v>66630</v>
      </c>
      <c r="O35" s="10"/>
      <c r="P35" s="10">
        <v>66630</v>
      </c>
      <c r="Q35" s="10"/>
    </row>
    <row r="36" spans="1:17" ht="12">
      <c r="A36" s="6"/>
      <c r="B36" s="6"/>
      <c r="C36" s="6">
        <v>6050</v>
      </c>
      <c r="D36" s="6" t="s">
        <v>12</v>
      </c>
      <c r="E36" s="10">
        <f t="shared" si="3"/>
        <v>2149000</v>
      </c>
      <c r="F36" s="6">
        <v>0</v>
      </c>
      <c r="G36" s="10">
        <v>2149000</v>
      </c>
      <c r="H36" s="6">
        <v>0</v>
      </c>
      <c r="I36" s="10">
        <v>2212400</v>
      </c>
      <c r="J36" s="10">
        <f>SUM(E36+I36)</f>
        <v>4361400</v>
      </c>
      <c r="K36" s="10">
        <f t="shared" si="0"/>
        <v>1865000</v>
      </c>
      <c r="L36" s="6">
        <v>0</v>
      </c>
      <c r="M36" s="10">
        <v>1865000</v>
      </c>
      <c r="N36" s="10">
        <f>SUM(Q36)</f>
        <v>1577358</v>
      </c>
      <c r="O36" s="10"/>
      <c r="P36" s="10"/>
      <c r="Q36" s="10">
        <v>1577358</v>
      </c>
    </row>
    <row r="37" spans="1:17" ht="12">
      <c r="A37" s="6"/>
      <c r="B37" s="6"/>
      <c r="C37" s="6">
        <v>6058</v>
      </c>
      <c r="D37" s="6" t="s">
        <v>12</v>
      </c>
      <c r="E37" s="10">
        <f t="shared" si="3"/>
        <v>1813800</v>
      </c>
      <c r="F37" s="6"/>
      <c r="G37" s="10">
        <v>1813800</v>
      </c>
      <c r="H37" s="6"/>
      <c r="I37" s="10"/>
      <c r="J37" s="10"/>
      <c r="K37" s="10">
        <f t="shared" si="0"/>
        <v>0</v>
      </c>
      <c r="L37" s="6"/>
      <c r="M37" s="10">
        <v>0</v>
      </c>
      <c r="N37" s="10">
        <f>SUM(Q37)</f>
        <v>0</v>
      </c>
      <c r="O37" s="10"/>
      <c r="P37" s="10"/>
      <c r="Q37" s="10">
        <v>0</v>
      </c>
    </row>
    <row r="38" spans="1:17" ht="12">
      <c r="A38" s="6"/>
      <c r="B38" s="6"/>
      <c r="C38" s="6">
        <v>6059</v>
      </c>
      <c r="D38" s="6" t="s">
        <v>12</v>
      </c>
      <c r="E38" s="10">
        <f t="shared" si="3"/>
        <v>604600</v>
      </c>
      <c r="F38" s="6"/>
      <c r="G38" s="10">
        <v>604600</v>
      </c>
      <c r="H38" s="6"/>
      <c r="I38" s="10"/>
      <c r="J38" s="10"/>
      <c r="K38" s="10">
        <f t="shared" si="0"/>
        <v>0</v>
      </c>
      <c r="L38" s="6"/>
      <c r="M38" s="10">
        <v>0</v>
      </c>
      <c r="N38" s="10">
        <f>SUM(Q38)</f>
        <v>0</v>
      </c>
      <c r="O38" s="10"/>
      <c r="P38" s="10"/>
      <c r="Q38" s="10">
        <v>0</v>
      </c>
    </row>
    <row r="39" spans="1:17" ht="12">
      <c r="A39" s="6"/>
      <c r="B39" s="6"/>
      <c r="C39" s="54" t="s">
        <v>77</v>
      </c>
      <c r="D39" s="55"/>
      <c r="E39" s="14">
        <f t="shared" si="3"/>
        <v>4893400</v>
      </c>
      <c r="F39" s="14">
        <f>SUM(F34:F35)</f>
        <v>326000</v>
      </c>
      <c r="G39" s="14">
        <f>SUM(G36:G38)</f>
        <v>4567400</v>
      </c>
      <c r="H39" s="14">
        <f>SUM(H34:H35)</f>
        <v>10000</v>
      </c>
      <c r="I39" s="14">
        <f>SUM(I36)</f>
        <v>2212400</v>
      </c>
      <c r="J39" s="14">
        <f>SUM(J34:J36)</f>
        <v>4697400</v>
      </c>
      <c r="K39" s="14">
        <f t="shared" si="0"/>
        <v>2231000</v>
      </c>
      <c r="L39" s="14">
        <f>SUM(L34:L35)</f>
        <v>366000</v>
      </c>
      <c r="M39" s="14">
        <f>SUM(M36:M38)</f>
        <v>1865000</v>
      </c>
      <c r="N39" s="10">
        <f>SUM(N34:N38)</f>
        <v>1934741</v>
      </c>
      <c r="O39" s="10"/>
      <c r="P39" s="10">
        <f>SUM(P34:P38)</f>
        <v>357383</v>
      </c>
      <c r="Q39" s="10">
        <f>SUM(Q34:Q38)</f>
        <v>1577358</v>
      </c>
    </row>
    <row r="40" spans="1:17" ht="12">
      <c r="A40" s="59" t="s">
        <v>15</v>
      </c>
      <c r="B40" s="60"/>
      <c r="C40" s="60"/>
      <c r="D40" s="61"/>
      <c r="E40" s="10">
        <f>SUM(E39+E33+E27)</f>
        <v>11923520</v>
      </c>
      <c r="F40" s="10">
        <f>SUM(F39+F33+F27)</f>
        <v>2138120</v>
      </c>
      <c r="G40" s="10">
        <f>SUM(G39+G33+G27)</f>
        <v>9785400</v>
      </c>
      <c r="H40" s="10">
        <f>SUM(H39,H33,H27)</f>
        <v>154000</v>
      </c>
      <c r="I40" s="10">
        <f>SUM(I39+I33+I27)</f>
        <v>1595400</v>
      </c>
      <c r="J40" s="10">
        <f>SUM(J39+J33+J27)</f>
        <v>11254520</v>
      </c>
      <c r="K40" s="10">
        <f>SUM(K39+K33+K27)</f>
        <v>10384620</v>
      </c>
      <c r="L40" s="10">
        <f>SUM(L39+L33+L27)</f>
        <v>2387620</v>
      </c>
      <c r="M40" s="10">
        <f>SUM(M39+M33+M27)</f>
        <v>7997000</v>
      </c>
      <c r="N40" s="10">
        <f>SUM(N39,N33,N27)</f>
        <v>7286503</v>
      </c>
      <c r="O40" s="10">
        <f>SUM(O39,O33,O27)</f>
        <v>0</v>
      </c>
      <c r="P40" s="10">
        <f>SUM(P39,P33,P27)</f>
        <v>2315772</v>
      </c>
      <c r="Q40" s="10">
        <f>SUM(Q39,Q33,Q27)</f>
        <v>4970731</v>
      </c>
    </row>
    <row r="41" spans="1:17" ht="12">
      <c r="A41" s="6">
        <v>700</v>
      </c>
      <c r="B41" s="6">
        <v>70004</v>
      </c>
      <c r="C41" s="6">
        <v>4210</v>
      </c>
      <c r="D41" s="6" t="s">
        <v>16</v>
      </c>
      <c r="E41" s="10">
        <f t="shared" si="3"/>
        <v>500</v>
      </c>
      <c r="F41" s="10">
        <v>500</v>
      </c>
      <c r="G41" s="6"/>
      <c r="H41" s="10">
        <v>0</v>
      </c>
      <c r="I41" s="6"/>
      <c r="J41" s="10">
        <f>SUM(E41+H41)</f>
        <v>500</v>
      </c>
      <c r="K41" s="10">
        <f aca="true" t="shared" si="5" ref="K41:K54">SUM(L41:M41)</f>
        <v>500</v>
      </c>
      <c r="L41" s="10">
        <v>500</v>
      </c>
      <c r="M41" s="6"/>
      <c r="N41" s="10">
        <f>SUM(P41)</f>
        <v>421</v>
      </c>
      <c r="O41" s="10"/>
      <c r="P41" s="10">
        <v>421</v>
      </c>
      <c r="Q41" s="10"/>
    </row>
    <row r="42" spans="1:17" ht="12">
      <c r="A42" s="6"/>
      <c r="B42" s="6"/>
      <c r="C42" s="6">
        <v>4260</v>
      </c>
      <c r="D42" s="6" t="s">
        <v>8</v>
      </c>
      <c r="E42" s="10">
        <f t="shared" si="3"/>
        <v>10000</v>
      </c>
      <c r="F42" s="10">
        <v>10000</v>
      </c>
      <c r="G42" s="6"/>
      <c r="H42" s="10">
        <v>0</v>
      </c>
      <c r="I42" s="6"/>
      <c r="J42" s="10">
        <f>SUM(E42+H42)</f>
        <v>10000</v>
      </c>
      <c r="K42" s="10">
        <f t="shared" si="5"/>
        <v>10000</v>
      </c>
      <c r="L42" s="10">
        <v>10000</v>
      </c>
      <c r="M42" s="6"/>
      <c r="N42" s="10">
        <f>SUM(P42)</f>
        <v>6212</v>
      </c>
      <c r="O42" s="10"/>
      <c r="P42" s="10">
        <v>6212</v>
      </c>
      <c r="Q42" s="10"/>
    </row>
    <row r="43" spans="1:17" ht="12">
      <c r="A43" s="6"/>
      <c r="B43" s="6"/>
      <c r="C43" s="6">
        <v>4270</v>
      </c>
      <c r="D43" s="6" t="s">
        <v>9</v>
      </c>
      <c r="E43" s="10">
        <f t="shared" si="3"/>
        <v>85000</v>
      </c>
      <c r="F43" s="10">
        <v>85000</v>
      </c>
      <c r="G43" s="6"/>
      <c r="H43" s="10">
        <v>0</v>
      </c>
      <c r="I43" s="6"/>
      <c r="J43" s="10">
        <f>SUM(E43+H43)</f>
        <v>85000</v>
      </c>
      <c r="K43" s="10">
        <f t="shared" si="5"/>
        <v>85000</v>
      </c>
      <c r="L43" s="10">
        <v>85000</v>
      </c>
      <c r="M43" s="6"/>
      <c r="N43" s="10">
        <f>SUM(P43)</f>
        <v>84968</v>
      </c>
      <c r="O43" s="10"/>
      <c r="P43" s="10">
        <v>84968</v>
      </c>
      <c r="Q43" s="10"/>
    </row>
    <row r="44" spans="1:17" ht="12">
      <c r="A44" s="6"/>
      <c r="B44" s="6"/>
      <c r="C44" s="6">
        <v>4300</v>
      </c>
      <c r="D44" s="6" t="s">
        <v>10</v>
      </c>
      <c r="E44" s="10">
        <f t="shared" si="3"/>
        <v>8000</v>
      </c>
      <c r="F44" s="10">
        <v>8000</v>
      </c>
      <c r="G44" s="6"/>
      <c r="H44" s="10">
        <v>0</v>
      </c>
      <c r="I44" s="6"/>
      <c r="J44" s="10">
        <f>SUM(E44+H44)</f>
        <v>8000</v>
      </c>
      <c r="K44" s="10">
        <f t="shared" si="5"/>
        <v>8000</v>
      </c>
      <c r="L44" s="10">
        <v>8000</v>
      </c>
      <c r="M44" s="6"/>
      <c r="N44" s="10">
        <f>SUM(P44)</f>
        <v>4515</v>
      </c>
      <c r="O44" s="10"/>
      <c r="P44" s="10">
        <v>4515</v>
      </c>
      <c r="Q44" s="10"/>
    </row>
    <row r="45" spans="1:17" ht="12">
      <c r="A45" s="6"/>
      <c r="B45" s="6"/>
      <c r="C45" s="6">
        <v>4430</v>
      </c>
      <c r="D45" s="6" t="s">
        <v>27</v>
      </c>
      <c r="E45" s="10">
        <f t="shared" si="3"/>
        <v>2500</v>
      </c>
      <c r="F45" s="10">
        <v>2500</v>
      </c>
      <c r="G45" s="6"/>
      <c r="H45" s="10">
        <v>0</v>
      </c>
      <c r="I45" s="6"/>
      <c r="J45" s="10">
        <f>SUM(E45+H45)</f>
        <v>2500</v>
      </c>
      <c r="K45" s="10">
        <f t="shared" si="5"/>
        <v>2500</v>
      </c>
      <c r="L45" s="10">
        <v>2500</v>
      </c>
      <c r="M45" s="6"/>
      <c r="N45" s="10">
        <f>SUM(P45)</f>
        <v>2500</v>
      </c>
      <c r="O45" s="10"/>
      <c r="P45" s="10">
        <v>2500</v>
      </c>
      <c r="Q45" s="10"/>
    </row>
    <row r="46" spans="1:17" ht="15.75" customHeight="1">
      <c r="A46" s="6"/>
      <c r="B46" s="6"/>
      <c r="C46" s="66" t="s">
        <v>94</v>
      </c>
      <c r="D46" s="67"/>
      <c r="E46" s="23">
        <f t="shared" si="3"/>
        <v>106000</v>
      </c>
      <c r="F46" s="23">
        <f>SUM(F41:F45)</f>
        <v>106000</v>
      </c>
      <c r="G46" s="24">
        <v>0</v>
      </c>
      <c r="H46" s="24">
        <v>0</v>
      </c>
      <c r="I46" s="24">
        <v>0</v>
      </c>
      <c r="J46" s="23">
        <f>SUM(J41:J45)</f>
        <v>106000</v>
      </c>
      <c r="K46" s="23">
        <f t="shared" si="5"/>
        <v>106000</v>
      </c>
      <c r="L46" s="23">
        <f>SUM(L41:L45)</f>
        <v>106000</v>
      </c>
      <c r="M46" s="24">
        <v>0</v>
      </c>
      <c r="N46" s="10">
        <f>SUM(N41:N45)</f>
        <v>98616</v>
      </c>
      <c r="O46" s="10">
        <f>SUM(O41:O45)</f>
        <v>0</v>
      </c>
      <c r="P46" s="10">
        <f>SUM(P41:P45)</f>
        <v>98616</v>
      </c>
      <c r="Q46" s="10"/>
    </row>
    <row r="47" spans="1:17" ht="26.25" customHeight="1">
      <c r="A47" s="6"/>
      <c r="B47" s="16">
        <v>70005</v>
      </c>
      <c r="C47" s="11">
        <v>2710</v>
      </c>
      <c r="D47" s="25" t="s">
        <v>135</v>
      </c>
      <c r="E47" s="26">
        <f>SUM(F47:G47)</f>
        <v>100000</v>
      </c>
      <c r="F47" s="26">
        <v>100000</v>
      </c>
      <c r="G47" s="27">
        <v>0</v>
      </c>
      <c r="H47" s="27">
        <v>100000</v>
      </c>
      <c r="I47" s="27">
        <v>0</v>
      </c>
      <c r="J47" s="26">
        <f>SUM(H47)</f>
        <v>100000</v>
      </c>
      <c r="K47" s="26">
        <f t="shared" si="5"/>
        <v>100000</v>
      </c>
      <c r="L47" s="26">
        <v>100000</v>
      </c>
      <c r="M47" s="27">
        <v>0</v>
      </c>
      <c r="N47" s="28">
        <f>SUM(P47)</f>
        <v>100000</v>
      </c>
      <c r="O47" s="28"/>
      <c r="P47" s="28">
        <v>100000</v>
      </c>
      <c r="Q47" s="10"/>
    </row>
    <row r="48" spans="1:17" ht="12.75" customHeight="1">
      <c r="A48" s="6"/>
      <c r="B48" s="16"/>
      <c r="C48" s="11">
        <v>4170</v>
      </c>
      <c r="D48" s="6" t="s">
        <v>106</v>
      </c>
      <c r="E48" s="26"/>
      <c r="F48" s="26">
        <v>40000</v>
      </c>
      <c r="G48" s="27"/>
      <c r="H48" s="27"/>
      <c r="I48" s="27"/>
      <c r="J48" s="26"/>
      <c r="K48" s="26"/>
      <c r="L48" s="26"/>
      <c r="M48" s="27"/>
      <c r="N48" s="28"/>
      <c r="O48" s="28"/>
      <c r="P48" s="28"/>
      <c r="Q48" s="10"/>
    </row>
    <row r="49" spans="1:17" ht="12">
      <c r="A49" s="6"/>
      <c r="B49" s="6"/>
      <c r="C49" s="6">
        <v>4300</v>
      </c>
      <c r="D49" s="6" t="s">
        <v>10</v>
      </c>
      <c r="E49" s="10">
        <f t="shared" si="3"/>
        <v>43000</v>
      </c>
      <c r="F49" s="10">
        <v>43000</v>
      </c>
      <c r="G49" s="6"/>
      <c r="H49" s="10">
        <v>-45000</v>
      </c>
      <c r="I49" s="6"/>
      <c r="J49" s="10">
        <f>SUM(E49+H49)</f>
        <v>-2000</v>
      </c>
      <c r="K49" s="10">
        <f t="shared" si="5"/>
        <v>83000</v>
      </c>
      <c r="L49" s="10">
        <v>83000</v>
      </c>
      <c r="M49" s="6"/>
      <c r="N49" s="10">
        <f>SUM(P49)</f>
        <v>63135</v>
      </c>
      <c r="O49" s="10"/>
      <c r="P49" s="10">
        <v>63135</v>
      </c>
      <c r="Q49" s="10"/>
    </row>
    <row r="50" spans="1:17" ht="12">
      <c r="A50" s="6"/>
      <c r="B50" s="6"/>
      <c r="C50" s="6">
        <v>4430</v>
      </c>
      <c r="D50" s="6" t="s">
        <v>27</v>
      </c>
      <c r="E50" s="10">
        <f t="shared" si="3"/>
        <v>55000</v>
      </c>
      <c r="F50" s="10">
        <v>55000</v>
      </c>
      <c r="G50" s="6"/>
      <c r="H50" s="10">
        <v>25000</v>
      </c>
      <c r="I50" s="6"/>
      <c r="J50" s="10">
        <f>SUM(E50+H50)</f>
        <v>80000</v>
      </c>
      <c r="K50" s="10">
        <f t="shared" si="5"/>
        <v>55000</v>
      </c>
      <c r="L50" s="10">
        <v>55000</v>
      </c>
      <c r="M50" s="6"/>
      <c r="N50" s="10">
        <f>SUM(P50)</f>
        <v>50924</v>
      </c>
      <c r="O50" s="10"/>
      <c r="P50" s="10">
        <v>50924</v>
      </c>
      <c r="Q50" s="10"/>
    </row>
    <row r="51" spans="1:17" ht="12">
      <c r="A51" s="6"/>
      <c r="B51" s="6"/>
      <c r="C51" s="6">
        <v>4530</v>
      </c>
      <c r="D51" s="6" t="s">
        <v>11</v>
      </c>
      <c r="E51" s="10">
        <f t="shared" si="3"/>
        <v>178000</v>
      </c>
      <c r="F51" s="10">
        <v>178000</v>
      </c>
      <c r="G51" s="6"/>
      <c r="H51" s="10">
        <v>108000</v>
      </c>
      <c r="I51" s="6"/>
      <c r="J51" s="10">
        <f>SUM(E51+H51)</f>
        <v>286000</v>
      </c>
      <c r="K51" s="10">
        <f t="shared" si="5"/>
        <v>178000</v>
      </c>
      <c r="L51" s="10">
        <v>178000</v>
      </c>
      <c r="M51" s="6"/>
      <c r="N51" s="10">
        <f>SUM(P51)</f>
        <v>158579</v>
      </c>
      <c r="O51" s="10"/>
      <c r="P51" s="10">
        <v>158579</v>
      </c>
      <c r="Q51" s="10"/>
    </row>
    <row r="52" spans="1:17" ht="24">
      <c r="A52" s="6"/>
      <c r="B52" s="6"/>
      <c r="C52" s="6">
        <v>4590</v>
      </c>
      <c r="D52" s="17" t="s">
        <v>149</v>
      </c>
      <c r="E52" s="10">
        <f t="shared" si="3"/>
        <v>150000</v>
      </c>
      <c r="F52" s="10">
        <v>150000</v>
      </c>
      <c r="G52" s="6"/>
      <c r="H52" s="10"/>
      <c r="I52" s="6"/>
      <c r="J52" s="10"/>
      <c r="K52" s="10"/>
      <c r="L52" s="10"/>
      <c r="M52" s="6"/>
      <c r="N52" s="10"/>
      <c r="O52" s="10"/>
      <c r="P52" s="10"/>
      <c r="Q52" s="10"/>
    </row>
    <row r="53" spans="1:17" ht="12">
      <c r="A53" s="6"/>
      <c r="B53" s="6"/>
      <c r="C53" s="6">
        <v>6060</v>
      </c>
      <c r="D53" s="6" t="s">
        <v>17</v>
      </c>
      <c r="E53" s="10">
        <f t="shared" si="3"/>
        <v>50000</v>
      </c>
      <c r="F53" s="6">
        <v>0</v>
      </c>
      <c r="G53" s="10">
        <v>50000</v>
      </c>
      <c r="H53" s="6">
        <v>0</v>
      </c>
      <c r="I53" s="10"/>
      <c r="J53" s="10">
        <f>SUM(E53+H53)</f>
        <v>50000</v>
      </c>
      <c r="K53" s="10">
        <f t="shared" si="5"/>
        <v>100000</v>
      </c>
      <c r="L53" s="6">
        <v>0</v>
      </c>
      <c r="M53" s="10">
        <v>100000</v>
      </c>
      <c r="N53" s="10"/>
      <c r="O53" s="10"/>
      <c r="P53" s="10"/>
      <c r="Q53" s="10">
        <v>100000</v>
      </c>
    </row>
    <row r="54" spans="1:17" ht="28.5" customHeight="1">
      <c r="A54" s="6"/>
      <c r="B54" s="6"/>
      <c r="C54" s="57" t="s">
        <v>75</v>
      </c>
      <c r="D54" s="58"/>
      <c r="E54" s="14">
        <f t="shared" si="3"/>
        <v>616000</v>
      </c>
      <c r="F54" s="14">
        <f>SUM(F47:F53)</f>
        <v>566000</v>
      </c>
      <c r="G54" s="14">
        <f>SUM(G53)</f>
        <v>50000</v>
      </c>
      <c r="H54" s="14">
        <f>SUM(H47:H53)</f>
        <v>188000</v>
      </c>
      <c r="I54" s="14">
        <f>SUM(I53)</f>
        <v>0</v>
      </c>
      <c r="J54" s="14">
        <f>SUM(J47:J53)</f>
        <v>514000</v>
      </c>
      <c r="K54" s="14">
        <f t="shared" si="5"/>
        <v>516000</v>
      </c>
      <c r="L54" s="14">
        <f>SUM(L47:L53)</f>
        <v>416000</v>
      </c>
      <c r="M54" s="14">
        <f>SUM(M53)</f>
        <v>100000</v>
      </c>
      <c r="N54" s="10">
        <f>SUM(P47:Q53)</f>
        <v>472638</v>
      </c>
      <c r="O54" s="10">
        <f>SUM(O47:O53)</f>
        <v>0</v>
      </c>
      <c r="P54" s="10">
        <f>SUM(P47:P53)</f>
        <v>372638</v>
      </c>
      <c r="Q54" s="10">
        <f>SUM(Q47:Q53)</f>
        <v>100000</v>
      </c>
    </row>
    <row r="55" spans="1:17" ht="12">
      <c r="A55" s="59" t="s">
        <v>18</v>
      </c>
      <c r="B55" s="60"/>
      <c r="C55" s="60"/>
      <c r="D55" s="61"/>
      <c r="E55" s="10">
        <f>SUM(E46+E54)</f>
        <v>722000</v>
      </c>
      <c r="F55" s="10">
        <f>SUM(F54,F46)</f>
        <v>672000</v>
      </c>
      <c r="G55" s="10">
        <f>SUM(G54,G46)</f>
        <v>50000</v>
      </c>
      <c r="H55" s="10">
        <f>SUM(H46+H54)</f>
        <v>188000</v>
      </c>
      <c r="I55" s="10">
        <f>SUM(I54,I46)</f>
        <v>0</v>
      </c>
      <c r="J55" s="10">
        <f>SUM(E55+H55)</f>
        <v>910000</v>
      </c>
      <c r="K55" s="10">
        <f>SUM(K46+K54)</f>
        <v>622000</v>
      </c>
      <c r="L55" s="10">
        <f aca="true" t="shared" si="6" ref="L55:Q55">SUM(L54,L46)</f>
        <v>522000</v>
      </c>
      <c r="M55" s="10">
        <f t="shared" si="6"/>
        <v>100000</v>
      </c>
      <c r="N55" s="10">
        <f t="shared" si="6"/>
        <v>571254</v>
      </c>
      <c r="O55" s="10">
        <f t="shared" si="6"/>
        <v>0</v>
      </c>
      <c r="P55" s="10">
        <f t="shared" si="6"/>
        <v>471254</v>
      </c>
      <c r="Q55" s="10">
        <f t="shared" si="6"/>
        <v>100000</v>
      </c>
    </row>
    <row r="56" spans="1:17" ht="12">
      <c r="A56" s="6">
        <v>710</v>
      </c>
      <c r="B56" s="6">
        <v>71004</v>
      </c>
      <c r="C56" s="20">
        <v>4170</v>
      </c>
      <c r="D56" s="21" t="s">
        <v>127</v>
      </c>
      <c r="E56" s="10">
        <f>SUM(F56:G56)</f>
        <v>40000</v>
      </c>
      <c r="F56" s="10">
        <v>40000</v>
      </c>
      <c r="G56" s="10">
        <v>0</v>
      </c>
      <c r="H56" s="10">
        <v>40000</v>
      </c>
      <c r="I56" s="10">
        <v>0</v>
      </c>
      <c r="J56" s="10">
        <f>SUM(E56+H56)</f>
        <v>80000</v>
      </c>
      <c r="K56" s="10">
        <f>SUM(L56:M56)</f>
        <v>40000</v>
      </c>
      <c r="L56" s="10">
        <v>40000</v>
      </c>
      <c r="M56" s="10">
        <v>0</v>
      </c>
      <c r="N56" s="10">
        <f>SUM(P56)</f>
        <v>29000</v>
      </c>
      <c r="O56" s="10"/>
      <c r="P56" s="10">
        <v>29000</v>
      </c>
      <c r="Q56" s="10"/>
    </row>
    <row r="57" spans="1:17" ht="12">
      <c r="A57" s="6"/>
      <c r="B57" s="6"/>
      <c r="C57" s="6">
        <v>4300</v>
      </c>
      <c r="D57" s="6" t="s">
        <v>10</v>
      </c>
      <c r="E57" s="10">
        <f t="shared" si="3"/>
        <v>110000</v>
      </c>
      <c r="F57" s="10">
        <v>110000</v>
      </c>
      <c r="G57" s="6"/>
      <c r="H57" s="10">
        <v>-40000</v>
      </c>
      <c r="I57" s="6"/>
      <c r="J57" s="10">
        <f>SUM(E57+H57)</f>
        <v>70000</v>
      </c>
      <c r="K57" s="10">
        <f aca="true" t="shared" si="7" ref="K57:K94">SUM(L57:M57)</f>
        <v>110000</v>
      </c>
      <c r="L57" s="10">
        <v>110000</v>
      </c>
      <c r="M57" s="6"/>
      <c r="N57" s="10">
        <f>SUM(P57)</f>
        <v>37222</v>
      </c>
      <c r="O57" s="10"/>
      <c r="P57" s="10">
        <v>37222</v>
      </c>
      <c r="Q57" s="10"/>
    </row>
    <row r="58" spans="1:17" ht="27" customHeight="1">
      <c r="A58" s="6"/>
      <c r="B58" s="6"/>
      <c r="C58" s="57" t="s">
        <v>76</v>
      </c>
      <c r="D58" s="58"/>
      <c r="E58" s="14">
        <f t="shared" si="3"/>
        <v>150000</v>
      </c>
      <c r="F58" s="14">
        <f>SUM(F56:F57)</f>
        <v>150000</v>
      </c>
      <c r="G58" s="13">
        <v>0</v>
      </c>
      <c r="H58" s="14">
        <f>SUM(H56:H57)</f>
        <v>0</v>
      </c>
      <c r="I58" s="13">
        <v>0</v>
      </c>
      <c r="J58" s="14">
        <f>SUM(E58+H58)</f>
        <v>150000</v>
      </c>
      <c r="K58" s="14">
        <f t="shared" si="7"/>
        <v>150000</v>
      </c>
      <c r="L58" s="14">
        <f>SUM(L56:L57)</f>
        <v>150000</v>
      </c>
      <c r="M58" s="13">
        <v>0</v>
      </c>
      <c r="N58" s="10">
        <f>SUM(N56:N57)</f>
        <v>66222</v>
      </c>
      <c r="O58" s="10">
        <f>SUM(O56:O57)</f>
        <v>0</v>
      </c>
      <c r="P58" s="10">
        <f>SUM(P56:P57)</f>
        <v>66222</v>
      </c>
      <c r="Q58" s="10"/>
    </row>
    <row r="59" spans="1:17" ht="12">
      <c r="A59" s="59" t="s">
        <v>19</v>
      </c>
      <c r="B59" s="60"/>
      <c r="C59" s="60"/>
      <c r="D59" s="61"/>
      <c r="E59" s="10">
        <f t="shared" si="3"/>
        <v>150000</v>
      </c>
      <c r="F59" s="10">
        <f>SUM(F58)</f>
        <v>150000</v>
      </c>
      <c r="G59" s="6">
        <v>0</v>
      </c>
      <c r="H59" s="10">
        <f>SUM(H58)</f>
        <v>0</v>
      </c>
      <c r="I59" s="6">
        <v>0</v>
      </c>
      <c r="J59" s="10">
        <f>SUM(E59+H59+I59)</f>
        <v>150000</v>
      </c>
      <c r="K59" s="10">
        <f t="shared" si="7"/>
        <v>150000</v>
      </c>
      <c r="L59" s="10">
        <f>SUM(L58)</f>
        <v>150000</v>
      </c>
      <c r="M59" s="6">
        <v>0</v>
      </c>
      <c r="N59" s="10">
        <f>SUM(N58)</f>
        <v>66222</v>
      </c>
      <c r="O59" s="10">
        <f>SUM(O58)</f>
        <v>0</v>
      </c>
      <c r="P59" s="10">
        <f>SUM(P58)</f>
        <v>66222</v>
      </c>
      <c r="Q59" s="10"/>
    </row>
    <row r="60" spans="1:17" ht="12">
      <c r="A60" s="6">
        <v>750</v>
      </c>
      <c r="B60" s="6">
        <v>75011</v>
      </c>
      <c r="C60" s="6">
        <v>4010</v>
      </c>
      <c r="D60" s="6" t="s">
        <v>20</v>
      </c>
      <c r="E60" s="10">
        <f t="shared" si="3"/>
        <v>93430</v>
      </c>
      <c r="F60" s="10">
        <v>93430</v>
      </c>
      <c r="G60" s="6"/>
      <c r="H60" s="10">
        <v>0</v>
      </c>
      <c r="I60" s="6"/>
      <c r="J60" s="10">
        <f>SUM(E60+H60)</f>
        <v>93430</v>
      </c>
      <c r="K60" s="10">
        <f t="shared" si="7"/>
        <v>93430</v>
      </c>
      <c r="L60" s="10">
        <v>93430</v>
      </c>
      <c r="M60" s="6"/>
      <c r="N60" s="10">
        <f>SUM(P60)</f>
        <v>89316</v>
      </c>
      <c r="O60" s="10"/>
      <c r="P60" s="10">
        <v>89316</v>
      </c>
      <c r="Q60" s="10"/>
    </row>
    <row r="61" spans="1:17" ht="12">
      <c r="A61" s="6"/>
      <c r="B61" s="6"/>
      <c r="C61" s="6">
        <v>4040</v>
      </c>
      <c r="D61" s="6" t="s">
        <v>21</v>
      </c>
      <c r="E61" s="10">
        <f t="shared" si="3"/>
        <v>7330</v>
      </c>
      <c r="F61" s="10">
        <v>7330</v>
      </c>
      <c r="G61" s="6"/>
      <c r="H61" s="10">
        <v>0</v>
      </c>
      <c r="I61" s="6"/>
      <c r="J61" s="10">
        <f aca="true" t="shared" si="8" ref="J61:J71">SUM(E61+H61)</f>
        <v>7330</v>
      </c>
      <c r="K61" s="10">
        <f t="shared" si="7"/>
        <v>7330</v>
      </c>
      <c r="L61" s="10">
        <v>7330</v>
      </c>
      <c r="M61" s="6"/>
      <c r="N61" s="10">
        <f>SUM(P61)</f>
        <v>7330</v>
      </c>
      <c r="O61" s="10"/>
      <c r="P61" s="10">
        <v>7330</v>
      </c>
      <c r="Q61" s="10"/>
    </row>
    <row r="62" spans="1:17" ht="12">
      <c r="A62" s="6"/>
      <c r="B62" s="6"/>
      <c r="C62" s="6">
        <v>4110</v>
      </c>
      <c r="D62" s="6" t="s">
        <v>22</v>
      </c>
      <c r="E62" s="10">
        <f t="shared" si="3"/>
        <v>18850</v>
      </c>
      <c r="F62" s="10">
        <v>18850</v>
      </c>
      <c r="G62" s="6"/>
      <c r="H62" s="10">
        <v>0</v>
      </c>
      <c r="I62" s="6"/>
      <c r="J62" s="10">
        <f t="shared" si="8"/>
        <v>18850</v>
      </c>
      <c r="K62" s="10">
        <f t="shared" si="7"/>
        <v>18850</v>
      </c>
      <c r="L62" s="10">
        <v>18850</v>
      </c>
      <c r="M62" s="6"/>
      <c r="N62" s="10">
        <f>SUM(P62)</f>
        <v>18134</v>
      </c>
      <c r="O62" s="10"/>
      <c r="P62" s="10">
        <v>18134</v>
      </c>
      <c r="Q62" s="10"/>
    </row>
    <row r="63" spans="1:17" ht="12">
      <c r="A63" s="6"/>
      <c r="B63" s="6"/>
      <c r="C63" s="6">
        <v>4120</v>
      </c>
      <c r="D63" s="6" t="s">
        <v>23</v>
      </c>
      <c r="E63" s="10">
        <f t="shared" si="3"/>
        <v>2470</v>
      </c>
      <c r="F63" s="10">
        <v>2470</v>
      </c>
      <c r="G63" s="6"/>
      <c r="H63" s="10"/>
      <c r="I63" s="6"/>
      <c r="J63" s="10">
        <f t="shared" si="8"/>
        <v>2470</v>
      </c>
      <c r="K63" s="10">
        <f t="shared" si="7"/>
        <v>2470</v>
      </c>
      <c r="L63" s="10">
        <v>2470</v>
      </c>
      <c r="M63" s="6"/>
      <c r="N63" s="10">
        <f>SUM(P63)</f>
        <v>2383</v>
      </c>
      <c r="O63" s="10"/>
      <c r="P63" s="10">
        <v>2383</v>
      </c>
      <c r="Q63" s="10"/>
    </row>
    <row r="64" spans="1:17" ht="12">
      <c r="A64" s="6"/>
      <c r="B64" s="6"/>
      <c r="C64" s="54" t="s">
        <v>79</v>
      </c>
      <c r="D64" s="55"/>
      <c r="E64" s="14">
        <f t="shared" si="3"/>
        <v>122080</v>
      </c>
      <c r="F64" s="14">
        <f>SUM(F60:F63)</f>
        <v>122080</v>
      </c>
      <c r="G64" s="13">
        <v>0</v>
      </c>
      <c r="H64" s="14">
        <f>SUM(H60:H63)</f>
        <v>0</v>
      </c>
      <c r="I64" s="13">
        <v>0</v>
      </c>
      <c r="J64" s="10">
        <f t="shared" si="8"/>
        <v>122080</v>
      </c>
      <c r="K64" s="14">
        <f t="shared" si="7"/>
        <v>122080</v>
      </c>
      <c r="L64" s="14">
        <f>SUM(L60:L63)</f>
        <v>122080</v>
      </c>
      <c r="M64" s="13">
        <v>0</v>
      </c>
      <c r="N64" s="10">
        <f>SUM(N60:N63)</f>
        <v>117163</v>
      </c>
      <c r="O64" s="10">
        <f>SUM(O60:O63)</f>
        <v>0</v>
      </c>
      <c r="P64" s="10">
        <f>SUM(P60:P63)</f>
        <v>117163</v>
      </c>
      <c r="Q64" s="10">
        <f>SUM(Q60:Q63)</f>
        <v>0</v>
      </c>
    </row>
    <row r="65" spans="1:17" ht="12">
      <c r="A65" s="6"/>
      <c r="B65" s="6">
        <v>75022</v>
      </c>
      <c r="C65" s="6">
        <v>3030</v>
      </c>
      <c r="D65" s="6" t="s">
        <v>24</v>
      </c>
      <c r="E65" s="10">
        <f t="shared" si="3"/>
        <v>98000</v>
      </c>
      <c r="F65" s="10">
        <v>98000</v>
      </c>
      <c r="G65" s="6"/>
      <c r="H65" s="10">
        <v>0</v>
      </c>
      <c r="I65" s="6"/>
      <c r="J65" s="10">
        <f t="shared" si="8"/>
        <v>98000</v>
      </c>
      <c r="K65" s="10">
        <f t="shared" si="7"/>
        <v>98000</v>
      </c>
      <c r="L65" s="10">
        <v>98000</v>
      </c>
      <c r="M65" s="6"/>
      <c r="N65" s="10">
        <f>SUM(P65)</f>
        <v>93223</v>
      </c>
      <c r="O65" s="10"/>
      <c r="P65" s="10">
        <v>93223</v>
      </c>
      <c r="Q65" s="10"/>
    </row>
    <row r="66" spans="1:17" ht="12">
      <c r="A66" s="6"/>
      <c r="B66" s="6"/>
      <c r="C66" s="6">
        <v>4210</v>
      </c>
      <c r="D66" s="6" t="s">
        <v>16</v>
      </c>
      <c r="E66" s="10">
        <f t="shared" si="3"/>
        <v>16000</v>
      </c>
      <c r="F66" s="10">
        <v>16000</v>
      </c>
      <c r="G66" s="6"/>
      <c r="H66" s="10">
        <v>0</v>
      </c>
      <c r="I66" s="6"/>
      <c r="J66" s="10">
        <f t="shared" si="8"/>
        <v>16000</v>
      </c>
      <c r="K66" s="10">
        <f t="shared" si="7"/>
        <v>16000</v>
      </c>
      <c r="L66" s="10">
        <v>16000</v>
      </c>
      <c r="M66" s="6"/>
      <c r="N66" s="10">
        <f>SUM(P66)</f>
        <v>14861</v>
      </c>
      <c r="O66" s="10"/>
      <c r="P66" s="10">
        <v>14861</v>
      </c>
      <c r="Q66" s="10"/>
    </row>
    <row r="67" spans="1:17" ht="12">
      <c r="A67" s="6"/>
      <c r="B67" s="6"/>
      <c r="C67" s="6">
        <v>4300</v>
      </c>
      <c r="D67" s="6" t="s">
        <v>10</v>
      </c>
      <c r="E67" s="10">
        <f t="shared" si="3"/>
        <v>6000</v>
      </c>
      <c r="F67" s="10">
        <v>6000</v>
      </c>
      <c r="G67" s="6"/>
      <c r="H67" s="10">
        <v>0</v>
      </c>
      <c r="I67" s="6"/>
      <c r="J67" s="10">
        <f t="shared" si="8"/>
        <v>6000</v>
      </c>
      <c r="K67" s="10">
        <f t="shared" si="7"/>
        <v>3500</v>
      </c>
      <c r="L67" s="10">
        <v>3500</v>
      </c>
      <c r="M67" s="6"/>
      <c r="N67" s="10">
        <f>SUM(P67)</f>
        <v>2334</v>
      </c>
      <c r="O67" s="10"/>
      <c r="P67" s="10">
        <v>2334</v>
      </c>
      <c r="Q67" s="10"/>
    </row>
    <row r="68" spans="1:17" ht="12">
      <c r="A68" s="6"/>
      <c r="B68" s="6"/>
      <c r="C68" s="6">
        <v>4410</v>
      </c>
      <c r="D68" s="6" t="s">
        <v>25</v>
      </c>
      <c r="E68" s="10">
        <f t="shared" si="3"/>
        <v>1000</v>
      </c>
      <c r="F68" s="10">
        <v>1000</v>
      </c>
      <c r="G68" s="6"/>
      <c r="H68" s="10">
        <v>0</v>
      </c>
      <c r="I68" s="6"/>
      <c r="J68" s="10">
        <f t="shared" si="8"/>
        <v>1000</v>
      </c>
      <c r="K68" s="10">
        <f t="shared" si="7"/>
        <v>1000</v>
      </c>
      <c r="L68" s="10">
        <v>1000</v>
      </c>
      <c r="M68" s="6"/>
      <c r="N68" s="10">
        <f>SUM(P68)</f>
        <v>0</v>
      </c>
      <c r="O68" s="10"/>
      <c r="P68" s="10">
        <v>0</v>
      </c>
      <c r="Q68" s="10"/>
    </row>
    <row r="69" spans="1:17" ht="12">
      <c r="A69" s="6"/>
      <c r="B69" s="6"/>
      <c r="C69" s="29">
        <v>4420</v>
      </c>
      <c r="D69" s="30" t="s">
        <v>3</v>
      </c>
      <c r="E69" s="10">
        <f t="shared" si="3"/>
        <v>4500</v>
      </c>
      <c r="F69" s="10">
        <v>4500</v>
      </c>
      <c r="G69" s="6"/>
      <c r="H69" s="10">
        <v>0</v>
      </c>
      <c r="I69" s="6"/>
      <c r="J69" s="10">
        <f t="shared" si="8"/>
        <v>4500</v>
      </c>
      <c r="K69" s="10">
        <f t="shared" si="7"/>
        <v>3551</v>
      </c>
      <c r="L69" s="10">
        <v>3551</v>
      </c>
      <c r="M69" s="6"/>
      <c r="N69" s="10">
        <f>SUM(P69)</f>
        <v>3551</v>
      </c>
      <c r="O69" s="10"/>
      <c r="P69" s="10">
        <v>3551</v>
      </c>
      <c r="Q69" s="10"/>
    </row>
    <row r="70" spans="1:17" ht="12">
      <c r="A70" s="6"/>
      <c r="B70" s="6"/>
      <c r="C70" s="54" t="s">
        <v>95</v>
      </c>
      <c r="D70" s="55"/>
      <c r="E70" s="14">
        <f t="shared" si="3"/>
        <v>125500</v>
      </c>
      <c r="F70" s="14">
        <f>SUM(F65:F69)</f>
        <v>125500</v>
      </c>
      <c r="G70" s="13"/>
      <c r="H70" s="14">
        <f>SUM(H65:H69)</f>
        <v>0</v>
      </c>
      <c r="I70" s="13"/>
      <c r="J70" s="10">
        <f t="shared" si="8"/>
        <v>125500</v>
      </c>
      <c r="K70" s="14">
        <f t="shared" si="7"/>
        <v>122051</v>
      </c>
      <c r="L70" s="14">
        <f>SUM(L65:L69)</f>
        <v>122051</v>
      </c>
      <c r="M70" s="13"/>
      <c r="N70" s="10">
        <f>SUM(N65:N69)</f>
        <v>113969</v>
      </c>
      <c r="O70" s="10">
        <f>SUM(O65:O69)</f>
        <v>0</v>
      </c>
      <c r="P70" s="10">
        <f>SUM(P65:P69)</f>
        <v>113969</v>
      </c>
      <c r="Q70" s="10"/>
    </row>
    <row r="71" spans="1:17" ht="12">
      <c r="A71" s="6"/>
      <c r="B71" s="6">
        <v>75023</v>
      </c>
      <c r="C71" s="6">
        <v>4010</v>
      </c>
      <c r="D71" s="6" t="s">
        <v>20</v>
      </c>
      <c r="E71" s="10">
        <f t="shared" si="3"/>
        <v>2221375</v>
      </c>
      <c r="F71" s="10">
        <v>2221375</v>
      </c>
      <c r="G71" s="6"/>
      <c r="H71" s="10">
        <v>0</v>
      </c>
      <c r="I71" s="6"/>
      <c r="J71" s="10">
        <f t="shared" si="8"/>
        <v>2221375</v>
      </c>
      <c r="K71" s="10">
        <f t="shared" si="7"/>
        <v>2217375</v>
      </c>
      <c r="L71" s="10">
        <v>2217375</v>
      </c>
      <c r="M71" s="6"/>
      <c r="N71" s="10">
        <f>SUM(P71)</f>
        <v>2156422</v>
      </c>
      <c r="O71" s="10"/>
      <c r="P71" s="10">
        <v>2156422</v>
      </c>
      <c r="Q71" s="10"/>
    </row>
    <row r="72" spans="1:17" ht="12">
      <c r="A72" s="6"/>
      <c r="B72" s="6"/>
      <c r="C72" s="6">
        <v>4040</v>
      </c>
      <c r="D72" s="6" t="s">
        <v>21</v>
      </c>
      <c r="E72" s="10">
        <f t="shared" si="3"/>
        <v>141732</v>
      </c>
      <c r="F72" s="10">
        <v>141732</v>
      </c>
      <c r="G72" s="6"/>
      <c r="H72" s="10">
        <v>-30000</v>
      </c>
      <c r="I72" s="6"/>
      <c r="J72" s="10">
        <f aca="true" t="shared" si="9" ref="J72:J78">SUM(E72+H72)</f>
        <v>111732</v>
      </c>
      <c r="K72" s="10">
        <f t="shared" si="7"/>
        <v>138235</v>
      </c>
      <c r="L72" s="10">
        <v>138235</v>
      </c>
      <c r="M72" s="6"/>
      <c r="N72" s="10">
        <f aca="true" t="shared" si="10" ref="N72:N87">SUM(P72)</f>
        <v>138235</v>
      </c>
      <c r="O72" s="10"/>
      <c r="P72" s="10">
        <v>138235</v>
      </c>
      <c r="Q72" s="10"/>
    </row>
    <row r="73" spans="1:17" ht="12">
      <c r="A73" s="6"/>
      <c r="B73" s="6"/>
      <c r="C73" s="6">
        <v>4100</v>
      </c>
      <c r="D73" s="6" t="s">
        <v>101</v>
      </c>
      <c r="E73" s="10">
        <f t="shared" si="3"/>
        <v>9000</v>
      </c>
      <c r="F73" s="10">
        <v>9000</v>
      </c>
      <c r="G73" s="6"/>
      <c r="H73" s="10">
        <v>0</v>
      </c>
      <c r="I73" s="6"/>
      <c r="J73" s="10">
        <f t="shared" si="9"/>
        <v>9000</v>
      </c>
      <c r="K73" s="10">
        <f t="shared" si="7"/>
        <v>8200</v>
      </c>
      <c r="L73" s="10">
        <v>8200</v>
      </c>
      <c r="M73" s="6"/>
      <c r="N73" s="10">
        <f t="shared" si="10"/>
        <v>8137</v>
      </c>
      <c r="O73" s="10"/>
      <c r="P73" s="10">
        <v>8137</v>
      </c>
      <c r="Q73" s="10"/>
    </row>
    <row r="74" spans="1:17" ht="12">
      <c r="A74" s="6"/>
      <c r="B74" s="6"/>
      <c r="C74" s="6">
        <v>4110</v>
      </c>
      <c r="D74" s="6" t="s">
        <v>22</v>
      </c>
      <c r="E74" s="10">
        <f t="shared" si="3"/>
        <v>440000</v>
      </c>
      <c r="F74" s="10">
        <v>440000</v>
      </c>
      <c r="G74" s="6"/>
      <c r="H74" s="10">
        <v>0</v>
      </c>
      <c r="I74" s="6"/>
      <c r="J74" s="10">
        <f t="shared" si="9"/>
        <v>440000</v>
      </c>
      <c r="K74" s="10">
        <f t="shared" si="7"/>
        <v>438000</v>
      </c>
      <c r="L74" s="10">
        <v>438000</v>
      </c>
      <c r="M74" s="6"/>
      <c r="N74" s="10">
        <f t="shared" si="10"/>
        <v>415596</v>
      </c>
      <c r="O74" s="10"/>
      <c r="P74" s="10">
        <v>415596</v>
      </c>
      <c r="Q74" s="10"/>
    </row>
    <row r="75" spans="1:17" ht="12">
      <c r="A75" s="6"/>
      <c r="B75" s="6"/>
      <c r="C75" s="6">
        <v>4120</v>
      </c>
      <c r="D75" s="6" t="s">
        <v>23</v>
      </c>
      <c r="E75" s="10">
        <f t="shared" si="3"/>
        <v>59630</v>
      </c>
      <c r="F75" s="10">
        <v>59630</v>
      </c>
      <c r="G75" s="6"/>
      <c r="H75" s="10">
        <v>0</v>
      </c>
      <c r="I75" s="6"/>
      <c r="J75" s="10">
        <f t="shared" si="9"/>
        <v>59630</v>
      </c>
      <c r="K75" s="10">
        <f t="shared" si="7"/>
        <v>59630</v>
      </c>
      <c r="L75" s="10">
        <v>59630</v>
      </c>
      <c r="M75" s="6"/>
      <c r="N75" s="10">
        <f t="shared" si="10"/>
        <v>56115</v>
      </c>
      <c r="O75" s="10"/>
      <c r="P75" s="10">
        <v>56115</v>
      </c>
      <c r="Q75" s="10"/>
    </row>
    <row r="76" spans="1:17" ht="12">
      <c r="A76" s="6"/>
      <c r="B76" s="6"/>
      <c r="C76" s="6">
        <v>4140</v>
      </c>
      <c r="D76" s="6" t="s">
        <v>26</v>
      </c>
      <c r="E76" s="10">
        <f t="shared" si="3"/>
        <v>12000</v>
      </c>
      <c r="F76" s="10">
        <v>12000</v>
      </c>
      <c r="G76" s="6"/>
      <c r="H76" s="10">
        <v>0</v>
      </c>
      <c r="I76" s="6"/>
      <c r="J76" s="10">
        <f t="shared" si="9"/>
        <v>12000</v>
      </c>
      <c r="K76" s="10">
        <f t="shared" si="7"/>
        <v>17200</v>
      </c>
      <c r="L76" s="10">
        <v>17200</v>
      </c>
      <c r="M76" s="6"/>
      <c r="N76" s="10">
        <f t="shared" si="10"/>
        <v>17163</v>
      </c>
      <c r="O76" s="10"/>
      <c r="P76" s="10">
        <v>17163</v>
      </c>
      <c r="Q76" s="10"/>
    </row>
    <row r="77" spans="1:17" ht="12">
      <c r="A77" s="6"/>
      <c r="B77" s="6"/>
      <c r="C77" s="6">
        <v>4170</v>
      </c>
      <c r="D77" s="6" t="s">
        <v>106</v>
      </c>
      <c r="E77" s="10">
        <f>SUM(F77:G77)</f>
        <v>60000</v>
      </c>
      <c r="F77" s="10">
        <v>60000</v>
      </c>
      <c r="G77" s="6"/>
      <c r="H77" s="10">
        <v>15000</v>
      </c>
      <c r="I77" s="6"/>
      <c r="J77" s="10">
        <f>SUM(E77+H77)</f>
        <v>75000</v>
      </c>
      <c r="K77" s="10">
        <f>SUM(L77:M77)</f>
        <v>84000</v>
      </c>
      <c r="L77" s="10">
        <v>84000</v>
      </c>
      <c r="M77" s="6"/>
      <c r="N77" s="10">
        <f>SUM(P77)</f>
        <v>83834</v>
      </c>
      <c r="O77" s="10"/>
      <c r="P77" s="10">
        <v>83834</v>
      </c>
      <c r="Q77" s="10"/>
    </row>
    <row r="78" spans="1:17" ht="12">
      <c r="A78" s="6"/>
      <c r="B78" s="6"/>
      <c r="C78" s="6">
        <v>4210</v>
      </c>
      <c r="D78" s="6" t="s">
        <v>16</v>
      </c>
      <c r="E78" s="10">
        <f t="shared" si="3"/>
        <v>140000</v>
      </c>
      <c r="F78" s="10">
        <v>140000</v>
      </c>
      <c r="G78" s="6"/>
      <c r="H78" s="10">
        <v>126000</v>
      </c>
      <c r="I78" s="6"/>
      <c r="J78" s="10">
        <f t="shared" si="9"/>
        <v>266000</v>
      </c>
      <c r="K78" s="10">
        <f t="shared" si="7"/>
        <v>149500</v>
      </c>
      <c r="L78" s="10">
        <v>149500</v>
      </c>
      <c r="M78" s="6"/>
      <c r="N78" s="10">
        <f t="shared" si="10"/>
        <v>141351</v>
      </c>
      <c r="O78" s="10"/>
      <c r="P78" s="10">
        <v>141351</v>
      </c>
      <c r="Q78" s="10"/>
    </row>
    <row r="79" spans="1:17" ht="12">
      <c r="A79" s="6"/>
      <c r="B79" s="6"/>
      <c r="C79" s="6">
        <v>4260</v>
      </c>
      <c r="D79" s="6" t="s">
        <v>8</v>
      </c>
      <c r="E79" s="10">
        <f t="shared" si="3"/>
        <v>48000</v>
      </c>
      <c r="F79" s="10">
        <v>48000</v>
      </c>
      <c r="G79" s="6"/>
      <c r="H79" s="10">
        <v>0</v>
      </c>
      <c r="I79" s="6"/>
      <c r="J79" s="10">
        <f aca="true" t="shared" si="11" ref="J79:J85">SUM(E79+H79)</f>
        <v>48000</v>
      </c>
      <c r="K79" s="10">
        <f t="shared" si="7"/>
        <v>28000</v>
      </c>
      <c r="L79" s="10">
        <v>28000</v>
      </c>
      <c r="M79" s="6"/>
      <c r="N79" s="10">
        <f t="shared" si="10"/>
        <v>22675</v>
      </c>
      <c r="O79" s="10"/>
      <c r="P79" s="10">
        <v>22675</v>
      </c>
      <c r="Q79" s="10"/>
    </row>
    <row r="80" spans="1:17" ht="12">
      <c r="A80" s="6"/>
      <c r="B80" s="6"/>
      <c r="C80" s="6">
        <v>4270</v>
      </c>
      <c r="D80" s="6" t="s">
        <v>9</v>
      </c>
      <c r="E80" s="10">
        <f t="shared" si="3"/>
        <v>65000</v>
      </c>
      <c r="F80" s="10">
        <v>65000</v>
      </c>
      <c r="G80" s="6"/>
      <c r="H80" s="10">
        <v>0</v>
      </c>
      <c r="I80" s="6"/>
      <c r="J80" s="10">
        <f t="shared" si="11"/>
        <v>65000</v>
      </c>
      <c r="K80" s="10">
        <f t="shared" si="7"/>
        <v>89946</v>
      </c>
      <c r="L80" s="10">
        <v>89946</v>
      </c>
      <c r="M80" s="6"/>
      <c r="N80" s="10">
        <f t="shared" si="10"/>
        <v>88419</v>
      </c>
      <c r="O80" s="10"/>
      <c r="P80" s="10">
        <v>88419</v>
      </c>
      <c r="Q80" s="10"/>
    </row>
    <row r="81" spans="1:17" ht="12">
      <c r="A81" s="6"/>
      <c r="B81" s="6"/>
      <c r="C81" s="6">
        <v>4300</v>
      </c>
      <c r="D81" s="6" t="s">
        <v>10</v>
      </c>
      <c r="E81" s="10">
        <f t="shared" si="3"/>
        <v>427000</v>
      </c>
      <c r="F81" s="10">
        <v>427000</v>
      </c>
      <c r="G81" s="6"/>
      <c r="H81" s="10">
        <v>0</v>
      </c>
      <c r="I81" s="6"/>
      <c r="J81" s="10">
        <f t="shared" si="11"/>
        <v>427000</v>
      </c>
      <c r="K81" s="10">
        <f t="shared" si="7"/>
        <v>427000</v>
      </c>
      <c r="L81" s="10">
        <v>427000</v>
      </c>
      <c r="M81" s="6"/>
      <c r="N81" s="10">
        <f t="shared" si="10"/>
        <v>423761</v>
      </c>
      <c r="O81" s="10"/>
      <c r="P81" s="10">
        <v>423761</v>
      </c>
      <c r="Q81" s="10"/>
    </row>
    <row r="82" spans="1:17" ht="12">
      <c r="A82" s="6"/>
      <c r="B82" s="6"/>
      <c r="C82" s="6">
        <v>4350</v>
      </c>
      <c r="D82" s="6" t="s">
        <v>114</v>
      </c>
      <c r="E82" s="10">
        <f t="shared" si="3"/>
        <v>5000</v>
      </c>
      <c r="F82" s="10">
        <v>5000</v>
      </c>
      <c r="G82" s="6"/>
      <c r="H82" s="10">
        <v>0</v>
      </c>
      <c r="I82" s="6"/>
      <c r="J82" s="10">
        <f t="shared" si="11"/>
        <v>5000</v>
      </c>
      <c r="K82" s="10">
        <f t="shared" si="7"/>
        <v>5000</v>
      </c>
      <c r="L82" s="10">
        <v>5000</v>
      </c>
      <c r="M82" s="6"/>
      <c r="N82" s="10">
        <f t="shared" si="10"/>
        <v>4081</v>
      </c>
      <c r="O82" s="10"/>
      <c r="P82" s="10">
        <v>4081</v>
      </c>
      <c r="Q82" s="10"/>
    </row>
    <row r="83" spans="1:17" ht="12">
      <c r="A83" s="6"/>
      <c r="B83" s="6"/>
      <c r="C83" s="6">
        <v>4410</v>
      </c>
      <c r="D83" s="6" t="s">
        <v>25</v>
      </c>
      <c r="E83" s="10">
        <f aca="true" t="shared" si="12" ref="E83:E175">SUM(F83:G83)</f>
        <v>48000</v>
      </c>
      <c r="F83" s="10">
        <v>48000</v>
      </c>
      <c r="G83" s="6"/>
      <c r="H83" s="10">
        <v>0</v>
      </c>
      <c r="I83" s="6"/>
      <c r="J83" s="10">
        <f t="shared" si="11"/>
        <v>48000</v>
      </c>
      <c r="K83" s="10">
        <f t="shared" si="7"/>
        <v>48000</v>
      </c>
      <c r="L83" s="10">
        <v>48000</v>
      </c>
      <c r="M83" s="6"/>
      <c r="N83" s="10">
        <f t="shared" si="10"/>
        <v>45820</v>
      </c>
      <c r="O83" s="10"/>
      <c r="P83" s="10">
        <v>45820</v>
      </c>
      <c r="Q83" s="10"/>
    </row>
    <row r="84" spans="1:17" ht="12">
      <c r="A84" s="6"/>
      <c r="B84" s="6"/>
      <c r="C84" s="6">
        <v>4420</v>
      </c>
      <c r="D84" s="6" t="s">
        <v>3</v>
      </c>
      <c r="E84" s="10">
        <f t="shared" si="12"/>
        <v>2000</v>
      </c>
      <c r="F84" s="10">
        <v>2000</v>
      </c>
      <c r="G84" s="6"/>
      <c r="H84" s="10">
        <v>0</v>
      </c>
      <c r="I84" s="6"/>
      <c r="J84" s="10">
        <f t="shared" si="11"/>
        <v>2000</v>
      </c>
      <c r="K84" s="10">
        <f t="shared" si="7"/>
        <v>2000</v>
      </c>
      <c r="L84" s="10">
        <v>2000</v>
      </c>
      <c r="M84" s="6"/>
      <c r="N84" s="10">
        <f t="shared" si="10"/>
        <v>1826</v>
      </c>
      <c r="O84" s="10"/>
      <c r="P84" s="10">
        <v>1826</v>
      </c>
      <c r="Q84" s="10"/>
    </row>
    <row r="85" spans="1:17" ht="12">
      <c r="A85" s="6"/>
      <c r="B85" s="6"/>
      <c r="C85" s="6">
        <v>4430</v>
      </c>
      <c r="D85" s="6" t="s">
        <v>27</v>
      </c>
      <c r="E85" s="10">
        <f t="shared" si="12"/>
        <v>11500</v>
      </c>
      <c r="F85" s="10">
        <v>11500</v>
      </c>
      <c r="G85" s="6"/>
      <c r="H85" s="10">
        <v>0</v>
      </c>
      <c r="I85" s="6"/>
      <c r="J85" s="10">
        <f t="shared" si="11"/>
        <v>11500</v>
      </c>
      <c r="K85" s="10">
        <f t="shared" si="7"/>
        <v>8500</v>
      </c>
      <c r="L85" s="10">
        <v>8500</v>
      </c>
      <c r="M85" s="6"/>
      <c r="N85" s="10">
        <f t="shared" si="10"/>
        <v>8158</v>
      </c>
      <c r="O85" s="10"/>
      <c r="P85" s="10">
        <v>8158</v>
      </c>
      <c r="Q85" s="10"/>
    </row>
    <row r="86" spans="1:17" ht="12">
      <c r="A86" s="6"/>
      <c r="B86" s="6"/>
      <c r="C86" s="6">
        <v>4440</v>
      </c>
      <c r="D86" s="6" t="s">
        <v>28</v>
      </c>
      <c r="E86" s="10">
        <f t="shared" si="12"/>
        <v>47000</v>
      </c>
      <c r="F86" s="10">
        <v>47000</v>
      </c>
      <c r="G86" s="6"/>
      <c r="H86" s="10">
        <v>10000</v>
      </c>
      <c r="I86" s="6"/>
      <c r="J86" s="10">
        <f>SUM(E86+H86)</f>
        <v>57000</v>
      </c>
      <c r="K86" s="10">
        <f t="shared" si="7"/>
        <v>39334</v>
      </c>
      <c r="L86" s="10">
        <v>39334</v>
      </c>
      <c r="M86" s="6"/>
      <c r="N86" s="10">
        <f t="shared" si="10"/>
        <v>39334</v>
      </c>
      <c r="O86" s="10"/>
      <c r="P86" s="10">
        <v>39334</v>
      </c>
      <c r="Q86" s="10"/>
    </row>
    <row r="87" spans="1:17" ht="12">
      <c r="A87" s="6"/>
      <c r="B87" s="6"/>
      <c r="C87" s="6">
        <v>4530</v>
      </c>
      <c r="D87" s="6" t="s">
        <v>11</v>
      </c>
      <c r="E87" s="10">
        <f t="shared" si="12"/>
        <v>2500</v>
      </c>
      <c r="F87" s="6">
        <v>2500</v>
      </c>
      <c r="G87" s="6"/>
      <c r="H87" s="6">
        <v>0</v>
      </c>
      <c r="I87" s="6"/>
      <c r="J87" s="10">
        <f>SUM(E87+H87)</f>
        <v>2500</v>
      </c>
      <c r="K87" s="10">
        <f t="shared" si="7"/>
        <v>5166</v>
      </c>
      <c r="L87" s="6">
        <v>5166</v>
      </c>
      <c r="M87" s="6"/>
      <c r="N87" s="10">
        <f t="shared" si="10"/>
        <v>3763</v>
      </c>
      <c r="O87" s="10"/>
      <c r="P87" s="10">
        <v>3763</v>
      </c>
      <c r="Q87" s="10"/>
    </row>
    <row r="88" spans="1:17" ht="12">
      <c r="A88" s="6"/>
      <c r="B88" s="6"/>
      <c r="C88" s="6">
        <v>6060</v>
      </c>
      <c r="D88" s="6" t="s">
        <v>29</v>
      </c>
      <c r="E88" s="10">
        <f t="shared" si="12"/>
        <v>70000</v>
      </c>
      <c r="F88" s="6">
        <v>0</v>
      </c>
      <c r="G88" s="10">
        <v>70000</v>
      </c>
      <c r="H88" s="6">
        <v>0</v>
      </c>
      <c r="I88" s="10">
        <v>0</v>
      </c>
      <c r="J88" s="10">
        <f>SUM(E88+I88)</f>
        <v>70000</v>
      </c>
      <c r="K88" s="10">
        <f t="shared" si="7"/>
        <v>70000</v>
      </c>
      <c r="L88" s="6">
        <v>0</v>
      </c>
      <c r="M88" s="10">
        <v>70000</v>
      </c>
      <c r="N88" s="10">
        <f>SUM(Q88)</f>
        <v>69339</v>
      </c>
      <c r="O88" s="10"/>
      <c r="P88" s="10"/>
      <c r="Q88" s="10">
        <v>69339</v>
      </c>
    </row>
    <row r="89" spans="1:17" ht="12">
      <c r="A89" s="6"/>
      <c r="B89" s="6"/>
      <c r="C89" s="54" t="s">
        <v>80</v>
      </c>
      <c r="D89" s="55"/>
      <c r="E89" s="14">
        <f t="shared" si="12"/>
        <v>3809737</v>
      </c>
      <c r="F89" s="14">
        <f>SUM(F71:F88)</f>
        <v>3739737</v>
      </c>
      <c r="G89" s="14">
        <f>SUM(G88:G88)</f>
        <v>70000</v>
      </c>
      <c r="H89" s="14">
        <f>SUM(H72:H88)</f>
        <v>121000</v>
      </c>
      <c r="I89" s="14">
        <f>SUM(I88:I88)</f>
        <v>0</v>
      </c>
      <c r="J89" s="14">
        <f>SUM(J71:J88)</f>
        <v>3930737</v>
      </c>
      <c r="K89" s="14">
        <f t="shared" si="7"/>
        <v>3835086</v>
      </c>
      <c r="L89" s="14">
        <f>SUM(L71:L88)</f>
        <v>3765086</v>
      </c>
      <c r="M89" s="14">
        <f>SUM(M88:M88)</f>
        <v>70000</v>
      </c>
      <c r="N89" s="10">
        <f>SUM(N71:N88)</f>
        <v>3724029</v>
      </c>
      <c r="O89" s="10">
        <f>SUM(O71:O88)</f>
        <v>0</v>
      </c>
      <c r="P89" s="10">
        <f>SUM(P71:P88)</f>
        <v>3654690</v>
      </c>
      <c r="Q89" s="10">
        <f>SUM(Q71:Q88)</f>
        <v>69339</v>
      </c>
    </row>
    <row r="90" spans="1:17" ht="39" customHeight="1">
      <c r="A90" s="16"/>
      <c r="B90" s="16">
        <v>75095</v>
      </c>
      <c r="C90" s="16">
        <v>2900</v>
      </c>
      <c r="D90" s="27" t="s">
        <v>30</v>
      </c>
      <c r="E90" s="28">
        <f t="shared" si="12"/>
        <v>11620</v>
      </c>
      <c r="F90" s="28">
        <v>11620</v>
      </c>
      <c r="G90" s="16">
        <v>0</v>
      </c>
      <c r="H90" s="28">
        <v>0</v>
      </c>
      <c r="I90" s="16"/>
      <c r="J90" s="28">
        <f>SUM(E90+H90)</f>
        <v>11620</v>
      </c>
      <c r="K90" s="28">
        <f t="shared" si="7"/>
        <v>11620</v>
      </c>
      <c r="L90" s="28">
        <v>11620</v>
      </c>
      <c r="M90" s="16">
        <v>0</v>
      </c>
      <c r="N90" s="28">
        <f>SUM(P90)</f>
        <v>11620</v>
      </c>
      <c r="O90" s="28"/>
      <c r="P90" s="28">
        <v>11620</v>
      </c>
      <c r="Q90" s="10"/>
    </row>
    <row r="91" spans="1:17" ht="12.75" customHeight="1">
      <c r="A91" s="6"/>
      <c r="B91" s="6"/>
      <c r="C91" s="6">
        <v>4210</v>
      </c>
      <c r="D91" s="6" t="s">
        <v>16</v>
      </c>
      <c r="E91" s="10">
        <f t="shared" si="12"/>
        <v>3500</v>
      </c>
      <c r="F91" s="10">
        <v>3500</v>
      </c>
      <c r="G91" s="6"/>
      <c r="H91" s="10">
        <v>0</v>
      </c>
      <c r="I91" s="6"/>
      <c r="J91" s="28">
        <f>SUM(E91+H91)</f>
        <v>3500</v>
      </c>
      <c r="K91" s="10">
        <f t="shared" si="7"/>
        <v>8908</v>
      </c>
      <c r="L91" s="10">
        <v>8908</v>
      </c>
      <c r="M91" s="6"/>
      <c r="N91" s="10">
        <f>SUM(P91)</f>
        <v>3002</v>
      </c>
      <c r="O91" s="10"/>
      <c r="P91" s="10">
        <v>3002</v>
      </c>
      <c r="Q91" s="10"/>
    </row>
    <row r="92" spans="1:17" ht="12.75" customHeight="1">
      <c r="A92" s="6"/>
      <c r="B92" s="6"/>
      <c r="C92" s="6">
        <v>4280</v>
      </c>
      <c r="D92" s="6" t="s">
        <v>31</v>
      </c>
      <c r="E92" s="10">
        <f t="shared" si="12"/>
        <v>2000</v>
      </c>
      <c r="F92" s="10">
        <v>2000</v>
      </c>
      <c r="G92" s="6"/>
      <c r="H92" s="10">
        <v>0</v>
      </c>
      <c r="I92" s="6"/>
      <c r="J92" s="28">
        <f>SUM(E92+H92)</f>
        <v>2000</v>
      </c>
      <c r="K92" s="10">
        <f t="shared" si="7"/>
        <v>2000</v>
      </c>
      <c r="L92" s="10">
        <v>2000</v>
      </c>
      <c r="M92" s="6"/>
      <c r="N92" s="10">
        <f>SUM(P92)</f>
        <v>1559</v>
      </c>
      <c r="O92" s="10"/>
      <c r="P92" s="10">
        <v>1559</v>
      </c>
      <c r="Q92" s="10"/>
    </row>
    <row r="93" spans="1:17" ht="12">
      <c r="A93" s="6"/>
      <c r="B93" s="6"/>
      <c r="C93" s="6">
        <v>4300</v>
      </c>
      <c r="D93" s="6" t="s">
        <v>10</v>
      </c>
      <c r="E93" s="10">
        <f t="shared" si="12"/>
        <v>35000</v>
      </c>
      <c r="F93" s="10">
        <v>35000</v>
      </c>
      <c r="G93" s="6"/>
      <c r="H93" s="10">
        <v>0</v>
      </c>
      <c r="I93" s="6"/>
      <c r="J93" s="28">
        <f>SUM(E93+H93)</f>
        <v>35000</v>
      </c>
      <c r="K93" s="10">
        <f t="shared" si="7"/>
        <v>31000</v>
      </c>
      <c r="L93" s="10">
        <v>31000</v>
      </c>
      <c r="M93" s="6"/>
      <c r="N93" s="10">
        <f>SUM(P93)</f>
        <v>25934</v>
      </c>
      <c r="O93" s="10"/>
      <c r="P93" s="10">
        <v>25934</v>
      </c>
      <c r="Q93" s="10"/>
    </row>
    <row r="94" spans="1:17" ht="12">
      <c r="A94" s="6"/>
      <c r="B94" s="6"/>
      <c r="C94" s="54" t="s">
        <v>32</v>
      </c>
      <c r="D94" s="55"/>
      <c r="E94" s="14">
        <f t="shared" si="12"/>
        <v>52120</v>
      </c>
      <c r="F94" s="14">
        <f>SUM(F90:F93)</f>
        <v>52120</v>
      </c>
      <c r="G94" s="13">
        <v>0</v>
      </c>
      <c r="H94" s="14">
        <f>SUM(H90:H93)</f>
        <v>0</v>
      </c>
      <c r="I94" s="13">
        <v>0</v>
      </c>
      <c r="J94" s="14">
        <f>SUM(E94+I94)</f>
        <v>52120</v>
      </c>
      <c r="K94" s="14">
        <f t="shared" si="7"/>
        <v>53528</v>
      </c>
      <c r="L94" s="14">
        <f>SUM(L90:L93)</f>
        <v>53528</v>
      </c>
      <c r="M94" s="13">
        <v>0</v>
      </c>
      <c r="N94" s="10">
        <f>SUM(N90:N93)</f>
        <v>42115</v>
      </c>
      <c r="O94" s="10">
        <f>SUM(O90:O93)</f>
        <v>0</v>
      </c>
      <c r="P94" s="10">
        <f>SUM(P90:P93)</f>
        <v>42115</v>
      </c>
      <c r="Q94" s="10"/>
    </row>
    <row r="95" spans="1:17" ht="12">
      <c r="A95" s="59" t="s">
        <v>33</v>
      </c>
      <c r="B95" s="60"/>
      <c r="C95" s="60"/>
      <c r="D95" s="61"/>
      <c r="E95" s="10">
        <f>SUM(F95:G95)</f>
        <v>4109437</v>
      </c>
      <c r="F95" s="10">
        <f>SUM(F94,F89,F70,F64)</f>
        <v>4039437</v>
      </c>
      <c r="G95" s="10">
        <f>SUM(G94,G89,G70,G64)</f>
        <v>70000</v>
      </c>
      <c r="H95" s="10">
        <f>SUM(H94,H89,H70,H64)</f>
        <v>121000</v>
      </c>
      <c r="I95" s="10">
        <f>SUM(I94,I89,I70,I64)</f>
        <v>0</v>
      </c>
      <c r="J95" s="28">
        <f>SUM(J89+J70+J64+J94)</f>
        <v>4230437</v>
      </c>
      <c r="K95" s="10">
        <f aca="true" t="shared" si="13" ref="K95:K100">SUM(L95:M95)</f>
        <v>4132745</v>
      </c>
      <c r="L95" s="10">
        <f>SUM(L94,L89,L70,L64)</f>
        <v>4062745</v>
      </c>
      <c r="M95" s="10">
        <f>SUM(M94,M89,M70,M64)</f>
        <v>70000</v>
      </c>
      <c r="N95" s="10">
        <f>SUM(N94,N89,N70,N64)</f>
        <v>3997276</v>
      </c>
      <c r="O95" s="10">
        <f>SUM(O94,O89,O70,O64)</f>
        <v>0</v>
      </c>
      <c r="P95" s="10">
        <f>SUM(P94,P89,P70,P64)</f>
        <v>3927937</v>
      </c>
      <c r="Q95" s="10">
        <f>SUM(Q89)</f>
        <v>69339</v>
      </c>
    </row>
    <row r="96" spans="1:17" ht="12">
      <c r="A96" s="6">
        <v>751</v>
      </c>
      <c r="B96" s="6">
        <v>75101</v>
      </c>
      <c r="C96" s="6">
        <v>4110</v>
      </c>
      <c r="D96" s="6" t="s">
        <v>22</v>
      </c>
      <c r="E96" s="10">
        <f t="shared" si="12"/>
        <v>320</v>
      </c>
      <c r="F96" s="6">
        <v>320</v>
      </c>
      <c r="G96" s="6"/>
      <c r="H96" s="6">
        <v>0</v>
      </c>
      <c r="I96" s="6"/>
      <c r="J96" s="28">
        <f>SUM(E96+H96)</f>
        <v>320</v>
      </c>
      <c r="K96" s="10">
        <f t="shared" si="13"/>
        <v>320</v>
      </c>
      <c r="L96" s="6">
        <v>320</v>
      </c>
      <c r="M96" s="6"/>
      <c r="N96" s="10">
        <f>SUM(P96)</f>
        <v>310</v>
      </c>
      <c r="O96" s="10"/>
      <c r="P96" s="10">
        <v>310</v>
      </c>
      <c r="Q96" s="10"/>
    </row>
    <row r="97" spans="1:17" ht="12">
      <c r="A97" s="6"/>
      <c r="B97" s="6"/>
      <c r="C97" s="6">
        <v>4120</v>
      </c>
      <c r="D97" s="6" t="s">
        <v>23</v>
      </c>
      <c r="E97" s="10">
        <f t="shared" si="12"/>
        <v>46</v>
      </c>
      <c r="F97" s="6">
        <v>46</v>
      </c>
      <c r="G97" s="6"/>
      <c r="H97" s="6">
        <v>0</v>
      </c>
      <c r="I97" s="6"/>
      <c r="J97" s="28">
        <f>SUM(E97+H97)</f>
        <v>46</v>
      </c>
      <c r="K97" s="10">
        <f t="shared" si="13"/>
        <v>46</v>
      </c>
      <c r="L97" s="6">
        <v>46</v>
      </c>
      <c r="M97" s="6"/>
      <c r="N97" s="10">
        <f>SUM(P97)</f>
        <v>44</v>
      </c>
      <c r="O97" s="10"/>
      <c r="P97" s="10">
        <v>44</v>
      </c>
      <c r="Q97" s="10"/>
    </row>
    <row r="98" spans="1:17" ht="12">
      <c r="A98" s="6"/>
      <c r="B98" s="6"/>
      <c r="C98" s="6">
        <v>4300</v>
      </c>
      <c r="D98" s="6" t="s">
        <v>10</v>
      </c>
      <c r="E98" s="10">
        <f t="shared" si="12"/>
        <v>1890</v>
      </c>
      <c r="F98" s="10">
        <v>1890</v>
      </c>
      <c r="G98" s="6"/>
      <c r="H98" s="10">
        <v>0</v>
      </c>
      <c r="I98" s="6"/>
      <c r="J98" s="28">
        <f>SUM(E98+H98)</f>
        <v>1890</v>
      </c>
      <c r="K98" s="10">
        <f t="shared" si="13"/>
        <v>1890</v>
      </c>
      <c r="L98" s="10">
        <v>1890</v>
      </c>
      <c r="M98" s="6"/>
      <c r="N98" s="10">
        <f>SUM(P98)</f>
        <v>1800</v>
      </c>
      <c r="O98" s="10"/>
      <c r="P98" s="10">
        <v>1800</v>
      </c>
      <c r="Q98" s="10"/>
    </row>
    <row r="99" spans="1:17" ht="22.5" customHeight="1">
      <c r="A99" s="6"/>
      <c r="B99" s="6"/>
      <c r="C99" s="66" t="s">
        <v>81</v>
      </c>
      <c r="D99" s="67"/>
      <c r="E99" s="31">
        <f t="shared" si="12"/>
        <v>2256</v>
      </c>
      <c r="F99" s="31">
        <f>SUM(F96:F98)</f>
        <v>2256</v>
      </c>
      <c r="G99" s="32"/>
      <c r="H99" s="31">
        <f>SUM(H96:H98)</f>
        <v>0</v>
      </c>
      <c r="I99" s="32"/>
      <c r="J99" s="31">
        <f>SUM(J96:J98)</f>
        <v>2256</v>
      </c>
      <c r="K99" s="31">
        <f t="shared" si="13"/>
        <v>2256</v>
      </c>
      <c r="L99" s="31">
        <f>SUM(L96:L98)</f>
        <v>2256</v>
      </c>
      <c r="M99" s="32"/>
      <c r="N99" s="28">
        <f>SUM(N96:N98)</f>
        <v>2154</v>
      </c>
      <c r="O99" s="28"/>
      <c r="P99" s="28">
        <f>SUM(P96:P98)</f>
        <v>2154</v>
      </c>
      <c r="Q99" s="10"/>
    </row>
    <row r="100" spans="1:17" ht="12.75" customHeight="1">
      <c r="A100" s="6"/>
      <c r="B100" s="6">
        <v>75107</v>
      </c>
      <c r="C100" s="6">
        <v>3030</v>
      </c>
      <c r="D100" s="6" t="s">
        <v>24</v>
      </c>
      <c r="E100" s="31"/>
      <c r="F100" s="31"/>
      <c r="G100" s="32"/>
      <c r="H100" s="31"/>
      <c r="I100" s="32"/>
      <c r="J100" s="31"/>
      <c r="K100" s="28">
        <f t="shared" si="13"/>
        <v>19890</v>
      </c>
      <c r="L100" s="28">
        <v>19890</v>
      </c>
      <c r="M100" s="32"/>
      <c r="N100" s="10">
        <f aca="true" t="shared" si="14" ref="N100:N108">SUM(P100)</f>
        <v>19755</v>
      </c>
      <c r="O100" s="10"/>
      <c r="P100" s="10">
        <v>19755</v>
      </c>
      <c r="Q100" s="10"/>
    </row>
    <row r="101" spans="1:17" ht="12.75" customHeight="1">
      <c r="A101" s="6"/>
      <c r="B101" s="6"/>
      <c r="C101" s="6">
        <v>4110</v>
      </c>
      <c r="D101" s="6" t="s">
        <v>22</v>
      </c>
      <c r="E101" s="31"/>
      <c r="F101" s="31"/>
      <c r="G101" s="32"/>
      <c r="H101" s="31"/>
      <c r="I101" s="32"/>
      <c r="J101" s="31"/>
      <c r="K101" s="28">
        <f aca="true" t="shared" si="15" ref="K101:K106">SUM(L101:M101)</f>
        <v>714</v>
      </c>
      <c r="L101" s="28">
        <v>714</v>
      </c>
      <c r="M101" s="32"/>
      <c r="N101" s="10">
        <f t="shared" si="14"/>
        <v>672</v>
      </c>
      <c r="O101" s="10"/>
      <c r="P101" s="10">
        <v>672</v>
      </c>
      <c r="Q101" s="10"/>
    </row>
    <row r="102" spans="1:17" ht="12.75" customHeight="1">
      <c r="A102" s="6"/>
      <c r="B102" s="6"/>
      <c r="C102" s="6">
        <v>4120</v>
      </c>
      <c r="D102" s="6" t="s">
        <v>23</v>
      </c>
      <c r="E102" s="31"/>
      <c r="F102" s="31"/>
      <c r="G102" s="32"/>
      <c r="H102" s="31"/>
      <c r="I102" s="32"/>
      <c r="J102" s="31"/>
      <c r="K102" s="28">
        <f t="shared" si="15"/>
        <v>107</v>
      </c>
      <c r="L102" s="28">
        <v>107</v>
      </c>
      <c r="M102" s="32"/>
      <c r="N102" s="10">
        <f t="shared" si="14"/>
        <v>96</v>
      </c>
      <c r="O102" s="10"/>
      <c r="P102" s="10">
        <v>96</v>
      </c>
      <c r="Q102" s="10"/>
    </row>
    <row r="103" spans="1:17" ht="12.75" customHeight="1">
      <c r="A103" s="6"/>
      <c r="B103" s="6"/>
      <c r="C103" s="6">
        <v>4170</v>
      </c>
      <c r="D103" s="6" t="s">
        <v>106</v>
      </c>
      <c r="E103" s="31"/>
      <c r="F103" s="31"/>
      <c r="G103" s="32"/>
      <c r="H103" s="31"/>
      <c r="I103" s="32"/>
      <c r="J103" s="31"/>
      <c r="K103" s="28">
        <f t="shared" si="15"/>
        <v>5000</v>
      </c>
      <c r="L103" s="28">
        <v>5000</v>
      </c>
      <c r="M103" s="32"/>
      <c r="N103" s="10">
        <f t="shared" si="14"/>
        <v>5000</v>
      </c>
      <c r="O103" s="10"/>
      <c r="P103" s="10">
        <v>5000</v>
      </c>
      <c r="Q103" s="10"/>
    </row>
    <row r="104" spans="1:17" ht="12.75" customHeight="1">
      <c r="A104" s="6"/>
      <c r="B104" s="6"/>
      <c r="C104" s="6">
        <v>4210</v>
      </c>
      <c r="D104" s="6" t="s">
        <v>16</v>
      </c>
      <c r="E104" s="31"/>
      <c r="F104" s="31"/>
      <c r="G104" s="32"/>
      <c r="H104" s="31"/>
      <c r="I104" s="32"/>
      <c r="J104" s="31"/>
      <c r="K104" s="28">
        <f t="shared" si="15"/>
        <v>2982</v>
      </c>
      <c r="L104" s="28">
        <v>2982</v>
      </c>
      <c r="M104" s="32"/>
      <c r="N104" s="10">
        <f t="shared" si="14"/>
        <v>2982</v>
      </c>
      <c r="O104" s="10"/>
      <c r="P104" s="10">
        <v>2982</v>
      </c>
      <c r="Q104" s="10"/>
    </row>
    <row r="105" spans="1:17" ht="12.75" customHeight="1">
      <c r="A105" s="6"/>
      <c r="B105" s="6"/>
      <c r="C105" s="6">
        <v>4300</v>
      </c>
      <c r="D105" s="6" t="s">
        <v>10</v>
      </c>
      <c r="E105" s="31"/>
      <c r="F105" s="31"/>
      <c r="G105" s="32"/>
      <c r="H105" s="31"/>
      <c r="I105" s="32"/>
      <c r="J105" s="31"/>
      <c r="K105" s="28">
        <f t="shared" si="15"/>
        <v>3650</v>
      </c>
      <c r="L105" s="28">
        <v>3650</v>
      </c>
      <c r="M105" s="32"/>
      <c r="N105" s="10">
        <f t="shared" si="14"/>
        <v>3650</v>
      </c>
      <c r="O105" s="10"/>
      <c r="P105" s="10">
        <v>3650</v>
      </c>
      <c r="Q105" s="10"/>
    </row>
    <row r="106" spans="1:17" ht="12.75" customHeight="1">
      <c r="A106" s="6"/>
      <c r="B106" s="6"/>
      <c r="C106" s="6">
        <v>4410</v>
      </c>
      <c r="D106" s="6" t="s">
        <v>25</v>
      </c>
      <c r="E106" s="31"/>
      <c r="F106" s="31"/>
      <c r="G106" s="32"/>
      <c r="H106" s="31"/>
      <c r="I106" s="32"/>
      <c r="J106" s="31"/>
      <c r="K106" s="28">
        <f t="shared" si="15"/>
        <v>800</v>
      </c>
      <c r="L106" s="28">
        <v>800</v>
      </c>
      <c r="M106" s="32"/>
      <c r="N106" s="10">
        <f t="shared" si="14"/>
        <v>800</v>
      </c>
      <c r="O106" s="10"/>
      <c r="P106" s="10">
        <v>800</v>
      </c>
      <c r="Q106" s="10"/>
    </row>
    <row r="107" spans="1:17" ht="26.25" customHeight="1">
      <c r="A107" s="6"/>
      <c r="B107" s="6"/>
      <c r="C107" s="66" t="s">
        <v>150</v>
      </c>
      <c r="D107" s="67"/>
      <c r="E107" s="28">
        <v>0</v>
      </c>
      <c r="F107" s="28">
        <v>0</v>
      </c>
      <c r="G107" s="16">
        <v>0</v>
      </c>
      <c r="H107" s="31"/>
      <c r="I107" s="32"/>
      <c r="J107" s="31"/>
      <c r="K107" s="31">
        <f>SUM(L107:M107)</f>
        <v>33143</v>
      </c>
      <c r="L107" s="31">
        <f>SUM(L100:L106)</f>
        <v>33143</v>
      </c>
      <c r="M107" s="32"/>
      <c r="N107" s="28">
        <f t="shared" si="14"/>
        <v>32955</v>
      </c>
      <c r="O107" s="28"/>
      <c r="P107" s="28">
        <f>SUM(P100:P106)</f>
        <v>32955</v>
      </c>
      <c r="Q107" s="10"/>
    </row>
    <row r="108" spans="1:17" ht="12.75" customHeight="1">
      <c r="A108" s="6"/>
      <c r="B108" s="6">
        <v>75108</v>
      </c>
      <c r="C108" s="6">
        <v>3030</v>
      </c>
      <c r="D108" s="6" t="s">
        <v>24</v>
      </c>
      <c r="E108" s="28"/>
      <c r="F108" s="28"/>
      <c r="G108" s="16"/>
      <c r="H108" s="31"/>
      <c r="I108" s="32"/>
      <c r="J108" s="31"/>
      <c r="K108" s="31">
        <f>SUM(L108:M108)</f>
        <v>11970</v>
      </c>
      <c r="L108" s="28">
        <v>11970</v>
      </c>
      <c r="M108" s="32"/>
      <c r="N108" s="28">
        <f t="shared" si="14"/>
        <v>11565</v>
      </c>
      <c r="O108" s="28"/>
      <c r="P108" s="10">
        <v>11565</v>
      </c>
      <c r="Q108" s="10"/>
    </row>
    <row r="109" spans="1:17" ht="12.75" customHeight="1">
      <c r="A109" s="6"/>
      <c r="B109" s="6"/>
      <c r="C109" s="6">
        <v>4110</v>
      </c>
      <c r="D109" s="6" t="s">
        <v>22</v>
      </c>
      <c r="E109" s="28"/>
      <c r="F109" s="28"/>
      <c r="G109" s="16"/>
      <c r="H109" s="31"/>
      <c r="I109" s="32"/>
      <c r="J109" s="31"/>
      <c r="K109" s="31">
        <f aca="true" t="shared" si="16" ref="K109:K114">SUM(L109:M109)</f>
        <v>423</v>
      </c>
      <c r="L109" s="28">
        <v>423</v>
      </c>
      <c r="M109" s="32"/>
      <c r="N109" s="28">
        <f aca="true" t="shared" si="17" ref="N109:N114">SUM(P109)</f>
        <v>423</v>
      </c>
      <c r="O109" s="28"/>
      <c r="P109" s="10">
        <v>423</v>
      </c>
      <c r="Q109" s="10"/>
    </row>
    <row r="110" spans="1:17" ht="12.75" customHeight="1">
      <c r="A110" s="6"/>
      <c r="B110" s="6"/>
      <c r="C110" s="6">
        <v>4120</v>
      </c>
      <c r="D110" s="6" t="s">
        <v>23</v>
      </c>
      <c r="E110" s="28"/>
      <c r="F110" s="28"/>
      <c r="G110" s="16"/>
      <c r="H110" s="31"/>
      <c r="I110" s="32"/>
      <c r="J110" s="31"/>
      <c r="K110" s="31">
        <f t="shared" si="16"/>
        <v>63</v>
      </c>
      <c r="L110" s="28">
        <v>63</v>
      </c>
      <c r="M110" s="32"/>
      <c r="N110" s="28">
        <f t="shared" si="17"/>
        <v>63</v>
      </c>
      <c r="O110" s="28"/>
      <c r="P110" s="10">
        <v>63</v>
      </c>
      <c r="Q110" s="10"/>
    </row>
    <row r="111" spans="1:17" ht="12.75" customHeight="1">
      <c r="A111" s="6"/>
      <c r="B111" s="6"/>
      <c r="C111" s="6">
        <v>4170</v>
      </c>
      <c r="D111" s="6" t="s">
        <v>106</v>
      </c>
      <c r="E111" s="28"/>
      <c r="F111" s="28"/>
      <c r="G111" s="16"/>
      <c r="H111" s="31"/>
      <c r="I111" s="32"/>
      <c r="J111" s="31"/>
      <c r="K111" s="31">
        <f t="shared" si="16"/>
        <v>3450</v>
      </c>
      <c r="L111" s="28">
        <v>3450</v>
      </c>
      <c r="M111" s="32"/>
      <c r="N111" s="28">
        <f t="shared" si="17"/>
        <v>3450</v>
      </c>
      <c r="O111" s="28"/>
      <c r="P111" s="10">
        <v>3450</v>
      </c>
      <c r="Q111" s="10"/>
    </row>
    <row r="112" spans="1:17" ht="12.75" customHeight="1">
      <c r="A112" s="6"/>
      <c r="B112" s="6"/>
      <c r="C112" s="6">
        <v>4210</v>
      </c>
      <c r="D112" s="6" t="s">
        <v>16</v>
      </c>
      <c r="E112" s="28"/>
      <c r="F112" s="28"/>
      <c r="G112" s="16"/>
      <c r="H112" s="31"/>
      <c r="I112" s="32"/>
      <c r="J112" s="31"/>
      <c r="K112" s="31">
        <f t="shared" si="16"/>
        <v>4217</v>
      </c>
      <c r="L112" s="28">
        <v>4217</v>
      </c>
      <c r="M112" s="32"/>
      <c r="N112" s="28">
        <f t="shared" si="17"/>
        <v>4217</v>
      </c>
      <c r="O112" s="28"/>
      <c r="P112" s="10">
        <v>4217</v>
      </c>
      <c r="Q112" s="10"/>
    </row>
    <row r="113" spans="1:17" ht="12.75" customHeight="1">
      <c r="A113" s="6"/>
      <c r="B113" s="6"/>
      <c r="C113" s="6">
        <v>4300</v>
      </c>
      <c r="D113" s="6" t="s">
        <v>10</v>
      </c>
      <c r="E113" s="28"/>
      <c r="F113" s="28"/>
      <c r="G113" s="16"/>
      <c r="H113" s="31"/>
      <c r="I113" s="32"/>
      <c r="J113" s="31"/>
      <c r="K113" s="31">
        <f t="shared" si="16"/>
        <v>555</v>
      </c>
      <c r="L113" s="28">
        <v>555</v>
      </c>
      <c r="M113" s="32"/>
      <c r="N113" s="28">
        <f t="shared" si="17"/>
        <v>555</v>
      </c>
      <c r="O113" s="28"/>
      <c r="P113" s="10">
        <v>555</v>
      </c>
      <c r="Q113" s="10"/>
    </row>
    <row r="114" spans="1:17" ht="12.75" customHeight="1">
      <c r="A114" s="6"/>
      <c r="B114" s="6"/>
      <c r="C114" s="6">
        <v>4410</v>
      </c>
      <c r="D114" s="6" t="s">
        <v>25</v>
      </c>
      <c r="E114" s="28"/>
      <c r="F114" s="28"/>
      <c r="G114" s="16"/>
      <c r="H114" s="31"/>
      <c r="I114" s="32"/>
      <c r="J114" s="31"/>
      <c r="K114" s="31">
        <f t="shared" si="16"/>
        <v>400</v>
      </c>
      <c r="L114" s="28">
        <v>400</v>
      </c>
      <c r="M114" s="32"/>
      <c r="N114" s="28">
        <f t="shared" si="17"/>
        <v>400</v>
      </c>
      <c r="O114" s="28"/>
      <c r="P114" s="10">
        <v>400</v>
      </c>
      <c r="Q114" s="10"/>
    </row>
    <row r="115" spans="1:17" ht="12.75" customHeight="1">
      <c r="A115" s="6"/>
      <c r="B115" s="6"/>
      <c r="C115" s="66" t="s">
        <v>141</v>
      </c>
      <c r="D115" s="67"/>
      <c r="E115" s="28">
        <v>0</v>
      </c>
      <c r="F115" s="28">
        <v>0</v>
      </c>
      <c r="G115" s="16">
        <v>0</v>
      </c>
      <c r="H115" s="31"/>
      <c r="I115" s="32"/>
      <c r="J115" s="31"/>
      <c r="K115" s="31">
        <f>SUM(K108:K114)</f>
        <v>21078</v>
      </c>
      <c r="L115" s="31">
        <f>SUM(L108:L114)</f>
        <v>21078</v>
      </c>
      <c r="M115" s="32"/>
      <c r="N115" s="28">
        <f>SUM(N108:N114)</f>
        <v>20673</v>
      </c>
      <c r="O115" s="28">
        <f>SUM(O108:O114)</f>
        <v>0</v>
      </c>
      <c r="P115" s="28">
        <f>SUM(P108:P114)</f>
        <v>20673</v>
      </c>
      <c r="Q115" s="10"/>
    </row>
    <row r="116" spans="1:17" ht="14.25" customHeight="1">
      <c r="A116" s="6"/>
      <c r="B116" s="6">
        <v>75109</v>
      </c>
      <c r="C116" s="6">
        <v>3030</v>
      </c>
      <c r="D116" s="6" t="s">
        <v>24</v>
      </c>
      <c r="E116" s="28">
        <f>SUM(F116+G116)</f>
        <v>10108</v>
      </c>
      <c r="F116" s="28">
        <v>10108</v>
      </c>
      <c r="G116" s="16"/>
      <c r="H116" s="28">
        <v>10108</v>
      </c>
      <c r="I116" s="16"/>
      <c r="J116" s="28">
        <f aca="true" t="shared" si="18" ref="J116:J123">SUM(H116)</f>
        <v>10108</v>
      </c>
      <c r="K116" s="28">
        <f>SUM(L116+M116)</f>
        <v>10108</v>
      </c>
      <c r="L116" s="28">
        <v>10108</v>
      </c>
      <c r="M116" s="16">
        <v>0</v>
      </c>
      <c r="N116" s="10">
        <f>SUM(P116)</f>
        <v>6879</v>
      </c>
      <c r="O116" s="10"/>
      <c r="P116" s="10">
        <v>6879</v>
      </c>
      <c r="Q116" s="10"/>
    </row>
    <row r="117" spans="1:17" ht="13.5" customHeight="1">
      <c r="A117" s="6"/>
      <c r="B117" s="6"/>
      <c r="C117" s="6">
        <v>4110</v>
      </c>
      <c r="D117" s="6" t="s">
        <v>22</v>
      </c>
      <c r="E117" s="28">
        <f aca="true" t="shared" si="19" ref="E117:E123">SUM(F117+G117)</f>
        <v>276</v>
      </c>
      <c r="F117" s="28">
        <v>276</v>
      </c>
      <c r="G117" s="16"/>
      <c r="H117" s="28">
        <v>276</v>
      </c>
      <c r="I117" s="16"/>
      <c r="J117" s="28">
        <f t="shared" si="18"/>
        <v>276</v>
      </c>
      <c r="K117" s="28">
        <f aca="true" t="shared" si="20" ref="K117:K123">SUM(L117+M117)</f>
        <v>276</v>
      </c>
      <c r="L117" s="28">
        <v>276</v>
      </c>
      <c r="M117" s="16">
        <v>0</v>
      </c>
      <c r="N117" s="10">
        <f aca="true" t="shared" si="21" ref="N117:N123">SUM(P117)</f>
        <v>276</v>
      </c>
      <c r="O117" s="10"/>
      <c r="P117" s="10">
        <v>276</v>
      </c>
      <c r="Q117" s="10"/>
    </row>
    <row r="118" spans="1:17" ht="13.5" customHeight="1">
      <c r="A118" s="6"/>
      <c r="B118" s="6"/>
      <c r="C118" s="6">
        <v>4170</v>
      </c>
      <c r="D118" s="6" t="s">
        <v>106</v>
      </c>
      <c r="E118" s="28">
        <f t="shared" si="19"/>
        <v>1700</v>
      </c>
      <c r="F118" s="28">
        <v>1700</v>
      </c>
      <c r="G118" s="16"/>
      <c r="H118" s="28">
        <v>1700</v>
      </c>
      <c r="I118" s="16"/>
      <c r="J118" s="28">
        <f t="shared" si="18"/>
        <v>1700</v>
      </c>
      <c r="K118" s="28">
        <f t="shared" si="20"/>
        <v>1700</v>
      </c>
      <c r="L118" s="28">
        <v>1700</v>
      </c>
      <c r="M118" s="16">
        <v>0</v>
      </c>
      <c r="N118" s="10">
        <f t="shared" si="21"/>
        <v>1700</v>
      </c>
      <c r="O118" s="10"/>
      <c r="P118" s="10">
        <v>1700</v>
      </c>
      <c r="Q118" s="10"/>
    </row>
    <row r="119" spans="1:17" ht="13.5" customHeight="1">
      <c r="A119" s="6"/>
      <c r="B119" s="6"/>
      <c r="C119" s="6">
        <v>4120</v>
      </c>
      <c r="D119" s="6" t="s">
        <v>23</v>
      </c>
      <c r="E119" s="28">
        <f t="shared" si="19"/>
        <v>42</v>
      </c>
      <c r="F119" s="28">
        <v>42</v>
      </c>
      <c r="G119" s="16"/>
      <c r="H119" s="28">
        <v>42</v>
      </c>
      <c r="I119" s="16"/>
      <c r="J119" s="28">
        <f t="shared" si="18"/>
        <v>42</v>
      </c>
      <c r="K119" s="28">
        <f t="shared" si="20"/>
        <v>42</v>
      </c>
      <c r="L119" s="28">
        <v>42</v>
      </c>
      <c r="M119" s="16">
        <v>0</v>
      </c>
      <c r="N119" s="10">
        <f t="shared" si="21"/>
        <v>42</v>
      </c>
      <c r="O119" s="10"/>
      <c r="P119" s="10">
        <v>42</v>
      </c>
      <c r="Q119" s="10"/>
    </row>
    <row r="120" spans="1:17" ht="13.5" customHeight="1">
      <c r="A120" s="6"/>
      <c r="B120" s="6"/>
      <c r="C120" s="6">
        <v>4210</v>
      </c>
      <c r="D120" s="6" t="s">
        <v>16</v>
      </c>
      <c r="E120" s="28">
        <f t="shared" si="19"/>
        <v>3127</v>
      </c>
      <c r="F120" s="28">
        <v>3127</v>
      </c>
      <c r="G120" s="16"/>
      <c r="H120" s="28">
        <v>3127</v>
      </c>
      <c r="I120" s="16"/>
      <c r="J120" s="28">
        <f t="shared" si="18"/>
        <v>3127</v>
      </c>
      <c r="K120" s="28">
        <f t="shared" si="20"/>
        <v>3127</v>
      </c>
      <c r="L120" s="28">
        <v>3127</v>
      </c>
      <c r="M120" s="16">
        <v>0</v>
      </c>
      <c r="N120" s="10">
        <f t="shared" si="21"/>
        <v>3127</v>
      </c>
      <c r="O120" s="10"/>
      <c r="P120" s="10">
        <v>3127</v>
      </c>
      <c r="Q120" s="10"/>
    </row>
    <row r="121" spans="1:17" ht="12.75" customHeight="1">
      <c r="A121" s="6"/>
      <c r="B121" s="6"/>
      <c r="C121" s="6">
        <v>4260</v>
      </c>
      <c r="D121" s="6" t="s">
        <v>8</v>
      </c>
      <c r="E121" s="28">
        <f t="shared" si="19"/>
        <v>300</v>
      </c>
      <c r="F121" s="28">
        <v>300</v>
      </c>
      <c r="G121" s="16"/>
      <c r="H121" s="28">
        <v>300</v>
      </c>
      <c r="I121" s="16"/>
      <c r="J121" s="28">
        <f t="shared" si="18"/>
        <v>300</v>
      </c>
      <c r="K121" s="28">
        <f t="shared" si="20"/>
        <v>300</v>
      </c>
      <c r="L121" s="28">
        <v>300</v>
      </c>
      <c r="M121" s="16">
        <v>0</v>
      </c>
      <c r="N121" s="10">
        <f t="shared" si="21"/>
        <v>300</v>
      </c>
      <c r="O121" s="10"/>
      <c r="P121" s="10">
        <v>300</v>
      </c>
      <c r="Q121" s="10"/>
    </row>
    <row r="122" spans="1:17" ht="13.5" customHeight="1">
      <c r="A122" s="6"/>
      <c r="B122" s="6"/>
      <c r="C122" s="6">
        <v>4300</v>
      </c>
      <c r="D122" s="6" t="s">
        <v>10</v>
      </c>
      <c r="E122" s="28">
        <f t="shared" si="19"/>
        <v>250</v>
      </c>
      <c r="F122" s="28">
        <v>250</v>
      </c>
      <c r="G122" s="16"/>
      <c r="H122" s="28">
        <v>250</v>
      </c>
      <c r="I122" s="16"/>
      <c r="J122" s="28">
        <f t="shared" si="18"/>
        <v>250</v>
      </c>
      <c r="K122" s="28">
        <f t="shared" si="20"/>
        <v>250</v>
      </c>
      <c r="L122" s="28">
        <v>250</v>
      </c>
      <c r="M122" s="16">
        <v>0</v>
      </c>
      <c r="N122" s="10">
        <f t="shared" si="21"/>
        <v>250</v>
      </c>
      <c r="O122" s="10"/>
      <c r="P122" s="10">
        <v>250</v>
      </c>
      <c r="Q122" s="10"/>
    </row>
    <row r="123" spans="1:17" ht="13.5" customHeight="1">
      <c r="A123" s="6"/>
      <c r="B123" s="6"/>
      <c r="C123" s="6">
        <v>4410</v>
      </c>
      <c r="D123" s="6" t="s">
        <v>25</v>
      </c>
      <c r="E123" s="28">
        <f t="shared" si="19"/>
        <v>350</v>
      </c>
      <c r="F123" s="28">
        <v>350</v>
      </c>
      <c r="G123" s="16"/>
      <c r="H123" s="28">
        <v>350</v>
      </c>
      <c r="I123" s="16"/>
      <c r="J123" s="28">
        <f t="shared" si="18"/>
        <v>350</v>
      </c>
      <c r="K123" s="28">
        <f t="shared" si="20"/>
        <v>350</v>
      </c>
      <c r="L123" s="28">
        <v>350</v>
      </c>
      <c r="M123" s="16">
        <v>0</v>
      </c>
      <c r="N123" s="10">
        <f t="shared" si="21"/>
        <v>350</v>
      </c>
      <c r="O123" s="10"/>
      <c r="P123" s="10">
        <v>350</v>
      </c>
      <c r="Q123" s="10"/>
    </row>
    <row r="124" spans="1:17" ht="41.25" customHeight="1">
      <c r="A124" s="6"/>
      <c r="B124" s="6"/>
      <c r="C124" s="66" t="s">
        <v>128</v>
      </c>
      <c r="D124" s="67"/>
      <c r="E124" s="31">
        <f>SUM(F124:G124)</f>
        <v>16153</v>
      </c>
      <c r="F124" s="31">
        <f>SUM(F116:F123)</f>
        <v>16153</v>
      </c>
      <c r="G124" s="32">
        <v>0</v>
      </c>
      <c r="H124" s="31">
        <f>SUM(H116:H123)</f>
        <v>16153</v>
      </c>
      <c r="I124" s="32"/>
      <c r="J124" s="31">
        <f>SUM(J116:J123)</f>
        <v>16153</v>
      </c>
      <c r="K124" s="31">
        <f aca="true" t="shared" si="22" ref="K124:K173">SUM(L124:M124)</f>
        <v>16153</v>
      </c>
      <c r="L124" s="31">
        <f>SUM(L116:L123)</f>
        <v>16153</v>
      </c>
      <c r="M124" s="32">
        <v>0</v>
      </c>
      <c r="N124" s="31">
        <f>SUM(N116:N123)</f>
        <v>12924</v>
      </c>
      <c r="O124" s="31">
        <f>SUM(O116:O123)</f>
        <v>0</v>
      </c>
      <c r="P124" s="31">
        <f>SUM(P116:P123)</f>
        <v>12924</v>
      </c>
      <c r="Q124" s="10"/>
    </row>
    <row r="125" spans="1:17" ht="24.75" customHeight="1">
      <c r="A125" s="68" t="s">
        <v>34</v>
      </c>
      <c r="B125" s="69"/>
      <c r="C125" s="69"/>
      <c r="D125" s="70"/>
      <c r="E125" s="28">
        <f t="shared" si="12"/>
        <v>18409</v>
      </c>
      <c r="F125" s="28">
        <f>SUM(F124,F99)</f>
        <v>18409</v>
      </c>
      <c r="G125" s="16"/>
      <c r="H125" s="28">
        <f>SUM(H124)</f>
        <v>16153</v>
      </c>
      <c r="I125" s="16"/>
      <c r="J125" s="28">
        <f>SUM(J124+J99)</f>
        <v>18409</v>
      </c>
      <c r="K125" s="28">
        <f t="shared" si="22"/>
        <v>72630</v>
      </c>
      <c r="L125" s="28">
        <f>SUM(L124,L99,L107,L115)</f>
        <v>72630</v>
      </c>
      <c r="M125" s="28">
        <f>SUM(M124,M99,M107,M115)</f>
        <v>0</v>
      </c>
      <c r="N125" s="28">
        <f>SUM(N124,N99,N107,N115)</f>
        <v>68706</v>
      </c>
      <c r="O125" s="28">
        <f>SUM(O124,O99,O107,O115)</f>
        <v>0</v>
      </c>
      <c r="P125" s="28">
        <f>SUM(P124,P99,P107,P115)</f>
        <v>68706</v>
      </c>
      <c r="Q125" s="10"/>
    </row>
    <row r="126" spans="1:17" ht="12">
      <c r="A126" s="6">
        <v>752</v>
      </c>
      <c r="B126" s="6">
        <v>75212</v>
      </c>
      <c r="C126" s="6">
        <v>4270</v>
      </c>
      <c r="D126" s="6" t="s">
        <v>9</v>
      </c>
      <c r="E126" s="10">
        <f t="shared" si="12"/>
        <v>600</v>
      </c>
      <c r="F126" s="6">
        <v>600</v>
      </c>
      <c r="G126" s="6"/>
      <c r="H126" s="6">
        <v>0</v>
      </c>
      <c r="I126" s="6"/>
      <c r="J126" s="10">
        <f>SUM(E126+H126)</f>
        <v>600</v>
      </c>
      <c r="K126" s="10">
        <f t="shared" si="22"/>
        <v>600</v>
      </c>
      <c r="L126" s="6">
        <v>600</v>
      </c>
      <c r="M126" s="6"/>
      <c r="N126" s="10">
        <f>SUM(P126)</f>
        <v>600</v>
      </c>
      <c r="O126" s="10"/>
      <c r="P126" s="10">
        <v>600</v>
      </c>
      <c r="Q126" s="10"/>
    </row>
    <row r="127" spans="1:17" ht="12">
      <c r="A127" s="6"/>
      <c r="B127" s="6"/>
      <c r="C127" s="54" t="s">
        <v>35</v>
      </c>
      <c r="D127" s="55"/>
      <c r="E127" s="14">
        <f t="shared" si="12"/>
        <v>600</v>
      </c>
      <c r="F127" s="13">
        <f>SUM(F126)</f>
        <v>600</v>
      </c>
      <c r="G127" s="13"/>
      <c r="H127" s="13">
        <v>0</v>
      </c>
      <c r="I127" s="13"/>
      <c r="J127" s="10">
        <f>SUM(E127+H127)</f>
        <v>600</v>
      </c>
      <c r="K127" s="14">
        <f t="shared" si="22"/>
        <v>600</v>
      </c>
      <c r="L127" s="13">
        <f>SUM(L126)</f>
        <v>600</v>
      </c>
      <c r="M127" s="13"/>
      <c r="N127" s="14">
        <f>SUM(P127)</f>
        <v>600</v>
      </c>
      <c r="O127" s="14"/>
      <c r="P127" s="14">
        <v>600</v>
      </c>
      <c r="Q127" s="10"/>
    </row>
    <row r="128" spans="1:17" ht="12">
      <c r="A128" s="6" t="s">
        <v>36</v>
      </c>
      <c r="B128" s="6"/>
      <c r="C128" s="6"/>
      <c r="D128" s="6"/>
      <c r="E128" s="10">
        <f t="shared" si="12"/>
        <v>600</v>
      </c>
      <c r="F128" s="6">
        <f>SUM(F127)</f>
        <v>600</v>
      </c>
      <c r="G128" s="6"/>
      <c r="H128" s="6">
        <f>SUM(H127)</f>
        <v>0</v>
      </c>
      <c r="I128" s="6"/>
      <c r="J128" s="10">
        <f>SUM(E128+H128)</f>
        <v>600</v>
      </c>
      <c r="K128" s="10">
        <f t="shared" si="22"/>
        <v>600</v>
      </c>
      <c r="L128" s="6">
        <f>SUM(L127)</f>
        <v>600</v>
      </c>
      <c r="M128" s="6"/>
      <c r="N128" s="10">
        <f>SUM(N127)</f>
        <v>600</v>
      </c>
      <c r="O128" s="10">
        <f>SUM(O126:O127)</f>
        <v>0</v>
      </c>
      <c r="P128" s="10">
        <f>SUM(P127)</f>
        <v>600</v>
      </c>
      <c r="Q128" s="10"/>
    </row>
    <row r="129" spans="1:17" ht="24">
      <c r="A129" s="6">
        <v>754</v>
      </c>
      <c r="B129" s="6">
        <v>75404</v>
      </c>
      <c r="C129" s="6">
        <v>2950</v>
      </c>
      <c r="D129" s="17" t="s">
        <v>98</v>
      </c>
      <c r="E129" s="10">
        <f t="shared" si="12"/>
        <v>183000</v>
      </c>
      <c r="F129" s="6">
        <v>183000</v>
      </c>
      <c r="G129" s="6"/>
      <c r="H129" s="6"/>
      <c r="I129" s="6"/>
      <c r="J129" s="10"/>
      <c r="K129" s="10">
        <f t="shared" si="22"/>
        <v>0</v>
      </c>
      <c r="L129" s="6">
        <v>0</v>
      </c>
      <c r="M129" s="6"/>
      <c r="N129" s="10">
        <v>0</v>
      </c>
      <c r="O129" s="10"/>
      <c r="P129" s="10">
        <v>0</v>
      </c>
      <c r="Q129" s="10"/>
    </row>
    <row r="130" spans="1:17" ht="12">
      <c r="A130" s="6"/>
      <c r="B130" s="6"/>
      <c r="C130" s="6">
        <v>3000</v>
      </c>
      <c r="D130" s="6" t="s">
        <v>142</v>
      </c>
      <c r="E130" s="10">
        <f t="shared" si="12"/>
        <v>0</v>
      </c>
      <c r="F130" s="10">
        <v>0</v>
      </c>
      <c r="G130" s="6"/>
      <c r="H130" s="10">
        <v>0</v>
      </c>
      <c r="I130" s="6"/>
      <c r="J130" s="10">
        <f>SUM(E130+H130)</f>
        <v>0</v>
      </c>
      <c r="K130" s="10">
        <f t="shared" si="22"/>
        <v>183000</v>
      </c>
      <c r="L130" s="10">
        <v>183000</v>
      </c>
      <c r="M130" s="6"/>
      <c r="N130" s="10">
        <f>SUM(P130)</f>
        <v>178840</v>
      </c>
      <c r="O130" s="10"/>
      <c r="P130" s="10">
        <v>178840</v>
      </c>
      <c r="Q130" s="10"/>
    </row>
    <row r="131" spans="1:17" ht="12">
      <c r="A131" s="6"/>
      <c r="B131" s="6"/>
      <c r="C131" s="29">
        <v>6050</v>
      </c>
      <c r="D131" s="6" t="s">
        <v>12</v>
      </c>
      <c r="E131" s="10">
        <f t="shared" si="12"/>
        <v>150000</v>
      </c>
      <c r="F131" s="10"/>
      <c r="G131" s="6">
        <v>150000</v>
      </c>
      <c r="H131" s="10"/>
      <c r="I131" s="6"/>
      <c r="J131" s="10"/>
      <c r="K131" s="10">
        <f t="shared" si="22"/>
        <v>0</v>
      </c>
      <c r="L131" s="10">
        <v>0</v>
      </c>
      <c r="M131" s="6"/>
      <c r="N131" s="10">
        <f>SUM(P131)</f>
        <v>0</v>
      </c>
      <c r="O131" s="10"/>
      <c r="P131" s="10">
        <v>0</v>
      </c>
      <c r="Q131" s="10"/>
    </row>
    <row r="132" spans="1:17" ht="24" customHeight="1">
      <c r="A132" s="6"/>
      <c r="B132" s="6"/>
      <c r="C132" s="6">
        <v>6150</v>
      </c>
      <c r="D132" s="22" t="s">
        <v>98</v>
      </c>
      <c r="E132" s="28">
        <f t="shared" si="12"/>
        <v>350000</v>
      </c>
      <c r="F132" s="28"/>
      <c r="G132" s="16">
        <v>350000</v>
      </c>
      <c r="H132" s="10"/>
      <c r="I132" s="6"/>
      <c r="J132" s="10"/>
      <c r="K132" s="10">
        <f t="shared" si="22"/>
        <v>0</v>
      </c>
      <c r="L132" s="10">
        <v>0</v>
      </c>
      <c r="M132" s="6"/>
      <c r="N132" s="10"/>
      <c r="O132" s="10"/>
      <c r="P132" s="10"/>
      <c r="Q132" s="10"/>
    </row>
    <row r="133" spans="1:32" ht="12">
      <c r="A133" s="6"/>
      <c r="B133" s="6"/>
      <c r="C133" s="54" t="s">
        <v>134</v>
      </c>
      <c r="D133" s="55"/>
      <c r="E133" s="10">
        <f t="shared" si="12"/>
        <v>683000</v>
      </c>
      <c r="F133" s="14">
        <f>SUM(F129:F132)</f>
        <v>183000</v>
      </c>
      <c r="G133" s="14">
        <f>SUM(G131:G132)</f>
        <v>500000</v>
      </c>
      <c r="H133" s="14">
        <f>SUM(H130:H130)</f>
        <v>0</v>
      </c>
      <c r="I133" s="31">
        <v>150000</v>
      </c>
      <c r="J133" s="14">
        <f>SUM(E133+I133)</f>
        <v>833000</v>
      </c>
      <c r="K133" s="14">
        <f>SUM(L130:M130)</f>
        <v>183000</v>
      </c>
      <c r="L133" s="14">
        <f>SUM(L130:L130)</f>
        <v>183000</v>
      </c>
      <c r="M133" s="14"/>
      <c r="N133" s="10">
        <f>SUM(N130:N130)</f>
        <v>178840</v>
      </c>
      <c r="O133" s="10">
        <f>SUM(O130:O130)</f>
        <v>0</v>
      </c>
      <c r="P133" s="10">
        <f>SUM(P130:P130)</f>
        <v>178840</v>
      </c>
      <c r="Q133" s="10">
        <f>SUM(Q130:Q130)</f>
        <v>0</v>
      </c>
      <c r="R133" s="10"/>
      <c r="S133" s="10"/>
      <c r="T133" s="10"/>
      <c r="U133" s="10"/>
      <c r="V133" s="10"/>
      <c r="W133" s="10"/>
      <c r="X133" s="10"/>
      <c r="Y133" s="10"/>
      <c r="Z133" s="10"/>
      <c r="AA133" s="10">
        <f aca="true" t="shared" si="23" ref="AA133:AF133">SUM(AA130:AA130)</f>
        <v>0</v>
      </c>
      <c r="AB133" s="10">
        <f t="shared" si="23"/>
        <v>0</v>
      </c>
      <c r="AC133" s="10">
        <f t="shared" si="23"/>
        <v>0</v>
      </c>
      <c r="AD133" s="10">
        <f t="shared" si="23"/>
        <v>0</v>
      </c>
      <c r="AE133" s="10">
        <f t="shared" si="23"/>
        <v>0</v>
      </c>
      <c r="AF133" s="10">
        <f t="shared" si="23"/>
        <v>0</v>
      </c>
    </row>
    <row r="134" spans="1:17" ht="12">
      <c r="A134" s="6"/>
      <c r="B134" s="6">
        <v>75412</v>
      </c>
      <c r="C134" s="6">
        <v>3030</v>
      </c>
      <c r="D134" s="6" t="s">
        <v>24</v>
      </c>
      <c r="E134" s="10">
        <f t="shared" si="12"/>
        <v>8500</v>
      </c>
      <c r="F134" s="10">
        <v>8500</v>
      </c>
      <c r="G134" s="6"/>
      <c r="H134" s="10">
        <v>0</v>
      </c>
      <c r="I134" s="6"/>
      <c r="J134" s="10">
        <f>SUM(E134+H134)</f>
        <v>8500</v>
      </c>
      <c r="K134" s="10">
        <f t="shared" si="22"/>
        <v>17000</v>
      </c>
      <c r="L134" s="10">
        <v>17000</v>
      </c>
      <c r="M134" s="6"/>
      <c r="N134" s="10">
        <f aca="true" t="shared" si="24" ref="N134:N139">SUM(P134)</f>
        <v>16691</v>
      </c>
      <c r="O134" s="10"/>
      <c r="P134" s="10">
        <v>16691</v>
      </c>
      <c r="Q134" s="10"/>
    </row>
    <row r="135" spans="1:17" ht="12">
      <c r="A135" s="6"/>
      <c r="B135" s="6"/>
      <c r="C135" s="6">
        <v>4210</v>
      </c>
      <c r="D135" s="6" t="s">
        <v>16</v>
      </c>
      <c r="E135" s="10">
        <f t="shared" si="12"/>
        <v>28000</v>
      </c>
      <c r="F135" s="10">
        <v>28000</v>
      </c>
      <c r="G135" s="6"/>
      <c r="H135" s="10">
        <v>0</v>
      </c>
      <c r="I135" s="6"/>
      <c r="J135" s="10">
        <f>SUM(E135+H135)</f>
        <v>28000</v>
      </c>
      <c r="K135" s="10">
        <f t="shared" si="22"/>
        <v>11500</v>
      </c>
      <c r="L135" s="10">
        <v>11500</v>
      </c>
      <c r="M135" s="6"/>
      <c r="N135" s="10">
        <f t="shared" si="24"/>
        <v>11085</v>
      </c>
      <c r="O135" s="10"/>
      <c r="P135" s="10">
        <v>11085</v>
      </c>
      <c r="Q135" s="10"/>
    </row>
    <row r="136" spans="1:17" ht="12">
      <c r="A136" s="6"/>
      <c r="B136" s="6"/>
      <c r="C136" s="6">
        <v>4260</v>
      </c>
      <c r="D136" s="6" t="s">
        <v>8</v>
      </c>
      <c r="E136" s="10">
        <f t="shared" si="12"/>
        <v>7000</v>
      </c>
      <c r="F136" s="10">
        <v>7000</v>
      </c>
      <c r="G136" s="6"/>
      <c r="H136" s="10">
        <v>0</v>
      </c>
      <c r="I136" s="6"/>
      <c r="J136" s="10">
        <f>SUM(E136+H136)</f>
        <v>7000</v>
      </c>
      <c r="K136" s="10">
        <f t="shared" si="22"/>
        <v>7000</v>
      </c>
      <c r="L136" s="10">
        <v>7000</v>
      </c>
      <c r="M136" s="6"/>
      <c r="N136" s="10">
        <f t="shared" si="24"/>
        <v>7000</v>
      </c>
      <c r="O136" s="10"/>
      <c r="P136" s="10">
        <v>7000</v>
      </c>
      <c r="Q136" s="10"/>
    </row>
    <row r="137" spans="1:17" ht="12">
      <c r="A137" s="6"/>
      <c r="B137" s="6"/>
      <c r="C137" s="6">
        <v>4270</v>
      </c>
      <c r="D137" s="6" t="s">
        <v>9</v>
      </c>
      <c r="E137" s="10">
        <f t="shared" si="12"/>
        <v>0</v>
      </c>
      <c r="F137" s="10">
        <v>0</v>
      </c>
      <c r="G137" s="6"/>
      <c r="H137" s="10"/>
      <c r="I137" s="6"/>
      <c r="J137" s="10"/>
      <c r="K137" s="10">
        <f t="shared" si="22"/>
        <v>6500</v>
      </c>
      <c r="L137" s="10">
        <v>6500</v>
      </c>
      <c r="M137" s="6"/>
      <c r="N137" s="10">
        <f t="shared" si="24"/>
        <v>5966</v>
      </c>
      <c r="O137" s="10"/>
      <c r="P137" s="10">
        <v>5966</v>
      </c>
      <c r="Q137" s="10"/>
    </row>
    <row r="138" spans="1:17" ht="12">
      <c r="A138" s="6"/>
      <c r="B138" s="6"/>
      <c r="C138" s="6">
        <v>4300</v>
      </c>
      <c r="D138" s="6" t="s">
        <v>10</v>
      </c>
      <c r="E138" s="10">
        <f t="shared" si="12"/>
        <v>12800</v>
      </c>
      <c r="F138" s="10">
        <v>12800</v>
      </c>
      <c r="G138" s="6"/>
      <c r="H138" s="10">
        <v>0</v>
      </c>
      <c r="I138" s="6"/>
      <c r="J138" s="10">
        <f>SUM(E138+H138)</f>
        <v>12800</v>
      </c>
      <c r="K138" s="10">
        <f t="shared" si="22"/>
        <v>14300</v>
      </c>
      <c r="L138" s="10">
        <v>14300</v>
      </c>
      <c r="M138" s="6"/>
      <c r="N138" s="10">
        <f t="shared" si="24"/>
        <v>11342</v>
      </c>
      <c r="O138" s="10"/>
      <c r="P138" s="10">
        <v>11342</v>
      </c>
      <c r="Q138" s="10"/>
    </row>
    <row r="139" spans="1:17" ht="12">
      <c r="A139" s="6"/>
      <c r="B139" s="6"/>
      <c r="C139" s="6">
        <v>4430</v>
      </c>
      <c r="D139" s="6" t="s">
        <v>27</v>
      </c>
      <c r="E139" s="10">
        <f t="shared" si="12"/>
        <v>3000</v>
      </c>
      <c r="F139" s="10">
        <v>3000</v>
      </c>
      <c r="G139" s="6"/>
      <c r="H139" s="10">
        <v>0</v>
      </c>
      <c r="I139" s="6"/>
      <c r="J139" s="10">
        <f>SUM(E139+H139)</f>
        <v>3000</v>
      </c>
      <c r="K139" s="10">
        <f t="shared" si="22"/>
        <v>3000</v>
      </c>
      <c r="L139" s="10">
        <v>3000</v>
      </c>
      <c r="M139" s="6"/>
      <c r="N139" s="10">
        <f t="shared" si="24"/>
        <v>1329</v>
      </c>
      <c r="O139" s="10"/>
      <c r="P139" s="10">
        <v>1329</v>
      </c>
      <c r="Q139" s="10"/>
    </row>
    <row r="140" spans="1:17" ht="12">
      <c r="A140" s="6"/>
      <c r="B140" s="6"/>
      <c r="C140" s="29">
        <v>6050</v>
      </c>
      <c r="D140" s="6" t="s">
        <v>12</v>
      </c>
      <c r="E140" s="10">
        <f>SUM(G140)</f>
        <v>50000</v>
      </c>
      <c r="F140" s="10"/>
      <c r="G140" s="6">
        <v>50000</v>
      </c>
      <c r="H140" s="10"/>
      <c r="I140" s="6"/>
      <c r="J140" s="10"/>
      <c r="K140" s="10"/>
      <c r="L140" s="10"/>
      <c r="M140" s="6"/>
      <c r="N140" s="10"/>
      <c r="O140" s="10"/>
      <c r="P140" s="10"/>
      <c r="Q140" s="10"/>
    </row>
    <row r="141" spans="1:17" ht="12">
      <c r="A141" s="6"/>
      <c r="B141" s="6"/>
      <c r="C141" s="54" t="s">
        <v>82</v>
      </c>
      <c r="D141" s="55"/>
      <c r="E141" s="14">
        <f t="shared" si="12"/>
        <v>109300</v>
      </c>
      <c r="F141" s="14">
        <f>SUM(F134:F139)</f>
        <v>59300</v>
      </c>
      <c r="G141" s="14">
        <f>SUM(G140)</f>
        <v>50000</v>
      </c>
      <c r="H141" s="14">
        <f>SUM(H134:H139)</f>
        <v>0</v>
      </c>
      <c r="I141" s="14" t="e">
        <f>SUM(#REF!)</f>
        <v>#REF!</v>
      </c>
      <c r="J141" s="14" t="e">
        <f>SUM(E141+I141)</f>
        <v>#REF!</v>
      </c>
      <c r="K141" s="14">
        <f t="shared" si="22"/>
        <v>59300</v>
      </c>
      <c r="L141" s="14">
        <f>SUM(L134:L139)</f>
        <v>59300</v>
      </c>
      <c r="M141" s="14">
        <v>0</v>
      </c>
      <c r="N141" s="10">
        <f>SUM(N134:N139)</f>
        <v>53413</v>
      </c>
      <c r="O141" s="10">
        <f>SUM(O134:O139)</f>
        <v>0</v>
      </c>
      <c r="P141" s="10">
        <f>SUM(P134:P139)</f>
        <v>53413</v>
      </c>
      <c r="Q141" s="10">
        <f>SUM(Q134:Q139)</f>
        <v>0</v>
      </c>
    </row>
    <row r="142" spans="1:17" ht="12">
      <c r="A142" s="6"/>
      <c r="B142" s="6">
        <v>75414</v>
      </c>
      <c r="C142" s="6">
        <v>4210</v>
      </c>
      <c r="D142" s="6" t="s">
        <v>16</v>
      </c>
      <c r="E142" s="10">
        <f t="shared" si="12"/>
        <v>2000</v>
      </c>
      <c r="F142" s="10">
        <v>2000</v>
      </c>
      <c r="G142" s="6"/>
      <c r="H142" s="10">
        <v>0</v>
      </c>
      <c r="I142" s="6"/>
      <c r="J142" s="10">
        <f>SUM(E142+H142)</f>
        <v>2000</v>
      </c>
      <c r="K142" s="10">
        <f t="shared" si="22"/>
        <v>2000</v>
      </c>
      <c r="L142" s="10">
        <v>2000</v>
      </c>
      <c r="M142" s="6"/>
      <c r="N142" s="10">
        <f>SUM(P142)</f>
        <v>0</v>
      </c>
      <c r="O142" s="10"/>
      <c r="P142" s="10">
        <v>0</v>
      </c>
      <c r="Q142" s="10"/>
    </row>
    <row r="143" spans="1:17" ht="12">
      <c r="A143" s="6"/>
      <c r="B143" s="6"/>
      <c r="C143" s="6">
        <v>4300</v>
      </c>
      <c r="D143" s="6" t="s">
        <v>37</v>
      </c>
      <c r="E143" s="10">
        <f t="shared" si="12"/>
        <v>850</v>
      </c>
      <c r="F143" s="6">
        <v>850</v>
      </c>
      <c r="G143" s="6"/>
      <c r="H143" s="6">
        <v>0</v>
      </c>
      <c r="I143" s="6"/>
      <c r="J143" s="10">
        <f>SUM(E143+H143)</f>
        <v>850</v>
      </c>
      <c r="K143" s="10">
        <f t="shared" si="22"/>
        <v>850</v>
      </c>
      <c r="L143" s="6">
        <v>850</v>
      </c>
      <c r="M143" s="6"/>
      <c r="N143" s="10">
        <f>SUM(P143)</f>
        <v>850</v>
      </c>
      <c r="O143" s="10"/>
      <c r="P143" s="10">
        <v>850</v>
      </c>
      <c r="Q143" s="10"/>
    </row>
    <row r="144" spans="1:17" ht="12">
      <c r="A144" s="6"/>
      <c r="B144" s="6"/>
      <c r="C144" s="54" t="s">
        <v>83</v>
      </c>
      <c r="D144" s="55"/>
      <c r="E144" s="14">
        <f t="shared" si="12"/>
        <v>2850</v>
      </c>
      <c r="F144" s="14">
        <f>SUM(F142:F143)</f>
        <v>2850</v>
      </c>
      <c r="G144" s="13"/>
      <c r="H144" s="14">
        <f>SUM(H142:H143)</f>
        <v>0</v>
      </c>
      <c r="I144" s="13"/>
      <c r="J144" s="10">
        <f>SUM(E144+H144)</f>
        <v>2850</v>
      </c>
      <c r="K144" s="14">
        <f t="shared" si="22"/>
        <v>2850</v>
      </c>
      <c r="L144" s="14">
        <f>SUM(L142:L143)</f>
        <v>2850</v>
      </c>
      <c r="M144" s="13"/>
      <c r="N144" s="10">
        <f>SUM(N142:N143)</f>
        <v>850</v>
      </c>
      <c r="O144" s="10">
        <f>SUM(O142:O143)</f>
        <v>0</v>
      </c>
      <c r="P144" s="10">
        <f>SUM(P142:P143)</f>
        <v>850</v>
      </c>
      <c r="Q144" s="10"/>
    </row>
    <row r="145" spans="1:17" ht="12">
      <c r="A145" s="59" t="s">
        <v>84</v>
      </c>
      <c r="B145" s="60"/>
      <c r="C145" s="60"/>
      <c r="D145" s="61"/>
      <c r="E145" s="10">
        <f t="shared" si="12"/>
        <v>795150</v>
      </c>
      <c r="F145" s="10">
        <f>SUM(F133,F144,F141)</f>
        <v>245150</v>
      </c>
      <c r="G145" s="10">
        <f>SUM(G133+G141+G144)</f>
        <v>550000</v>
      </c>
      <c r="H145" s="10">
        <f>SUM(H133,H144,H141)</f>
        <v>0</v>
      </c>
      <c r="I145" s="10" t="e">
        <f>SUM(I133+I141+I144)</f>
        <v>#REF!</v>
      </c>
      <c r="J145" s="10" t="e">
        <f>SUM(E145+I145)</f>
        <v>#REF!</v>
      </c>
      <c r="K145" s="10">
        <f t="shared" si="22"/>
        <v>245150</v>
      </c>
      <c r="L145" s="10">
        <f>SUM(L133,L144,L141)</f>
        <v>245150</v>
      </c>
      <c r="M145" s="10">
        <f>SUM(M133+M141+M144)</f>
        <v>0</v>
      </c>
      <c r="N145" s="10">
        <f>SUM(N144,N141,N133)</f>
        <v>233103</v>
      </c>
      <c r="O145" s="10">
        <f>SUM(O144,O141,O133,O128)</f>
        <v>0</v>
      </c>
      <c r="P145" s="10">
        <f>SUM(P144,P141,P133)</f>
        <v>233103</v>
      </c>
      <c r="Q145" s="10">
        <f>SUM(Q144,Q141,Q133,Q128)</f>
        <v>0</v>
      </c>
    </row>
    <row r="146" spans="1:17" ht="36">
      <c r="A146" s="16">
        <v>757</v>
      </c>
      <c r="B146" s="16">
        <v>75702</v>
      </c>
      <c r="C146" s="16">
        <v>8070</v>
      </c>
      <c r="D146" s="17" t="s">
        <v>115</v>
      </c>
      <c r="E146" s="28">
        <f t="shared" si="12"/>
        <v>475648</v>
      </c>
      <c r="F146" s="28">
        <v>475648</v>
      </c>
      <c r="G146" s="16"/>
      <c r="H146" s="28">
        <v>-303975</v>
      </c>
      <c r="I146" s="16"/>
      <c r="J146" s="28">
        <f aca="true" t="shared" si="25" ref="J146:J153">SUM(E146+H146)</f>
        <v>171673</v>
      </c>
      <c r="K146" s="28">
        <f t="shared" si="22"/>
        <v>475648</v>
      </c>
      <c r="L146" s="28">
        <v>475648</v>
      </c>
      <c r="M146" s="16"/>
      <c r="N146" s="28">
        <f>SUM(P146)</f>
        <v>475648</v>
      </c>
      <c r="O146" s="28"/>
      <c r="P146" s="28">
        <v>475648</v>
      </c>
      <c r="Q146" s="10"/>
    </row>
    <row r="147" spans="1:17" ht="27" customHeight="1">
      <c r="A147" s="6"/>
      <c r="B147" s="6"/>
      <c r="C147" s="57" t="s">
        <v>97</v>
      </c>
      <c r="D147" s="58"/>
      <c r="E147" s="31">
        <f t="shared" si="12"/>
        <v>475648</v>
      </c>
      <c r="F147" s="31">
        <f>SUM(F146)</f>
        <v>475648</v>
      </c>
      <c r="G147" s="16"/>
      <c r="H147" s="31">
        <f>SUM(H146)</f>
        <v>-303975</v>
      </c>
      <c r="I147" s="16"/>
      <c r="J147" s="28">
        <f t="shared" si="25"/>
        <v>171673</v>
      </c>
      <c r="K147" s="31">
        <f t="shared" si="22"/>
        <v>475648</v>
      </c>
      <c r="L147" s="31">
        <f>SUM(L146)</f>
        <v>475648</v>
      </c>
      <c r="M147" s="16"/>
      <c r="N147" s="28">
        <f aca="true" t="shared" si="26" ref="N147:P148">SUM(N146)</f>
        <v>475648</v>
      </c>
      <c r="O147" s="28">
        <f t="shared" si="26"/>
        <v>0</v>
      </c>
      <c r="P147" s="28">
        <f t="shared" si="26"/>
        <v>475648</v>
      </c>
      <c r="Q147" s="10"/>
    </row>
    <row r="148" spans="1:17" ht="12">
      <c r="A148" s="59" t="s">
        <v>38</v>
      </c>
      <c r="B148" s="60"/>
      <c r="C148" s="60"/>
      <c r="D148" s="61"/>
      <c r="E148" s="10">
        <f t="shared" si="12"/>
        <v>475648</v>
      </c>
      <c r="F148" s="10">
        <f>SUM(F147)</f>
        <v>475648</v>
      </c>
      <c r="G148" s="6"/>
      <c r="H148" s="10">
        <f>SUM(H147)</f>
        <v>-303975</v>
      </c>
      <c r="I148" s="6"/>
      <c r="J148" s="10">
        <f t="shared" si="25"/>
        <v>171673</v>
      </c>
      <c r="K148" s="10">
        <f t="shared" si="22"/>
        <v>475648</v>
      </c>
      <c r="L148" s="10">
        <f>SUM(L147)</f>
        <v>475648</v>
      </c>
      <c r="M148" s="6"/>
      <c r="N148" s="10">
        <f t="shared" si="26"/>
        <v>475648</v>
      </c>
      <c r="O148" s="10">
        <f t="shared" si="26"/>
        <v>0</v>
      </c>
      <c r="P148" s="10">
        <f t="shared" si="26"/>
        <v>475648</v>
      </c>
      <c r="Q148" s="10"/>
    </row>
    <row r="149" spans="1:17" ht="24">
      <c r="A149" s="16">
        <v>758</v>
      </c>
      <c r="B149" s="16">
        <v>75831</v>
      </c>
      <c r="C149" s="16">
        <v>2930</v>
      </c>
      <c r="D149" s="17" t="s">
        <v>116</v>
      </c>
      <c r="E149" s="28">
        <f t="shared" si="12"/>
        <v>1653821</v>
      </c>
      <c r="F149" s="28">
        <v>1653821</v>
      </c>
      <c r="G149" s="16"/>
      <c r="H149" s="28">
        <v>0</v>
      </c>
      <c r="I149" s="16"/>
      <c r="J149" s="28">
        <f t="shared" si="25"/>
        <v>1653821</v>
      </c>
      <c r="K149" s="28">
        <f t="shared" si="22"/>
        <v>1653821</v>
      </c>
      <c r="L149" s="28">
        <v>1653821</v>
      </c>
      <c r="M149" s="16"/>
      <c r="N149" s="28">
        <f>SUM(P149)</f>
        <v>1653821</v>
      </c>
      <c r="O149" s="28"/>
      <c r="P149" s="28">
        <v>1653821</v>
      </c>
      <c r="Q149" s="10"/>
    </row>
    <row r="150" spans="1:17" ht="27.75" customHeight="1">
      <c r="A150" s="6"/>
      <c r="B150" s="6"/>
      <c r="C150" s="57" t="s">
        <v>122</v>
      </c>
      <c r="D150" s="58"/>
      <c r="E150" s="31">
        <f t="shared" si="12"/>
        <v>1653821</v>
      </c>
      <c r="F150" s="31">
        <f>SUM(F149)</f>
        <v>1653821</v>
      </c>
      <c r="G150" s="32"/>
      <c r="H150" s="31">
        <f>SUM(H149)</f>
        <v>0</v>
      </c>
      <c r="I150" s="32"/>
      <c r="J150" s="28">
        <f t="shared" si="25"/>
        <v>1653821</v>
      </c>
      <c r="K150" s="31">
        <f t="shared" si="22"/>
        <v>1653821</v>
      </c>
      <c r="L150" s="31">
        <f>SUM(L149)</f>
        <v>1653821</v>
      </c>
      <c r="M150" s="32"/>
      <c r="N150" s="28">
        <f>SUM(N149)</f>
        <v>1653821</v>
      </c>
      <c r="O150" s="28">
        <f>SUM(O149)</f>
        <v>0</v>
      </c>
      <c r="P150" s="28">
        <f>SUM(P149)</f>
        <v>1653821</v>
      </c>
      <c r="Q150" s="10"/>
    </row>
    <row r="151" spans="1:17" ht="12">
      <c r="A151" s="6"/>
      <c r="B151" s="6">
        <v>75818</v>
      </c>
      <c r="C151" s="6">
        <v>4810</v>
      </c>
      <c r="D151" s="6" t="s">
        <v>39</v>
      </c>
      <c r="E151" s="10">
        <f t="shared" si="12"/>
        <v>184600</v>
      </c>
      <c r="F151" s="10">
        <v>184600</v>
      </c>
      <c r="G151" s="6"/>
      <c r="H151" s="10">
        <v>7100</v>
      </c>
      <c r="I151" s="6"/>
      <c r="J151" s="10">
        <f t="shared" si="25"/>
        <v>191700</v>
      </c>
      <c r="K151" s="10">
        <f t="shared" si="22"/>
        <v>0</v>
      </c>
      <c r="L151" s="10">
        <v>0</v>
      </c>
      <c r="M151" s="6"/>
      <c r="N151" s="10">
        <f>SUM(P151)</f>
        <v>0</v>
      </c>
      <c r="O151" s="10"/>
      <c r="P151" s="10">
        <v>0</v>
      </c>
      <c r="Q151" s="10"/>
    </row>
    <row r="152" spans="1:17" ht="12">
      <c r="A152" s="6"/>
      <c r="B152" s="6"/>
      <c r="C152" s="16">
        <v>4810</v>
      </c>
      <c r="D152" s="17" t="s">
        <v>123</v>
      </c>
      <c r="E152" s="10">
        <f t="shared" si="12"/>
        <v>400000</v>
      </c>
      <c r="F152" s="10">
        <v>400000</v>
      </c>
      <c r="G152" s="6"/>
      <c r="H152" s="10">
        <v>0</v>
      </c>
      <c r="I152" s="6"/>
      <c r="J152" s="10">
        <f t="shared" si="25"/>
        <v>400000</v>
      </c>
      <c r="K152" s="10">
        <f t="shared" si="22"/>
        <v>0</v>
      </c>
      <c r="L152" s="10">
        <v>0</v>
      </c>
      <c r="M152" s="6"/>
      <c r="N152" s="10">
        <f>SUM(P152)</f>
        <v>0</v>
      </c>
      <c r="O152" s="10"/>
      <c r="P152" s="10">
        <v>0</v>
      </c>
      <c r="Q152" s="10"/>
    </row>
    <row r="153" spans="1:17" ht="12">
      <c r="A153" s="6"/>
      <c r="B153" s="6"/>
      <c r="C153" s="54" t="s">
        <v>85</v>
      </c>
      <c r="D153" s="55"/>
      <c r="E153" s="14">
        <f t="shared" si="12"/>
        <v>584600</v>
      </c>
      <c r="F153" s="14">
        <f>SUM(F151:F152)</f>
        <v>584600</v>
      </c>
      <c r="G153" s="13"/>
      <c r="H153" s="14">
        <f>SUM(H151:H152)</f>
        <v>7100</v>
      </c>
      <c r="I153" s="13"/>
      <c r="J153" s="14">
        <f t="shared" si="25"/>
        <v>591700</v>
      </c>
      <c r="K153" s="14">
        <f t="shared" si="22"/>
        <v>0</v>
      </c>
      <c r="L153" s="14">
        <f>SUM(L151:L152)</f>
        <v>0</v>
      </c>
      <c r="M153" s="13"/>
      <c r="N153" s="10">
        <f>SUM(N151:N152)</f>
        <v>0</v>
      </c>
      <c r="O153" s="10">
        <f>SUM(O151:O152)</f>
        <v>0</v>
      </c>
      <c r="P153" s="10">
        <f>SUM(P151:P152)</f>
        <v>0</v>
      </c>
      <c r="Q153" s="10"/>
    </row>
    <row r="154" spans="1:17" ht="12">
      <c r="A154" s="59" t="s">
        <v>40</v>
      </c>
      <c r="B154" s="60"/>
      <c r="C154" s="60"/>
      <c r="D154" s="61"/>
      <c r="E154" s="10">
        <f t="shared" si="12"/>
        <v>2238421</v>
      </c>
      <c r="F154" s="10">
        <f>SUM(F150+F153)</f>
        <v>2238421</v>
      </c>
      <c r="G154" s="6"/>
      <c r="H154" s="10">
        <f>SUM(H150+H153)</f>
        <v>7100</v>
      </c>
      <c r="I154" s="6"/>
      <c r="J154" s="10">
        <f>SUM(J153,J150)</f>
        <v>2245521</v>
      </c>
      <c r="K154" s="10">
        <f t="shared" si="22"/>
        <v>1653821</v>
      </c>
      <c r="L154" s="10">
        <f>SUM(L150+L153)</f>
        <v>1653821</v>
      </c>
      <c r="M154" s="6"/>
      <c r="N154" s="10">
        <f>SUM(N150+N153)</f>
        <v>1653821</v>
      </c>
      <c r="O154" s="10">
        <f>SUM(O150+O153)</f>
        <v>0</v>
      </c>
      <c r="P154" s="10">
        <f>SUM(P150+P153)</f>
        <v>1653821</v>
      </c>
      <c r="Q154" s="10"/>
    </row>
    <row r="155" spans="1:17" ht="12.75" customHeight="1">
      <c r="A155" s="6">
        <v>801</v>
      </c>
      <c r="B155" s="6">
        <v>80101</v>
      </c>
      <c r="C155" s="6">
        <v>3020</v>
      </c>
      <c r="D155" s="17" t="s">
        <v>136</v>
      </c>
      <c r="E155" s="10">
        <f t="shared" si="12"/>
        <v>264600</v>
      </c>
      <c r="F155" s="10">
        <v>264600</v>
      </c>
      <c r="G155" s="6"/>
      <c r="H155" s="10">
        <v>0</v>
      </c>
      <c r="I155" s="6"/>
      <c r="J155" s="10">
        <f>SUM(E154+H155)</f>
        <v>2238421</v>
      </c>
      <c r="K155" s="10">
        <f t="shared" si="22"/>
        <v>267500</v>
      </c>
      <c r="L155" s="10">
        <v>267500</v>
      </c>
      <c r="M155" s="6"/>
      <c r="N155" s="10">
        <f>SUM(P155)</f>
        <v>264427</v>
      </c>
      <c r="O155" s="10"/>
      <c r="P155" s="10">
        <v>264427</v>
      </c>
      <c r="Q155" s="10"/>
    </row>
    <row r="156" spans="1:17" ht="12">
      <c r="A156" s="6"/>
      <c r="B156" s="6"/>
      <c r="C156" s="6">
        <v>4010</v>
      </c>
      <c r="D156" s="6" t="s">
        <v>20</v>
      </c>
      <c r="E156" s="10">
        <f t="shared" si="12"/>
        <v>3666960</v>
      </c>
      <c r="F156" s="10">
        <v>3666960</v>
      </c>
      <c r="G156" s="6"/>
      <c r="H156" s="10">
        <v>0</v>
      </c>
      <c r="I156" s="6"/>
      <c r="J156" s="10">
        <f aca="true" t="shared" si="27" ref="J156:J165">SUM(E155+H156)</f>
        <v>264600</v>
      </c>
      <c r="K156" s="10">
        <f t="shared" si="22"/>
        <v>3663360</v>
      </c>
      <c r="L156" s="10">
        <v>3663360</v>
      </c>
      <c r="M156" s="6"/>
      <c r="N156" s="10">
        <f aca="true" t="shared" si="28" ref="N156:N174">SUM(P156)</f>
        <v>3583181</v>
      </c>
      <c r="O156" s="10"/>
      <c r="P156" s="10">
        <v>3583181</v>
      </c>
      <c r="Q156" s="10"/>
    </row>
    <row r="157" spans="1:17" ht="12">
      <c r="A157" s="6"/>
      <c r="B157" s="6"/>
      <c r="C157" s="6">
        <v>4040</v>
      </c>
      <c r="D157" s="6" t="s">
        <v>21</v>
      </c>
      <c r="E157" s="10">
        <f t="shared" si="12"/>
        <v>291367</v>
      </c>
      <c r="F157" s="10">
        <v>291367</v>
      </c>
      <c r="G157" s="6"/>
      <c r="H157" s="10">
        <v>0</v>
      </c>
      <c r="I157" s="6"/>
      <c r="J157" s="10">
        <f t="shared" si="27"/>
        <v>3666960</v>
      </c>
      <c r="K157" s="10">
        <f t="shared" si="22"/>
        <v>284847</v>
      </c>
      <c r="L157" s="10">
        <v>284847</v>
      </c>
      <c r="M157" s="6"/>
      <c r="N157" s="10">
        <f t="shared" si="28"/>
        <v>279317</v>
      </c>
      <c r="O157" s="10"/>
      <c r="P157" s="10">
        <v>279317</v>
      </c>
      <c r="Q157" s="10"/>
    </row>
    <row r="158" spans="1:17" ht="12">
      <c r="A158" s="6"/>
      <c r="B158" s="6"/>
      <c r="C158" s="6">
        <v>4110</v>
      </c>
      <c r="D158" s="6" t="s">
        <v>22</v>
      </c>
      <c r="E158" s="10">
        <f t="shared" si="12"/>
        <v>746500</v>
      </c>
      <c r="F158" s="10">
        <v>746500</v>
      </c>
      <c r="G158" s="6"/>
      <c r="H158" s="10">
        <v>0</v>
      </c>
      <c r="I158" s="6"/>
      <c r="J158" s="10">
        <f t="shared" si="27"/>
        <v>291367</v>
      </c>
      <c r="K158" s="10">
        <f t="shared" si="22"/>
        <v>746350</v>
      </c>
      <c r="L158" s="10">
        <v>746350</v>
      </c>
      <c r="M158" s="6"/>
      <c r="N158" s="10">
        <f t="shared" si="28"/>
        <v>708543</v>
      </c>
      <c r="O158" s="10"/>
      <c r="P158" s="10">
        <v>708543</v>
      </c>
      <c r="Q158" s="10"/>
    </row>
    <row r="159" spans="1:17" ht="12">
      <c r="A159" s="6"/>
      <c r="B159" s="6"/>
      <c r="C159" s="6">
        <v>4120</v>
      </c>
      <c r="D159" s="6" t="s">
        <v>23</v>
      </c>
      <c r="E159" s="10">
        <f t="shared" si="12"/>
        <v>101690</v>
      </c>
      <c r="F159" s="10">
        <v>101690</v>
      </c>
      <c r="G159" s="6"/>
      <c r="H159" s="10">
        <v>0</v>
      </c>
      <c r="I159" s="6"/>
      <c r="J159" s="10">
        <f t="shared" si="27"/>
        <v>746500</v>
      </c>
      <c r="K159" s="10">
        <f t="shared" si="22"/>
        <v>101640</v>
      </c>
      <c r="L159" s="10">
        <v>101640</v>
      </c>
      <c r="M159" s="6"/>
      <c r="N159" s="10">
        <f t="shared" si="28"/>
        <v>96332</v>
      </c>
      <c r="O159" s="10"/>
      <c r="P159" s="10">
        <v>96332</v>
      </c>
      <c r="Q159" s="10"/>
    </row>
    <row r="160" spans="1:17" ht="12">
      <c r="A160" s="6"/>
      <c r="B160" s="6"/>
      <c r="C160" s="6">
        <v>4140</v>
      </c>
      <c r="D160" s="6" t="s">
        <v>26</v>
      </c>
      <c r="E160" s="10">
        <f t="shared" si="12"/>
        <v>33140</v>
      </c>
      <c r="F160" s="10">
        <v>33140</v>
      </c>
      <c r="G160" s="6"/>
      <c r="H160" s="10">
        <v>0</v>
      </c>
      <c r="I160" s="6"/>
      <c r="J160" s="10">
        <f t="shared" si="27"/>
        <v>101690</v>
      </c>
      <c r="K160" s="10">
        <f t="shared" si="22"/>
        <v>9860</v>
      </c>
      <c r="L160" s="10">
        <v>9860</v>
      </c>
      <c r="M160" s="6"/>
      <c r="N160" s="10">
        <f t="shared" si="28"/>
        <v>0</v>
      </c>
      <c r="O160" s="10"/>
      <c r="P160" s="10">
        <v>0</v>
      </c>
      <c r="Q160" s="10"/>
    </row>
    <row r="161" spans="1:17" ht="12">
      <c r="A161" s="6"/>
      <c r="B161" s="6"/>
      <c r="C161" s="6">
        <v>4170</v>
      </c>
      <c r="D161" s="6" t="s">
        <v>107</v>
      </c>
      <c r="E161" s="10">
        <f t="shared" si="12"/>
        <v>38500</v>
      </c>
      <c r="F161" s="10">
        <v>38500</v>
      </c>
      <c r="G161" s="6"/>
      <c r="H161" s="10">
        <v>0</v>
      </c>
      <c r="I161" s="6"/>
      <c r="J161" s="10">
        <f t="shared" si="27"/>
        <v>33140</v>
      </c>
      <c r="K161" s="10">
        <f t="shared" si="22"/>
        <v>30900</v>
      </c>
      <c r="L161" s="10">
        <v>30900</v>
      </c>
      <c r="M161" s="6"/>
      <c r="N161" s="10">
        <f t="shared" si="28"/>
        <v>12985</v>
      </c>
      <c r="O161" s="10"/>
      <c r="P161" s="10">
        <v>12985</v>
      </c>
      <c r="Q161" s="10"/>
    </row>
    <row r="162" spans="1:17" ht="12">
      <c r="A162" s="6"/>
      <c r="B162" s="6"/>
      <c r="C162" s="6">
        <v>4210</v>
      </c>
      <c r="D162" s="6" t="s">
        <v>16</v>
      </c>
      <c r="E162" s="10">
        <f t="shared" si="12"/>
        <v>232169</v>
      </c>
      <c r="F162" s="10">
        <v>232169</v>
      </c>
      <c r="G162" s="6"/>
      <c r="H162" s="10">
        <v>0</v>
      </c>
      <c r="I162" s="6"/>
      <c r="J162" s="10">
        <f t="shared" si="27"/>
        <v>38500</v>
      </c>
      <c r="K162" s="10">
        <f t="shared" si="22"/>
        <v>248997</v>
      </c>
      <c r="L162" s="10">
        <v>248997</v>
      </c>
      <c r="M162" s="6"/>
      <c r="N162" s="10">
        <f t="shared" si="28"/>
        <v>233753</v>
      </c>
      <c r="O162" s="10"/>
      <c r="P162" s="10">
        <v>233753</v>
      </c>
      <c r="Q162" s="10"/>
    </row>
    <row r="163" spans="1:17" ht="12">
      <c r="A163" s="6"/>
      <c r="B163" s="6"/>
      <c r="C163" s="6">
        <v>4230</v>
      </c>
      <c r="D163" s="6" t="s">
        <v>41</v>
      </c>
      <c r="E163" s="10">
        <f t="shared" si="12"/>
        <v>13400</v>
      </c>
      <c r="F163" s="10">
        <v>13400</v>
      </c>
      <c r="G163" s="6"/>
      <c r="H163" s="10">
        <v>0</v>
      </c>
      <c r="I163" s="6"/>
      <c r="J163" s="10">
        <f t="shared" si="27"/>
        <v>232169</v>
      </c>
      <c r="K163" s="10">
        <f t="shared" si="22"/>
        <v>13400</v>
      </c>
      <c r="L163" s="10">
        <v>13400</v>
      </c>
      <c r="M163" s="6"/>
      <c r="N163" s="10">
        <f t="shared" si="28"/>
        <v>12729</v>
      </c>
      <c r="O163" s="10"/>
      <c r="P163" s="10">
        <v>12729</v>
      </c>
      <c r="Q163" s="10"/>
    </row>
    <row r="164" spans="1:17" ht="12">
      <c r="A164" s="6"/>
      <c r="B164" s="6"/>
      <c r="C164" s="6">
        <v>4240</v>
      </c>
      <c r="D164" s="6" t="s">
        <v>42</v>
      </c>
      <c r="E164" s="10">
        <f t="shared" si="12"/>
        <v>100800</v>
      </c>
      <c r="F164" s="10">
        <v>100800</v>
      </c>
      <c r="G164" s="6"/>
      <c r="H164" s="10">
        <v>0</v>
      </c>
      <c r="I164" s="6"/>
      <c r="J164" s="10">
        <f t="shared" si="27"/>
        <v>13400</v>
      </c>
      <c r="K164" s="10">
        <f t="shared" si="22"/>
        <v>111860</v>
      </c>
      <c r="L164" s="10">
        <v>111860</v>
      </c>
      <c r="M164" s="6"/>
      <c r="N164" s="10">
        <f t="shared" si="28"/>
        <v>111604</v>
      </c>
      <c r="O164" s="10"/>
      <c r="P164" s="10">
        <v>111604</v>
      </c>
      <c r="Q164" s="10"/>
    </row>
    <row r="165" spans="1:17" ht="12">
      <c r="A165" s="6"/>
      <c r="B165" s="6"/>
      <c r="C165" s="6">
        <v>4260</v>
      </c>
      <c r="D165" s="6" t="s">
        <v>8</v>
      </c>
      <c r="E165" s="10">
        <f t="shared" si="12"/>
        <v>455000</v>
      </c>
      <c r="F165" s="10">
        <v>455000</v>
      </c>
      <c r="G165" s="6"/>
      <c r="H165" s="10">
        <v>0</v>
      </c>
      <c r="I165" s="6"/>
      <c r="J165" s="10">
        <f t="shared" si="27"/>
        <v>100800</v>
      </c>
      <c r="K165" s="10">
        <f t="shared" si="22"/>
        <v>430000</v>
      </c>
      <c r="L165" s="10">
        <v>430000</v>
      </c>
      <c r="M165" s="6"/>
      <c r="N165" s="10">
        <f t="shared" si="28"/>
        <v>331787</v>
      </c>
      <c r="O165" s="10"/>
      <c r="P165" s="10">
        <v>331787</v>
      </c>
      <c r="Q165" s="10"/>
    </row>
    <row r="166" spans="1:17" ht="12">
      <c r="A166" s="6"/>
      <c r="B166" s="6"/>
      <c r="C166" s="6">
        <v>4270</v>
      </c>
      <c r="D166" s="6" t="s">
        <v>9</v>
      </c>
      <c r="E166" s="10">
        <f t="shared" si="12"/>
        <v>378000</v>
      </c>
      <c r="F166" s="10">
        <v>378000</v>
      </c>
      <c r="G166" s="6"/>
      <c r="H166" s="10">
        <v>6000</v>
      </c>
      <c r="I166" s="6"/>
      <c r="J166" s="10">
        <f aca="true" t="shared" si="29" ref="J166:J173">SUM(E166+H166)</f>
        <v>384000</v>
      </c>
      <c r="K166" s="10">
        <f t="shared" si="22"/>
        <v>421200</v>
      </c>
      <c r="L166" s="10">
        <v>421200</v>
      </c>
      <c r="M166" s="6"/>
      <c r="N166" s="10">
        <f t="shared" si="28"/>
        <v>374506</v>
      </c>
      <c r="O166" s="10"/>
      <c r="P166" s="10">
        <v>374506</v>
      </c>
      <c r="Q166" s="10"/>
    </row>
    <row r="167" spans="1:17" ht="12">
      <c r="A167" s="6"/>
      <c r="B167" s="6"/>
      <c r="C167" s="6">
        <v>4280</v>
      </c>
      <c r="D167" s="6" t="s">
        <v>31</v>
      </c>
      <c r="E167" s="10">
        <f t="shared" si="12"/>
        <v>11600</v>
      </c>
      <c r="F167" s="10">
        <v>11600</v>
      </c>
      <c r="G167" s="6"/>
      <c r="H167" s="10">
        <v>0</v>
      </c>
      <c r="I167" s="6"/>
      <c r="J167" s="10">
        <f t="shared" si="29"/>
        <v>11600</v>
      </c>
      <c r="K167" s="10">
        <f t="shared" si="22"/>
        <v>8400</v>
      </c>
      <c r="L167" s="10">
        <v>8400</v>
      </c>
      <c r="M167" s="6"/>
      <c r="N167" s="10">
        <f t="shared" si="28"/>
        <v>8229</v>
      </c>
      <c r="O167" s="10"/>
      <c r="P167" s="10">
        <v>8229</v>
      </c>
      <c r="Q167" s="10"/>
    </row>
    <row r="168" spans="1:17" ht="12">
      <c r="A168" s="6"/>
      <c r="B168" s="6"/>
      <c r="C168" s="6">
        <v>4300</v>
      </c>
      <c r="D168" s="6" t="s">
        <v>10</v>
      </c>
      <c r="E168" s="10">
        <f t="shared" si="12"/>
        <v>256595</v>
      </c>
      <c r="F168" s="10">
        <v>256595</v>
      </c>
      <c r="G168" s="6"/>
      <c r="H168" s="10">
        <v>10500</v>
      </c>
      <c r="I168" s="6"/>
      <c r="J168" s="10">
        <f t="shared" si="29"/>
        <v>267095</v>
      </c>
      <c r="K168" s="10">
        <f t="shared" si="22"/>
        <v>270695</v>
      </c>
      <c r="L168" s="10">
        <v>270695</v>
      </c>
      <c r="M168" s="6"/>
      <c r="N168" s="10">
        <f t="shared" si="28"/>
        <v>233642</v>
      </c>
      <c r="O168" s="10"/>
      <c r="P168" s="10">
        <v>233642</v>
      </c>
      <c r="Q168" s="10"/>
    </row>
    <row r="169" spans="1:17" ht="12">
      <c r="A169" s="6"/>
      <c r="B169" s="6"/>
      <c r="C169" s="6">
        <v>4350</v>
      </c>
      <c r="D169" s="6" t="s">
        <v>114</v>
      </c>
      <c r="E169" s="10">
        <f t="shared" si="12"/>
        <v>5750</v>
      </c>
      <c r="F169" s="10">
        <v>5750</v>
      </c>
      <c r="G169" s="6"/>
      <c r="H169" s="10">
        <v>0</v>
      </c>
      <c r="I169" s="6"/>
      <c r="J169" s="10">
        <f t="shared" si="29"/>
        <v>5750</v>
      </c>
      <c r="K169" s="10">
        <f t="shared" si="22"/>
        <v>5750</v>
      </c>
      <c r="L169" s="10">
        <v>5750</v>
      </c>
      <c r="M169" s="6"/>
      <c r="N169" s="10">
        <f t="shared" si="28"/>
        <v>5551</v>
      </c>
      <c r="O169" s="10"/>
      <c r="P169" s="10">
        <v>5551</v>
      </c>
      <c r="Q169" s="10"/>
    </row>
    <row r="170" spans="1:17" ht="12">
      <c r="A170" s="6"/>
      <c r="B170" s="6"/>
      <c r="C170" s="6">
        <v>4410</v>
      </c>
      <c r="D170" s="6" t="s">
        <v>25</v>
      </c>
      <c r="E170" s="10">
        <f t="shared" si="12"/>
        <v>18900</v>
      </c>
      <c r="F170" s="10">
        <v>18900</v>
      </c>
      <c r="G170" s="6"/>
      <c r="H170" s="10">
        <v>0</v>
      </c>
      <c r="I170" s="6"/>
      <c r="J170" s="10">
        <f t="shared" si="29"/>
        <v>18900</v>
      </c>
      <c r="K170" s="10">
        <f t="shared" si="22"/>
        <v>10100</v>
      </c>
      <c r="L170" s="10">
        <v>10100</v>
      </c>
      <c r="M170" s="6"/>
      <c r="N170" s="10">
        <f t="shared" si="28"/>
        <v>9169</v>
      </c>
      <c r="O170" s="10"/>
      <c r="P170" s="10">
        <v>9169</v>
      </c>
      <c r="Q170" s="10"/>
    </row>
    <row r="171" spans="1:17" ht="12">
      <c r="A171" s="6"/>
      <c r="B171" s="6"/>
      <c r="C171" s="6">
        <v>4420</v>
      </c>
      <c r="D171" s="6" t="s">
        <v>3</v>
      </c>
      <c r="E171" s="10">
        <f t="shared" si="12"/>
        <v>2100</v>
      </c>
      <c r="F171" s="10">
        <v>2100</v>
      </c>
      <c r="G171" s="6"/>
      <c r="H171" s="10">
        <v>0</v>
      </c>
      <c r="I171" s="6"/>
      <c r="J171" s="10">
        <f t="shared" si="29"/>
        <v>2100</v>
      </c>
      <c r="K171" s="10">
        <f t="shared" si="22"/>
        <v>0</v>
      </c>
      <c r="L171" s="10">
        <v>0</v>
      </c>
      <c r="M171" s="6"/>
      <c r="N171" s="10">
        <f t="shared" si="28"/>
        <v>0</v>
      </c>
      <c r="O171" s="10"/>
      <c r="P171" s="10">
        <v>0</v>
      </c>
      <c r="Q171" s="10"/>
    </row>
    <row r="172" spans="1:17" ht="12">
      <c r="A172" s="6"/>
      <c r="B172" s="6"/>
      <c r="C172" s="6">
        <v>4430</v>
      </c>
      <c r="D172" s="6" t="s">
        <v>27</v>
      </c>
      <c r="E172" s="10">
        <f t="shared" si="12"/>
        <v>14150</v>
      </c>
      <c r="F172" s="10">
        <v>14150</v>
      </c>
      <c r="G172" s="6"/>
      <c r="H172" s="10">
        <v>0</v>
      </c>
      <c r="I172" s="6"/>
      <c r="J172" s="10">
        <f t="shared" si="29"/>
        <v>14150</v>
      </c>
      <c r="K172" s="10">
        <f t="shared" si="22"/>
        <v>11150</v>
      </c>
      <c r="L172" s="10">
        <v>11150</v>
      </c>
      <c r="M172" s="6"/>
      <c r="N172" s="10">
        <f t="shared" si="28"/>
        <v>8976</v>
      </c>
      <c r="O172" s="10"/>
      <c r="P172" s="10">
        <v>8976</v>
      </c>
      <c r="Q172" s="10"/>
    </row>
    <row r="173" spans="1:17" ht="12">
      <c r="A173" s="6"/>
      <c r="B173" s="6"/>
      <c r="C173" s="6">
        <v>4440</v>
      </c>
      <c r="D173" s="6" t="s">
        <v>43</v>
      </c>
      <c r="E173" s="10">
        <f t="shared" si="12"/>
        <v>237570</v>
      </c>
      <c r="F173" s="10">
        <v>237570</v>
      </c>
      <c r="G173" s="6"/>
      <c r="H173" s="10">
        <v>0</v>
      </c>
      <c r="I173" s="6"/>
      <c r="J173" s="10">
        <f t="shared" si="29"/>
        <v>237570</v>
      </c>
      <c r="K173" s="10">
        <f t="shared" si="22"/>
        <v>241709</v>
      </c>
      <c r="L173" s="10">
        <v>241709</v>
      </c>
      <c r="M173" s="6"/>
      <c r="N173" s="10">
        <f t="shared" si="28"/>
        <v>241709</v>
      </c>
      <c r="O173" s="10"/>
      <c r="P173" s="10">
        <v>241709</v>
      </c>
      <c r="Q173" s="10"/>
    </row>
    <row r="174" spans="1:17" ht="12">
      <c r="A174" s="6"/>
      <c r="B174" s="6"/>
      <c r="C174" s="6">
        <v>4530</v>
      </c>
      <c r="D174" s="6" t="s">
        <v>131</v>
      </c>
      <c r="E174" s="10">
        <f>SUM(F174)</f>
        <v>1010</v>
      </c>
      <c r="F174" s="10">
        <v>1010</v>
      </c>
      <c r="G174" s="6"/>
      <c r="H174" s="10"/>
      <c r="I174" s="6"/>
      <c r="J174" s="10"/>
      <c r="K174" s="10">
        <f>SUM(L174)</f>
        <v>1010</v>
      </c>
      <c r="L174" s="10">
        <v>1010</v>
      </c>
      <c r="M174" s="6"/>
      <c r="N174" s="10">
        <f t="shared" si="28"/>
        <v>1001</v>
      </c>
      <c r="O174" s="10"/>
      <c r="P174" s="10">
        <v>1001</v>
      </c>
      <c r="Q174" s="10"/>
    </row>
    <row r="175" spans="1:17" ht="12">
      <c r="A175" s="6"/>
      <c r="B175" s="6"/>
      <c r="C175" s="6">
        <v>6050</v>
      </c>
      <c r="D175" s="6" t="s">
        <v>12</v>
      </c>
      <c r="E175" s="10">
        <f t="shared" si="12"/>
        <v>279000</v>
      </c>
      <c r="F175" s="10"/>
      <c r="G175" s="10">
        <v>279000</v>
      </c>
      <c r="H175" s="10"/>
      <c r="I175" s="10">
        <v>189000</v>
      </c>
      <c r="J175" s="10">
        <f>SUM(E175+I175)</f>
        <v>468000</v>
      </c>
      <c r="K175" s="10">
        <f>SUM(L175:M175)</f>
        <v>279000</v>
      </c>
      <c r="L175" s="10"/>
      <c r="M175" s="10">
        <v>279000</v>
      </c>
      <c r="N175" s="10">
        <f>SUM(Q175)</f>
        <v>274667</v>
      </c>
      <c r="O175" s="10"/>
      <c r="P175" s="10"/>
      <c r="Q175" s="10">
        <v>274667</v>
      </c>
    </row>
    <row r="176" spans="1:17" ht="12">
      <c r="A176" s="6"/>
      <c r="B176" s="6"/>
      <c r="C176" s="54" t="s">
        <v>45</v>
      </c>
      <c r="D176" s="55"/>
      <c r="E176" s="14">
        <f aca="true" t="shared" si="30" ref="E176:E287">SUM(F176:G176)</f>
        <v>7148801</v>
      </c>
      <c r="F176" s="14">
        <f>SUM(F155:F175)</f>
        <v>6869801</v>
      </c>
      <c r="G176" s="14">
        <f>SUM(G175:G175)</f>
        <v>279000</v>
      </c>
      <c r="H176" s="14">
        <f>SUM(H155:H175)</f>
        <v>16500</v>
      </c>
      <c r="I176" s="14">
        <f>SUM(I175:I175)</f>
        <v>189000</v>
      </c>
      <c r="J176" s="14">
        <f>SUM(E176+H176+I176)</f>
        <v>7354301</v>
      </c>
      <c r="K176" s="14">
        <f>SUM(L176:M176)</f>
        <v>7157728</v>
      </c>
      <c r="L176" s="14">
        <f>SUM(L155:L175)</f>
        <v>6878728</v>
      </c>
      <c r="M176" s="14">
        <f>SUM(M175:M175)</f>
        <v>279000</v>
      </c>
      <c r="N176" s="10">
        <f>SUM(N155:N175)</f>
        <v>6792108</v>
      </c>
      <c r="O176" s="10">
        <f>SUM(O155:O175)</f>
        <v>0</v>
      </c>
      <c r="P176" s="10">
        <f>SUM(P155:P175)</f>
        <v>6517441</v>
      </c>
      <c r="Q176" s="10">
        <f>SUM(Q155:Q175)</f>
        <v>274667</v>
      </c>
    </row>
    <row r="177" spans="1:17" ht="23.25" customHeight="1">
      <c r="A177" s="6"/>
      <c r="B177" s="16">
        <v>80103</v>
      </c>
      <c r="C177" s="16">
        <v>2310</v>
      </c>
      <c r="D177" s="22" t="s">
        <v>143</v>
      </c>
      <c r="E177" s="14"/>
      <c r="F177" s="14"/>
      <c r="G177" s="14"/>
      <c r="H177" s="14"/>
      <c r="I177" s="14"/>
      <c r="J177" s="14"/>
      <c r="K177" s="28">
        <f>SUM(L177:M177)</f>
        <v>2600</v>
      </c>
      <c r="L177" s="28">
        <v>2600</v>
      </c>
      <c r="M177" s="31"/>
      <c r="N177" s="28">
        <f>SUM(P177)</f>
        <v>2552</v>
      </c>
      <c r="O177" s="28"/>
      <c r="P177" s="28">
        <v>2552</v>
      </c>
      <c r="Q177" s="10"/>
    </row>
    <row r="178" spans="1:17" s="2" customFormat="1" ht="12.75" customHeight="1">
      <c r="A178" s="6"/>
      <c r="B178" s="6"/>
      <c r="C178" s="19">
        <v>3020</v>
      </c>
      <c r="D178" s="17" t="s">
        <v>136</v>
      </c>
      <c r="E178" s="10"/>
      <c r="F178" s="10"/>
      <c r="G178" s="10"/>
      <c r="H178" s="10"/>
      <c r="I178" s="10"/>
      <c r="J178" s="10"/>
      <c r="K178" s="10">
        <f>SUM(L178:M178)</f>
        <v>10990</v>
      </c>
      <c r="L178" s="10">
        <v>10990</v>
      </c>
      <c r="M178" s="10"/>
      <c r="N178" s="10">
        <f>SUM(P178)</f>
        <v>10242</v>
      </c>
      <c r="O178" s="10"/>
      <c r="P178" s="10">
        <v>10242</v>
      </c>
      <c r="Q178" s="10"/>
    </row>
    <row r="179" spans="1:17" ht="12">
      <c r="A179" s="6"/>
      <c r="B179" s="6"/>
      <c r="C179" s="6">
        <v>4010</v>
      </c>
      <c r="D179" s="6" t="s">
        <v>20</v>
      </c>
      <c r="E179" s="14"/>
      <c r="F179" s="14"/>
      <c r="G179" s="14"/>
      <c r="H179" s="14"/>
      <c r="I179" s="14"/>
      <c r="J179" s="14"/>
      <c r="K179" s="10">
        <f aca="true" t="shared" si="31" ref="K179:K187">SUM(L179:M179)</f>
        <v>92400</v>
      </c>
      <c r="L179" s="10">
        <v>92400</v>
      </c>
      <c r="M179" s="14"/>
      <c r="N179" s="10">
        <f aca="true" t="shared" si="32" ref="N179:N186">SUM(P179)</f>
        <v>83971</v>
      </c>
      <c r="O179" s="10"/>
      <c r="P179" s="10">
        <v>83971</v>
      </c>
      <c r="Q179" s="10"/>
    </row>
    <row r="180" spans="1:17" ht="12">
      <c r="A180" s="6"/>
      <c r="B180" s="6"/>
      <c r="C180" s="6">
        <v>4040</v>
      </c>
      <c r="D180" s="6" t="s">
        <v>21</v>
      </c>
      <c r="E180" s="14"/>
      <c r="F180" s="14"/>
      <c r="G180" s="14"/>
      <c r="H180" s="14"/>
      <c r="I180" s="14"/>
      <c r="J180" s="14"/>
      <c r="K180" s="10">
        <f t="shared" si="31"/>
        <v>5095</v>
      </c>
      <c r="L180" s="10">
        <v>5095</v>
      </c>
      <c r="M180" s="14"/>
      <c r="N180" s="10">
        <f t="shared" si="32"/>
        <v>4899</v>
      </c>
      <c r="O180" s="10"/>
      <c r="P180" s="10">
        <v>4899</v>
      </c>
      <c r="Q180" s="10"/>
    </row>
    <row r="181" spans="1:17" ht="12">
      <c r="A181" s="6"/>
      <c r="B181" s="6"/>
      <c r="C181" s="6">
        <v>4110</v>
      </c>
      <c r="D181" s="6" t="s">
        <v>22</v>
      </c>
      <c r="E181" s="14"/>
      <c r="F181" s="14"/>
      <c r="G181" s="14"/>
      <c r="H181" s="14"/>
      <c r="I181" s="14"/>
      <c r="J181" s="14"/>
      <c r="K181" s="10">
        <f t="shared" si="31"/>
        <v>18910</v>
      </c>
      <c r="L181" s="10">
        <v>18910</v>
      </c>
      <c r="M181" s="14"/>
      <c r="N181" s="10">
        <f t="shared" si="32"/>
        <v>17438</v>
      </c>
      <c r="O181" s="10"/>
      <c r="P181" s="10">
        <v>17438</v>
      </c>
      <c r="Q181" s="10"/>
    </row>
    <row r="182" spans="1:17" ht="12">
      <c r="A182" s="6"/>
      <c r="B182" s="6"/>
      <c r="C182" s="6">
        <v>4120</v>
      </c>
      <c r="D182" s="6" t="s">
        <v>23</v>
      </c>
      <c r="E182" s="14"/>
      <c r="F182" s="14"/>
      <c r="G182" s="14"/>
      <c r="H182" s="14"/>
      <c r="I182" s="14"/>
      <c r="J182" s="14"/>
      <c r="K182" s="10">
        <f t="shared" si="31"/>
        <v>2600</v>
      </c>
      <c r="L182" s="10">
        <v>2600</v>
      </c>
      <c r="M182" s="14"/>
      <c r="N182" s="10">
        <f t="shared" si="32"/>
        <v>2376</v>
      </c>
      <c r="O182" s="10"/>
      <c r="P182" s="10">
        <v>2376</v>
      </c>
      <c r="Q182" s="10"/>
    </row>
    <row r="183" spans="1:17" ht="12">
      <c r="A183" s="6"/>
      <c r="B183" s="6"/>
      <c r="C183" s="6">
        <v>4170</v>
      </c>
      <c r="D183" s="6" t="s">
        <v>106</v>
      </c>
      <c r="E183" s="14"/>
      <c r="F183" s="14"/>
      <c r="G183" s="14"/>
      <c r="H183" s="14"/>
      <c r="I183" s="14"/>
      <c r="J183" s="14"/>
      <c r="K183" s="10">
        <f t="shared" si="31"/>
        <v>3200</v>
      </c>
      <c r="L183" s="10">
        <v>3200</v>
      </c>
      <c r="M183" s="14"/>
      <c r="N183" s="10">
        <f t="shared" si="32"/>
        <v>1683</v>
      </c>
      <c r="O183" s="10"/>
      <c r="P183" s="10">
        <v>1683</v>
      </c>
      <c r="Q183" s="10"/>
    </row>
    <row r="184" spans="1:17" ht="12">
      <c r="A184" s="6"/>
      <c r="B184" s="6"/>
      <c r="C184" s="6">
        <v>4210</v>
      </c>
      <c r="D184" s="6" t="s">
        <v>16</v>
      </c>
      <c r="E184" s="14"/>
      <c r="F184" s="14"/>
      <c r="G184" s="14"/>
      <c r="H184" s="14"/>
      <c r="I184" s="14"/>
      <c r="J184" s="14"/>
      <c r="K184" s="10">
        <f t="shared" si="31"/>
        <v>6350</v>
      </c>
      <c r="L184" s="10">
        <v>6350</v>
      </c>
      <c r="M184" s="14"/>
      <c r="N184" s="10">
        <f t="shared" si="32"/>
        <v>4215</v>
      </c>
      <c r="O184" s="10"/>
      <c r="P184" s="10">
        <v>4215</v>
      </c>
      <c r="Q184" s="10"/>
    </row>
    <row r="185" spans="1:17" ht="12">
      <c r="A185" s="6"/>
      <c r="B185" s="6"/>
      <c r="C185" s="6">
        <v>4240</v>
      </c>
      <c r="D185" s="6" t="s">
        <v>44</v>
      </c>
      <c r="E185" s="14"/>
      <c r="F185" s="14"/>
      <c r="G185" s="14"/>
      <c r="H185" s="14"/>
      <c r="I185" s="14"/>
      <c r="J185" s="14"/>
      <c r="K185" s="10">
        <f t="shared" si="31"/>
        <v>7023</v>
      </c>
      <c r="L185" s="10">
        <v>7023</v>
      </c>
      <c r="M185" s="14"/>
      <c r="N185" s="10">
        <f t="shared" si="32"/>
        <v>6969</v>
      </c>
      <c r="O185" s="10"/>
      <c r="P185" s="10">
        <v>6969</v>
      </c>
      <c r="Q185" s="10"/>
    </row>
    <row r="186" spans="1:17" ht="12">
      <c r="A186" s="6"/>
      <c r="B186" s="6"/>
      <c r="C186" s="6">
        <v>4440</v>
      </c>
      <c r="D186" s="6" t="s">
        <v>43</v>
      </c>
      <c r="E186" s="14"/>
      <c r="F186" s="14"/>
      <c r="G186" s="14"/>
      <c r="H186" s="14"/>
      <c r="I186" s="14"/>
      <c r="J186" s="14"/>
      <c r="K186" s="10">
        <f t="shared" si="31"/>
        <v>7551</v>
      </c>
      <c r="L186" s="10">
        <v>7551</v>
      </c>
      <c r="M186" s="14"/>
      <c r="N186" s="10">
        <f t="shared" si="32"/>
        <v>7551</v>
      </c>
      <c r="O186" s="10"/>
      <c r="P186" s="10">
        <v>7551</v>
      </c>
      <c r="Q186" s="10"/>
    </row>
    <row r="187" spans="1:17" s="15" customFormat="1" ht="27" customHeight="1">
      <c r="A187" s="13"/>
      <c r="B187" s="13"/>
      <c r="C187" s="57" t="s">
        <v>151</v>
      </c>
      <c r="D187" s="58"/>
      <c r="E187" s="14">
        <v>0</v>
      </c>
      <c r="F187" s="14">
        <v>0</v>
      </c>
      <c r="G187" s="14">
        <v>0</v>
      </c>
      <c r="H187" s="14"/>
      <c r="I187" s="14"/>
      <c r="J187" s="14"/>
      <c r="K187" s="14">
        <f t="shared" si="31"/>
        <v>156719</v>
      </c>
      <c r="L187" s="14">
        <f>SUM(L177:L186)</f>
        <v>156719</v>
      </c>
      <c r="M187" s="14"/>
      <c r="N187" s="10">
        <f>SUM(N177:N186)</f>
        <v>141896</v>
      </c>
      <c r="O187" s="10">
        <f>SUM(O178:O186)</f>
        <v>0</v>
      </c>
      <c r="P187" s="10">
        <f>SUM(P177:P186)</f>
        <v>141896</v>
      </c>
      <c r="Q187" s="10">
        <f>SUM(Q178:Q186)</f>
        <v>0</v>
      </c>
    </row>
    <row r="188" spans="1:17" ht="37.5" customHeight="1">
      <c r="A188" s="16"/>
      <c r="B188" s="16">
        <v>80104</v>
      </c>
      <c r="C188" s="27">
        <v>2540</v>
      </c>
      <c r="D188" s="27" t="s">
        <v>99</v>
      </c>
      <c r="E188" s="28">
        <f t="shared" si="30"/>
        <v>1184411</v>
      </c>
      <c r="F188" s="28">
        <v>1184411</v>
      </c>
      <c r="G188" s="16"/>
      <c r="H188" s="28">
        <v>188803</v>
      </c>
      <c r="I188" s="16"/>
      <c r="J188" s="28">
        <f>SUM(E188+H188)</f>
        <v>1373214</v>
      </c>
      <c r="K188" s="28">
        <f>SUM(L188:M188)</f>
        <v>1163760</v>
      </c>
      <c r="L188" s="28">
        <v>1163760</v>
      </c>
      <c r="M188" s="16"/>
      <c r="N188" s="28">
        <f>SUM(P188)</f>
        <v>1138372</v>
      </c>
      <c r="O188" s="28"/>
      <c r="P188" s="28">
        <v>1138372</v>
      </c>
      <c r="Q188" s="10"/>
    </row>
    <row r="189" spans="1:17" ht="12.75" customHeight="1">
      <c r="A189" s="6"/>
      <c r="B189" s="6"/>
      <c r="C189" s="6">
        <v>3020</v>
      </c>
      <c r="D189" s="17" t="s">
        <v>136</v>
      </c>
      <c r="E189" s="10">
        <f>SUM(F189:G189)</f>
        <v>58790</v>
      </c>
      <c r="F189" s="10">
        <v>58790</v>
      </c>
      <c r="G189" s="6"/>
      <c r="H189" s="10">
        <v>0</v>
      </c>
      <c r="I189" s="6"/>
      <c r="J189" s="28">
        <f aca="true" t="shared" si="33" ref="J189:J200">SUM(E189+H189)</f>
        <v>58790</v>
      </c>
      <c r="K189" s="10">
        <f>SUM(L189:M189)</f>
        <v>48810</v>
      </c>
      <c r="L189" s="10">
        <v>48810</v>
      </c>
      <c r="M189" s="6"/>
      <c r="N189" s="10">
        <f aca="true" t="shared" si="34" ref="N189:N205">SUM(P189)</f>
        <v>44792</v>
      </c>
      <c r="O189" s="10"/>
      <c r="P189" s="10">
        <v>44792</v>
      </c>
      <c r="Q189" s="10"/>
    </row>
    <row r="190" spans="1:17" ht="12">
      <c r="A190" s="6"/>
      <c r="B190" s="6"/>
      <c r="C190" s="6">
        <v>4010</v>
      </c>
      <c r="D190" s="6" t="s">
        <v>20</v>
      </c>
      <c r="E190" s="10">
        <f t="shared" si="30"/>
        <v>749847</v>
      </c>
      <c r="F190" s="10">
        <v>749847</v>
      </c>
      <c r="G190" s="6"/>
      <c r="H190" s="10">
        <v>0</v>
      </c>
      <c r="I190" s="6"/>
      <c r="J190" s="28">
        <f t="shared" si="33"/>
        <v>749847</v>
      </c>
      <c r="K190" s="10">
        <f aca="true" t="shared" si="35" ref="K190:K278">SUM(L190:M190)</f>
        <v>671447</v>
      </c>
      <c r="L190" s="10">
        <v>671447</v>
      </c>
      <c r="M190" s="6"/>
      <c r="N190" s="10">
        <f t="shared" si="34"/>
        <v>668942</v>
      </c>
      <c r="O190" s="10"/>
      <c r="P190" s="10">
        <v>668942</v>
      </c>
      <c r="Q190" s="10"/>
    </row>
    <row r="191" spans="1:17" ht="12">
      <c r="A191" s="6"/>
      <c r="B191" s="6"/>
      <c r="C191" s="6">
        <v>4040</v>
      </c>
      <c r="D191" s="6" t="s">
        <v>21</v>
      </c>
      <c r="E191" s="10">
        <f t="shared" si="30"/>
        <v>58540</v>
      </c>
      <c r="F191" s="10">
        <v>58540</v>
      </c>
      <c r="G191" s="6"/>
      <c r="H191" s="10">
        <v>0</v>
      </c>
      <c r="I191" s="6"/>
      <c r="J191" s="28">
        <f t="shared" si="33"/>
        <v>58540</v>
      </c>
      <c r="K191" s="10">
        <f t="shared" si="35"/>
        <v>49298</v>
      </c>
      <c r="L191" s="10">
        <v>49298</v>
      </c>
      <c r="M191" s="6"/>
      <c r="N191" s="10">
        <f t="shared" si="34"/>
        <v>49193</v>
      </c>
      <c r="O191" s="10"/>
      <c r="P191" s="10">
        <v>49193</v>
      </c>
      <c r="Q191" s="10"/>
    </row>
    <row r="192" spans="1:17" ht="12">
      <c r="A192" s="6"/>
      <c r="B192" s="6"/>
      <c r="C192" s="6">
        <v>4110</v>
      </c>
      <c r="D192" s="6" t="s">
        <v>22</v>
      </c>
      <c r="E192" s="10">
        <f t="shared" si="30"/>
        <v>151849</v>
      </c>
      <c r="F192" s="10">
        <v>151849</v>
      </c>
      <c r="G192" s="6"/>
      <c r="H192" s="10">
        <v>0</v>
      </c>
      <c r="I192" s="6"/>
      <c r="J192" s="28">
        <f t="shared" si="33"/>
        <v>151849</v>
      </c>
      <c r="K192" s="10">
        <f t="shared" si="35"/>
        <v>134039</v>
      </c>
      <c r="L192" s="10">
        <v>134039</v>
      </c>
      <c r="M192" s="6"/>
      <c r="N192" s="10">
        <f t="shared" si="34"/>
        <v>129547</v>
      </c>
      <c r="O192" s="10"/>
      <c r="P192" s="10">
        <v>129547</v>
      </c>
      <c r="Q192" s="10"/>
    </row>
    <row r="193" spans="1:17" ht="12">
      <c r="A193" s="6"/>
      <c r="B193" s="6"/>
      <c r="C193" s="6">
        <v>4120</v>
      </c>
      <c r="D193" s="6" t="s">
        <v>23</v>
      </c>
      <c r="E193" s="10">
        <f t="shared" si="30"/>
        <v>20688</v>
      </c>
      <c r="F193" s="10">
        <v>20688</v>
      </c>
      <c r="G193" s="6"/>
      <c r="H193" s="10">
        <v>0</v>
      </c>
      <c r="I193" s="6"/>
      <c r="J193" s="28">
        <f t="shared" si="33"/>
        <v>20688</v>
      </c>
      <c r="K193" s="10">
        <f t="shared" si="35"/>
        <v>18258</v>
      </c>
      <c r="L193" s="10">
        <v>18258</v>
      </c>
      <c r="M193" s="6"/>
      <c r="N193" s="10">
        <f t="shared" si="34"/>
        <v>17643</v>
      </c>
      <c r="O193" s="10"/>
      <c r="P193" s="10">
        <v>17643</v>
      </c>
      <c r="Q193" s="10"/>
    </row>
    <row r="194" spans="1:17" ht="12">
      <c r="A194" s="6"/>
      <c r="B194" s="6"/>
      <c r="C194" s="6">
        <v>4170</v>
      </c>
      <c r="D194" s="6" t="s">
        <v>106</v>
      </c>
      <c r="E194" s="10">
        <f t="shared" si="30"/>
        <v>3200</v>
      </c>
      <c r="F194" s="10">
        <v>3200</v>
      </c>
      <c r="G194" s="6"/>
      <c r="H194" s="10">
        <v>0</v>
      </c>
      <c r="I194" s="6"/>
      <c r="J194" s="28">
        <f t="shared" si="33"/>
        <v>3200</v>
      </c>
      <c r="K194" s="10">
        <f t="shared" si="35"/>
        <v>50000</v>
      </c>
      <c r="L194" s="10">
        <v>50000</v>
      </c>
      <c r="M194" s="6"/>
      <c r="N194" s="10">
        <f t="shared" si="34"/>
        <v>29700</v>
      </c>
      <c r="O194" s="10"/>
      <c r="P194" s="10">
        <v>29700</v>
      </c>
      <c r="Q194" s="10"/>
    </row>
    <row r="195" spans="1:17" ht="12">
      <c r="A195" s="6"/>
      <c r="B195" s="6"/>
      <c r="C195" s="6">
        <v>4210</v>
      </c>
      <c r="D195" s="6" t="s">
        <v>16</v>
      </c>
      <c r="E195" s="10">
        <f t="shared" si="30"/>
        <v>48586</v>
      </c>
      <c r="F195" s="10">
        <v>48586</v>
      </c>
      <c r="G195" s="6"/>
      <c r="H195" s="10">
        <v>0</v>
      </c>
      <c r="I195" s="6"/>
      <c r="J195" s="28">
        <f t="shared" si="33"/>
        <v>48586</v>
      </c>
      <c r="K195" s="10">
        <f t="shared" si="35"/>
        <v>50436</v>
      </c>
      <c r="L195" s="10">
        <v>50436</v>
      </c>
      <c r="M195" s="6"/>
      <c r="N195" s="10">
        <f t="shared" si="34"/>
        <v>49668</v>
      </c>
      <c r="O195" s="10"/>
      <c r="P195" s="10">
        <v>49668</v>
      </c>
      <c r="Q195" s="10"/>
    </row>
    <row r="196" spans="1:17" ht="12">
      <c r="A196" s="6"/>
      <c r="B196" s="6"/>
      <c r="C196" s="6">
        <v>4220</v>
      </c>
      <c r="D196" s="6" t="s">
        <v>132</v>
      </c>
      <c r="E196" s="10">
        <f t="shared" si="30"/>
        <v>17989</v>
      </c>
      <c r="F196" s="10">
        <v>17989</v>
      </c>
      <c r="G196" s="6"/>
      <c r="H196" s="10"/>
      <c r="I196" s="6"/>
      <c r="J196" s="28"/>
      <c r="K196" s="10">
        <f t="shared" si="35"/>
        <v>17989</v>
      </c>
      <c r="L196" s="10">
        <v>17989</v>
      </c>
      <c r="M196" s="6"/>
      <c r="N196" s="10">
        <f t="shared" si="34"/>
        <v>17957</v>
      </c>
      <c r="O196" s="10"/>
      <c r="P196" s="10">
        <v>17957</v>
      </c>
      <c r="Q196" s="10"/>
    </row>
    <row r="197" spans="1:17" ht="12">
      <c r="A197" s="6"/>
      <c r="B197" s="6"/>
      <c r="C197" s="6">
        <v>4240</v>
      </c>
      <c r="D197" s="6" t="s">
        <v>44</v>
      </c>
      <c r="E197" s="10">
        <f t="shared" si="30"/>
        <v>19446</v>
      </c>
      <c r="F197" s="10">
        <v>19446</v>
      </c>
      <c r="G197" s="6"/>
      <c r="H197" s="10">
        <v>0</v>
      </c>
      <c r="I197" s="6"/>
      <c r="J197" s="28">
        <f t="shared" si="33"/>
        <v>19446</v>
      </c>
      <c r="K197" s="10">
        <f t="shared" si="35"/>
        <v>26333</v>
      </c>
      <c r="L197" s="10">
        <v>26333</v>
      </c>
      <c r="M197" s="6"/>
      <c r="N197" s="10">
        <f t="shared" si="34"/>
        <v>26248</v>
      </c>
      <c r="O197" s="10"/>
      <c r="P197" s="10">
        <v>26248</v>
      </c>
      <c r="Q197" s="10"/>
    </row>
    <row r="198" spans="1:17" ht="12">
      <c r="A198" s="6"/>
      <c r="B198" s="6"/>
      <c r="C198" s="6">
        <v>4260</v>
      </c>
      <c r="D198" s="6" t="s">
        <v>8</v>
      </c>
      <c r="E198" s="10">
        <f t="shared" si="30"/>
        <v>108030</v>
      </c>
      <c r="F198" s="10">
        <v>108030</v>
      </c>
      <c r="G198" s="6"/>
      <c r="H198" s="10">
        <v>0</v>
      </c>
      <c r="I198" s="6"/>
      <c r="J198" s="28">
        <f t="shared" si="33"/>
        <v>108030</v>
      </c>
      <c r="K198" s="10">
        <f t="shared" si="35"/>
        <v>103030</v>
      </c>
      <c r="L198" s="10">
        <v>103030</v>
      </c>
      <c r="M198" s="6"/>
      <c r="N198" s="10">
        <f t="shared" si="34"/>
        <v>67009</v>
      </c>
      <c r="O198" s="10"/>
      <c r="P198" s="10">
        <v>67009</v>
      </c>
      <c r="Q198" s="10"/>
    </row>
    <row r="199" spans="1:17" ht="12">
      <c r="A199" s="6"/>
      <c r="B199" s="6"/>
      <c r="C199" s="6">
        <v>4270</v>
      </c>
      <c r="D199" s="6" t="s">
        <v>9</v>
      </c>
      <c r="E199" s="10">
        <f t="shared" si="30"/>
        <v>183000</v>
      </c>
      <c r="F199" s="10">
        <v>183000</v>
      </c>
      <c r="G199" s="6"/>
      <c r="H199" s="10">
        <v>0</v>
      </c>
      <c r="I199" s="6"/>
      <c r="J199" s="28">
        <f t="shared" si="33"/>
        <v>183000</v>
      </c>
      <c r="K199" s="10">
        <f t="shared" si="35"/>
        <v>84700</v>
      </c>
      <c r="L199" s="10">
        <v>84700</v>
      </c>
      <c r="M199" s="6"/>
      <c r="N199" s="10">
        <f t="shared" si="34"/>
        <v>83532</v>
      </c>
      <c r="O199" s="10"/>
      <c r="P199" s="10">
        <v>83532</v>
      </c>
      <c r="Q199" s="10"/>
    </row>
    <row r="200" spans="1:17" ht="12">
      <c r="A200" s="6"/>
      <c r="B200" s="6"/>
      <c r="C200" s="6">
        <v>4280</v>
      </c>
      <c r="D200" s="6" t="s">
        <v>31</v>
      </c>
      <c r="E200" s="10">
        <f t="shared" si="30"/>
        <v>2900</v>
      </c>
      <c r="F200" s="10">
        <v>2900</v>
      </c>
      <c r="G200" s="6"/>
      <c r="H200" s="10">
        <v>0</v>
      </c>
      <c r="I200" s="6"/>
      <c r="J200" s="28">
        <f t="shared" si="33"/>
        <v>2900</v>
      </c>
      <c r="K200" s="10">
        <f t="shared" si="35"/>
        <v>1900</v>
      </c>
      <c r="L200" s="10">
        <v>1900</v>
      </c>
      <c r="M200" s="6"/>
      <c r="N200" s="10">
        <f t="shared" si="34"/>
        <v>1772</v>
      </c>
      <c r="O200" s="10"/>
      <c r="P200" s="10">
        <v>1772</v>
      </c>
      <c r="Q200" s="10"/>
    </row>
    <row r="201" spans="1:17" ht="12">
      <c r="A201" s="6"/>
      <c r="B201" s="6"/>
      <c r="C201" s="6">
        <v>4300</v>
      </c>
      <c r="D201" s="6" t="s">
        <v>10</v>
      </c>
      <c r="E201" s="10">
        <f t="shared" si="30"/>
        <v>32183</v>
      </c>
      <c r="F201" s="10">
        <v>32183</v>
      </c>
      <c r="G201" s="6"/>
      <c r="H201" s="10">
        <v>-1100</v>
      </c>
      <c r="I201" s="6"/>
      <c r="J201" s="10">
        <f>SUM(E201+H201)</f>
        <v>31083</v>
      </c>
      <c r="K201" s="10">
        <f t="shared" si="35"/>
        <v>35183</v>
      </c>
      <c r="L201" s="10">
        <v>35183</v>
      </c>
      <c r="M201" s="6"/>
      <c r="N201" s="10">
        <f t="shared" si="34"/>
        <v>33117</v>
      </c>
      <c r="O201" s="10"/>
      <c r="P201" s="10">
        <v>33117</v>
      </c>
      <c r="Q201" s="10"/>
    </row>
    <row r="202" spans="1:17" ht="12">
      <c r="A202" s="6"/>
      <c r="B202" s="6"/>
      <c r="C202" s="6">
        <v>4350</v>
      </c>
      <c r="D202" s="6" t="s">
        <v>114</v>
      </c>
      <c r="E202" s="10">
        <f t="shared" si="30"/>
        <v>1100</v>
      </c>
      <c r="F202" s="10">
        <v>1100</v>
      </c>
      <c r="G202" s="6"/>
      <c r="H202" s="10">
        <v>1100</v>
      </c>
      <c r="I202" s="6"/>
      <c r="J202" s="10">
        <f>SUM(E202+H202)</f>
        <v>2200</v>
      </c>
      <c r="K202" s="10">
        <f t="shared" si="35"/>
        <v>0</v>
      </c>
      <c r="L202" s="10">
        <v>0</v>
      </c>
      <c r="M202" s="6"/>
      <c r="N202" s="10">
        <f t="shared" si="34"/>
        <v>0</v>
      </c>
      <c r="O202" s="10"/>
      <c r="P202" s="10">
        <v>0</v>
      </c>
      <c r="Q202" s="10"/>
    </row>
    <row r="203" spans="1:17" ht="12">
      <c r="A203" s="6"/>
      <c r="B203" s="6"/>
      <c r="C203" s="6">
        <v>4410</v>
      </c>
      <c r="D203" s="6" t="s">
        <v>25</v>
      </c>
      <c r="E203" s="10">
        <f t="shared" si="30"/>
        <v>1709</v>
      </c>
      <c r="F203" s="10">
        <v>1709</v>
      </c>
      <c r="G203" s="6"/>
      <c r="H203" s="10">
        <v>0</v>
      </c>
      <c r="I203" s="6"/>
      <c r="J203" s="10">
        <f>SUM(E203+H203)</f>
        <v>1709</v>
      </c>
      <c r="K203" s="10">
        <f t="shared" si="35"/>
        <v>1472</v>
      </c>
      <c r="L203" s="10">
        <v>1472</v>
      </c>
      <c r="M203" s="6"/>
      <c r="N203" s="10">
        <f t="shared" si="34"/>
        <v>1223</v>
      </c>
      <c r="O203" s="10"/>
      <c r="P203" s="10">
        <v>1223</v>
      </c>
      <c r="Q203" s="10"/>
    </row>
    <row r="204" spans="1:17" ht="12">
      <c r="A204" s="6"/>
      <c r="B204" s="6"/>
      <c r="C204" s="6">
        <v>4430</v>
      </c>
      <c r="D204" s="6" t="s">
        <v>27</v>
      </c>
      <c r="E204" s="10">
        <f t="shared" si="30"/>
        <v>1456</v>
      </c>
      <c r="F204" s="10">
        <v>1456</v>
      </c>
      <c r="G204" s="6"/>
      <c r="H204" s="10">
        <v>0</v>
      </c>
      <c r="I204" s="6"/>
      <c r="J204" s="10">
        <f>SUM(E204+H204)</f>
        <v>1456</v>
      </c>
      <c r="K204" s="10">
        <f t="shared" si="35"/>
        <v>1456</v>
      </c>
      <c r="L204" s="10">
        <v>1456</v>
      </c>
      <c r="M204" s="6"/>
      <c r="N204" s="10">
        <f t="shared" si="34"/>
        <v>1394</v>
      </c>
      <c r="O204" s="10"/>
      <c r="P204" s="10">
        <v>1394</v>
      </c>
      <c r="Q204" s="10"/>
    </row>
    <row r="205" spans="1:17" ht="12">
      <c r="A205" s="6"/>
      <c r="B205" s="6"/>
      <c r="C205" s="6">
        <v>4440</v>
      </c>
      <c r="D205" s="6" t="s">
        <v>43</v>
      </c>
      <c r="E205" s="10">
        <f t="shared" si="30"/>
        <v>50157</v>
      </c>
      <c r="F205" s="10">
        <v>50157</v>
      </c>
      <c r="G205" s="6"/>
      <c r="H205" s="10">
        <v>0</v>
      </c>
      <c r="I205" s="6"/>
      <c r="J205" s="10">
        <f>SUM(E205+H205)</f>
        <v>50157</v>
      </c>
      <c r="K205" s="10">
        <f t="shared" si="35"/>
        <v>42947</v>
      </c>
      <c r="L205" s="10">
        <v>42947</v>
      </c>
      <c r="M205" s="6"/>
      <c r="N205" s="10">
        <f t="shared" si="34"/>
        <v>42947</v>
      </c>
      <c r="O205" s="10"/>
      <c r="P205" s="10">
        <v>42947</v>
      </c>
      <c r="Q205" s="10"/>
    </row>
    <row r="206" spans="1:17" ht="12">
      <c r="A206" s="6"/>
      <c r="B206" s="6"/>
      <c r="C206" s="6">
        <v>6050</v>
      </c>
      <c r="D206" s="6" t="s">
        <v>12</v>
      </c>
      <c r="E206" s="10">
        <f t="shared" si="30"/>
        <v>170000</v>
      </c>
      <c r="F206" s="10"/>
      <c r="G206" s="10">
        <v>170000</v>
      </c>
      <c r="H206" s="10"/>
      <c r="I206" s="6">
        <v>140000</v>
      </c>
      <c r="J206" s="10">
        <f>SUM(E206+I206)</f>
        <v>310000</v>
      </c>
      <c r="K206" s="10">
        <f t="shared" si="35"/>
        <v>60000</v>
      </c>
      <c r="L206" s="10"/>
      <c r="M206" s="10">
        <v>60000</v>
      </c>
      <c r="N206" s="10">
        <f>SUM(Q206)</f>
        <v>14040</v>
      </c>
      <c r="O206" s="10">
        <f>SUM(R206)</f>
        <v>0</v>
      </c>
      <c r="P206" s="10">
        <f>SUM(S206)</f>
        <v>0</v>
      </c>
      <c r="Q206" s="10">
        <v>14040</v>
      </c>
    </row>
    <row r="207" spans="1:17" ht="12">
      <c r="A207" s="6"/>
      <c r="B207" s="6"/>
      <c r="C207" s="54" t="s">
        <v>96</v>
      </c>
      <c r="D207" s="55"/>
      <c r="E207" s="14">
        <f t="shared" si="30"/>
        <v>2863881</v>
      </c>
      <c r="F207" s="14">
        <f>SUM(F188:F206)</f>
        <v>2693881</v>
      </c>
      <c r="G207" s="13">
        <f>SUM(G206)</f>
        <v>170000</v>
      </c>
      <c r="H207" s="14">
        <f>SUM(H188:H206)</f>
        <v>188803</v>
      </c>
      <c r="I207" s="13">
        <f>SUM(I206)</f>
        <v>140000</v>
      </c>
      <c r="J207" s="14">
        <f>SUM(E207+H207+I207)</f>
        <v>3192684</v>
      </c>
      <c r="K207" s="14">
        <f t="shared" si="35"/>
        <v>2561058</v>
      </c>
      <c r="L207" s="14">
        <f>SUM(L188:L206)</f>
        <v>2501058</v>
      </c>
      <c r="M207" s="14">
        <f>SUM(M206)</f>
        <v>60000</v>
      </c>
      <c r="N207" s="10">
        <f>SUM(N188:N206)</f>
        <v>2417096</v>
      </c>
      <c r="O207" s="10">
        <f>SUM(O188:O206)</f>
        <v>0</v>
      </c>
      <c r="P207" s="10">
        <f>SUM(P188:P206)</f>
        <v>2403056</v>
      </c>
      <c r="Q207" s="10">
        <f>SUM(Q188:Q206)</f>
        <v>14040</v>
      </c>
    </row>
    <row r="208" spans="1:17" ht="12.75" customHeight="1">
      <c r="A208" s="6"/>
      <c r="B208" s="6">
        <v>80110</v>
      </c>
      <c r="C208" s="6">
        <v>3020</v>
      </c>
      <c r="D208" s="17" t="s">
        <v>136</v>
      </c>
      <c r="E208" s="10">
        <f t="shared" si="30"/>
        <v>180750</v>
      </c>
      <c r="F208" s="10">
        <v>180750</v>
      </c>
      <c r="G208" s="6"/>
      <c r="H208" s="10">
        <v>0</v>
      </c>
      <c r="I208" s="6"/>
      <c r="J208" s="10">
        <f>SUM(E208+H208)</f>
        <v>180750</v>
      </c>
      <c r="K208" s="10">
        <f t="shared" si="35"/>
        <v>177550</v>
      </c>
      <c r="L208" s="10">
        <v>177550</v>
      </c>
      <c r="M208" s="6"/>
      <c r="N208" s="10">
        <f>SUM(P208)</f>
        <v>168165</v>
      </c>
      <c r="O208" s="10"/>
      <c r="P208" s="10">
        <v>168165</v>
      </c>
      <c r="Q208" s="10"/>
    </row>
    <row r="209" spans="1:17" ht="12">
      <c r="A209" s="6"/>
      <c r="B209" s="6"/>
      <c r="C209" s="6">
        <v>4010</v>
      </c>
      <c r="D209" s="6" t="s">
        <v>20</v>
      </c>
      <c r="E209" s="10">
        <f t="shared" si="30"/>
        <v>2162980</v>
      </c>
      <c r="F209" s="10">
        <v>2162980</v>
      </c>
      <c r="G209" s="6"/>
      <c r="H209" s="10">
        <v>0</v>
      </c>
      <c r="I209" s="6"/>
      <c r="J209" s="10">
        <f aca="true" t="shared" si="36" ref="J209:J224">SUM(E209+H209)</f>
        <v>2162980</v>
      </c>
      <c r="K209" s="10">
        <f t="shared" si="35"/>
        <v>2162980</v>
      </c>
      <c r="L209" s="10">
        <v>2162980</v>
      </c>
      <c r="M209" s="6"/>
      <c r="N209" s="10">
        <f aca="true" t="shared" si="37" ref="N209:N224">SUM(P209)</f>
        <v>1988846</v>
      </c>
      <c r="O209" s="10"/>
      <c r="P209" s="10">
        <v>1988846</v>
      </c>
      <c r="Q209" s="10"/>
    </row>
    <row r="210" spans="1:17" ht="12">
      <c r="A210" s="6"/>
      <c r="B210" s="6"/>
      <c r="C210" s="6">
        <v>4040</v>
      </c>
      <c r="D210" s="6" t="s">
        <v>21</v>
      </c>
      <c r="E210" s="10">
        <f t="shared" si="30"/>
        <v>157969</v>
      </c>
      <c r="F210" s="10">
        <v>157969</v>
      </c>
      <c r="G210" s="6"/>
      <c r="H210" s="10">
        <v>0</v>
      </c>
      <c r="I210" s="6">
        <v>0</v>
      </c>
      <c r="J210" s="10">
        <f t="shared" si="36"/>
        <v>157969</v>
      </c>
      <c r="K210" s="10">
        <f t="shared" si="35"/>
        <v>157969</v>
      </c>
      <c r="L210" s="10">
        <v>157969</v>
      </c>
      <c r="M210" s="6"/>
      <c r="N210" s="10">
        <f t="shared" si="37"/>
        <v>152755</v>
      </c>
      <c r="O210" s="10"/>
      <c r="P210" s="10">
        <v>152755</v>
      </c>
      <c r="Q210" s="10"/>
    </row>
    <row r="211" spans="1:17" ht="12">
      <c r="A211" s="6"/>
      <c r="B211" s="6"/>
      <c r="C211" s="6">
        <v>4110</v>
      </c>
      <c r="D211" s="6" t="s">
        <v>22</v>
      </c>
      <c r="E211" s="10">
        <f t="shared" si="30"/>
        <v>448700</v>
      </c>
      <c r="F211" s="10">
        <v>448700</v>
      </c>
      <c r="G211" s="6"/>
      <c r="H211" s="10">
        <v>0</v>
      </c>
      <c r="I211" s="6"/>
      <c r="J211" s="10">
        <f t="shared" si="36"/>
        <v>448700</v>
      </c>
      <c r="K211" s="10">
        <f t="shared" si="35"/>
        <v>446620</v>
      </c>
      <c r="L211" s="10">
        <v>446620</v>
      </c>
      <c r="M211" s="6"/>
      <c r="N211" s="10">
        <f t="shared" si="37"/>
        <v>403758</v>
      </c>
      <c r="O211" s="10"/>
      <c r="P211" s="10">
        <v>403758</v>
      </c>
      <c r="Q211" s="10"/>
    </row>
    <row r="212" spans="1:17" ht="12">
      <c r="A212" s="6"/>
      <c r="B212" s="6"/>
      <c r="C212" s="6">
        <v>4120</v>
      </c>
      <c r="D212" s="6" t="s">
        <v>23</v>
      </c>
      <c r="E212" s="10">
        <f t="shared" si="30"/>
        <v>61210</v>
      </c>
      <c r="F212" s="10">
        <v>61210</v>
      </c>
      <c r="G212" s="6"/>
      <c r="H212" s="10">
        <v>0</v>
      </c>
      <c r="I212" s="6"/>
      <c r="J212" s="10">
        <f t="shared" si="36"/>
        <v>61210</v>
      </c>
      <c r="K212" s="10">
        <f t="shared" si="35"/>
        <v>61210</v>
      </c>
      <c r="L212" s="10">
        <v>61210</v>
      </c>
      <c r="M212" s="6"/>
      <c r="N212" s="10">
        <f t="shared" si="37"/>
        <v>54898</v>
      </c>
      <c r="O212" s="10"/>
      <c r="P212" s="10">
        <v>54898</v>
      </c>
      <c r="Q212" s="10"/>
    </row>
    <row r="213" spans="1:17" ht="12">
      <c r="A213" s="6"/>
      <c r="B213" s="6"/>
      <c r="C213" s="6">
        <v>4140</v>
      </c>
      <c r="D213" s="6" t="s">
        <v>26</v>
      </c>
      <c r="E213" s="10">
        <f t="shared" si="30"/>
        <v>15140</v>
      </c>
      <c r="F213" s="10">
        <v>15140</v>
      </c>
      <c r="G213" s="6"/>
      <c r="H213" s="10">
        <v>0</v>
      </c>
      <c r="I213" s="6"/>
      <c r="J213" s="10">
        <f t="shared" si="36"/>
        <v>15140</v>
      </c>
      <c r="K213" s="10">
        <f t="shared" si="35"/>
        <v>8227</v>
      </c>
      <c r="L213" s="10">
        <v>8227</v>
      </c>
      <c r="M213" s="6"/>
      <c r="N213" s="10">
        <f t="shared" si="37"/>
        <v>0</v>
      </c>
      <c r="O213" s="10"/>
      <c r="P213" s="10">
        <v>0</v>
      </c>
      <c r="Q213" s="10"/>
    </row>
    <row r="214" spans="1:17" ht="12">
      <c r="A214" s="6"/>
      <c r="B214" s="6"/>
      <c r="C214" s="6">
        <v>4170</v>
      </c>
      <c r="D214" s="6" t="s">
        <v>108</v>
      </c>
      <c r="E214" s="10">
        <f t="shared" si="30"/>
        <v>22000</v>
      </c>
      <c r="F214" s="10">
        <v>22000</v>
      </c>
      <c r="G214" s="6"/>
      <c r="H214" s="10">
        <v>0</v>
      </c>
      <c r="I214" s="6"/>
      <c r="J214" s="10">
        <f t="shared" si="36"/>
        <v>22000</v>
      </c>
      <c r="K214" s="10">
        <f t="shared" si="35"/>
        <v>20000</v>
      </c>
      <c r="L214" s="10">
        <v>20000</v>
      </c>
      <c r="M214" s="6"/>
      <c r="N214" s="10">
        <f t="shared" si="37"/>
        <v>19371</v>
      </c>
      <c r="O214" s="10"/>
      <c r="P214" s="10">
        <v>19371</v>
      </c>
      <c r="Q214" s="10"/>
    </row>
    <row r="215" spans="1:17" ht="12">
      <c r="A215" s="6"/>
      <c r="B215" s="6"/>
      <c r="C215" s="6">
        <v>4210</v>
      </c>
      <c r="D215" s="6" t="s">
        <v>16</v>
      </c>
      <c r="E215" s="10">
        <f t="shared" si="30"/>
        <v>83400</v>
      </c>
      <c r="F215" s="10">
        <v>83400</v>
      </c>
      <c r="G215" s="6"/>
      <c r="H215" s="10">
        <v>0</v>
      </c>
      <c r="I215" s="6"/>
      <c r="J215" s="10">
        <f t="shared" si="36"/>
        <v>83400</v>
      </c>
      <c r="K215" s="10">
        <f t="shared" si="35"/>
        <v>86693</v>
      </c>
      <c r="L215" s="10">
        <v>86693</v>
      </c>
      <c r="M215" s="6"/>
      <c r="N215" s="10">
        <f t="shared" si="37"/>
        <v>84308</v>
      </c>
      <c r="O215" s="10"/>
      <c r="P215" s="10">
        <v>84308</v>
      </c>
      <c r="Q215" s="10"/>
    </row>
    <row r="216" spans="1:17" ht="12">
      <c r="A216" s="6"/>
      <c r="B216" s="6"/>
      <c r="C216" s="6">
        <v>4240</v>
      </c>
      <c r="D216" s="6" t="s">
        <v>44</v>
      </c>
      <c r="E216" s="10">
        <f t="shared" si="30"/>
        <v>60600</v>
      </c>
      <c r="F216" s="10">
        <v>60600</v>
      </c>
      <c r="G216" s="6"/>
      <c r="H216" s="10">
        <v>0</v>
      </c>
      <c r="I216" s="6"/>
      <c r="J216" s="10">
        <f t="shared" si="36"/>
        <v>60600</v>
      </c>
      <c r="K216" s="10">
        <f t="shared" si="35"/>
        <v>80710</v>
      </c>
      <c r="L216" s="10">
        <v>80710</v>
      </c>
      <c r="M216" s="6"/>
      <c r="N216" s="10">
        <f t="shared" si="37"/>
        <v>78676</v>
      </c>
      <c r="O216" s="10"/>
      <c r="P216" s="10">
        <v>78676</v>
      </c>
      <c r="Q216" s="10"/>
    </row>
    <row r="217" spans="1:17" ht="12">
      <c r="A217" s="6"/>
      <c r="B217" s="6"/>
      <c r="C217" s="6">
        <v>4260</v>
      </c>
      <c r="D217" s="6" t="s">
        <v>8</v>
      </c>
      <c r="E217" s="10">
        <f t="shared" si="30"/>
        <v>47000</v>
      </c>
      <c r="F217" s="10">
        <v>47000</v>
      </c>
      <c r="G217" s="6"/>
      <c r="H217" s="10">
        <v>0</v>
      </c>
      <c r="I217" s="6"/>
      <c r="J217" s="10">
        <f t="shared" si="36"/>
        <v>47000</v>
      </c>
      <c r="K217" s="10">
        <f t="shared" si="35"/>
        <v>42000</v>
      </c>
      <c r="L217" s="10">
        <v>42000</v>
      </c>
      <c r="M217" s="6"/>
      <c r="N217" s="10">
        <f t="shared" si="37"/>
        <v>37089</v>
      </c>
      <c r="O217" s="10"/>
      <c r="P217" s="10">
        <v>37089</v>
      </c>
      <c r="Q217" s="10"/>
    </row>
    <row r="218" spans="1:17" ht="12">
      <c r="A218" s="6"/>
      <c r="B218" s="6"/>
      <c r="C218" s="6">
        <v>4270</v>
      </c>
      <c r="D218" s="6" t="s">
        <v>9</v>
      </c>
      <c r="E218" s="10">
        <f t="shared" si="30"/>
        <v>11100</v>
      </c>
      <c r="F218" s="10">
        <v>11100</v>
      </c>
      <c r="G218" s="6"/>
      <c r="H218" s="10">
        <v>0</v>
      </c>
      <c r="I218" s="6"/>
      <c r="J218" s="10">
        <f t="shared" si="36"/>
        <v>11100</v>
      </c>
      <c r="K218" s="10">
        <f t="shared" si="35"/>
        <v>19100</v>
      </c>
      <c r="L218" s="10">
        <v>19100</v>
      </c>
      <c r="M218" s="6"/>
      <c r="N218" s="10">
        <f t="shared" si="37"/>
        <v>18576</v>
      </c>
      <c r="O218" s="10"/>
      <c r="P218" s="10">
        <v>18576</v>
      </c>
      <c r="Q218" s="10"/>
    </row>
    <row r="219" spans="1:17" ht="12">
      <c r="A219" s="6"/>
      <c r="B219" s="6"/>
      <c r="C219" s="6">
        <v>4280</v>
      </c>
      <c r="D219" s="6" t="s">
        <v>31</v>
      </c>
      <c r="E219" s="10">
        <f t="shared" si="30"/>
        <v>4900</v>
      </c>
      <c r="F219" s="10">
        <v>4900</v>
      </c>
      <c r="G219" s="6"/>
      <c r="H219" s="10">
        <v>0</v>
      </c>
      <c r="I219" s="6"/>
      <c r="J219" s="10">
        <f t="shared" si="36"/>
        <v>4900</v>
      </c>
      <c r="K219" s="10">
        <f t="shared" si="35"/>
        <v>5800</v>
      </c>
      <c r="L219" s="10">
        <v>5800</v>
      </c>
      <c r="M219" s="6"/>
      <c r="N219" s="10">
        <f t="shared" si="37"/>
        <v>4424</v>
      </c>
      <c r="O219" s="10"/>
      <c r="P219" s="10">
        <v>4424</v>
      </c>
      <c r="Q219" s="10"/>
    </row>
    <row r="220" spans="1:17" ht="12">
      <c r="A220" s="6"/>
      <c r="B220" s="6"/>
      <c r="C220" s="6">
        <v>4300</v>
      </c>
      <c r="D220" s="6" t="s">
        <v>10</v>
      </c>
      <c r="E220" s="10">
        <f t="shared" si="30"/>
        <v>46700</v>
      </c>
      <c r="F220" s="10">
        <v>46700</v>
      </c>
      <c r="G220" s="6"/>
      <c r="H220" s="10">
        <v>0</v>
      </c>
      <c r="I220" s="6"/>
      <c r="J220" s="10">
        <f t="shared" si="36"/>
        <v>46700</v>
      </c>
      <c r="K220" s="10">
        <f t="shared" si="35"/>
        <v>55950</v>
      </c>
      <c r="L220" s="10">
        <v>55950</v>
      </c>
      <c r="M220" s="6"/>
      <c r="N220" s="10">
        <f t="shared" si="37"/>
        <v>54617</v>
      </c>
      <c r="O220" s="10"/>
      <c r="P220" s="10">
        <v>54617</v>
      </c>
      <c r="Q220" s="10"/>
    </row>
    <row r="221" spans="1:17" ht="12">
      <c r="A221" s="6"/>
      <c r="B221" s="6"/>
      <c r="C221" s="6">
        <v>4410</v>
      </c>
      <c r="D221" s="6" t="s">
        <v>25</v>
      </c>
      <c r="E221" s="10">
        <f t="shared" si="30"/>
        <v>8300</v>
      </c>
      <c r="F221" s="10">
        <v>8300</v>
      </c>
      <c r="G221" s="6"/>
      <c r="H221" s="10">
        <v>0</v>
      </c>
      <c r="I221" s="6"/>
      <c r="J221" s="10">
        <f t="shared" si="36"/>
        <v>8300</v>
      </c>
      <c r="K221" s="10">
        <f t="shared" si="35"/>
        <v>7600</v>
      </c>
      <c r="L221" s="10">
        <v>7600</v>
      </c>
      <c r="M221" s="6"/>
      <c r="N221" s="10">
        <f t="shared" si="37"/>
        <v>5025</v>
      </c>
      <c r="O221" s="10"/>
      <c r="P221" s="10">
        <v>5025</v>
      </c>
      <c r="Q221" s="10"/>
    </row>
    <row r="222" spans="1:17" ht="12">
      <c r="A222" s="6"/>
      <c r="B222" s="6"/>
      <c r="C222" s="6">
        <v>4420</v>
      </c>
      <c r="D222" s="6" t="s">
        <v>3</v>
      </c>
      <c r="E222" s="10">
        <f t="shared" si="30"/>
        <v>7000</v>
      </c>
      <c r="F222" s="10">
        <v>7000</v>
      </c>
      <c r="G222" s="6"/>
      <c r="H222" s="10">
        <v>0</v>
      </c>
      <c r="I222" s="6"/>
      <c r="J222" s="10">
        <f t="shared" si="36"/>
        <v>7000</v>
      </c>
      <c r="K222" s="10">
        <f t="shared" si="35"/>
        <v>657</v>
      </c>
      <c r="L222" s="10">
        <v>657</v>
      </c>
      <c r="M222" s="6"/>
      <c r="N222" s="10">
        <f t="shared" si="37"/>
        <v>657</v>
      </c>
      <c r="O222" s="10"/>
      <c r="P222" s="10">
        <v>657</v>
      </c>
      <c r="Q222" s="10"/>
    </row>
    <row r="223" spans="1:17" ht="12">
      <c r="A223" s="6"/>
      <c r="B223" s="6"/>
      <c r="C223" s="6">
        <v>4430</v>
      </c>
      <c r="D223" s="6" t="s">
        <v>27</v>
      </c>
      <c r="E223" s="10">
        <f t="shared" si="30"/>
        <v>4500</v>
      </c>
      <c r="F223" s="10">
        <v>4500</v>
      </c>
      <c r="G223" s="6"/>
      <c r="H223" s="10">
        <v>0</v>
      </c>
      <c r="I223" s="6"/>
      <c r="J223" s="10">
        <f t="shared" si="36"/>
        <v>4500</v>
      </c>
      <c r="K223" s="10">
        <f t="shared" si="35"/>
        <v>3000</v>
      </c>
      <c r="L223" s="10">
        <v>3000</v>
      </c>
      <c r="M223" s="6"/>
      <c r="N223" s="10">
        <f t="shared" si="37"/>
        <v>2670</v>
      </c>
      <c r="O223" s="10"/>
      <c r="P223" s="10">
        <v>2670</v>
      </c>
      <c r="Q223" s="10"/>
    </row>
    <row r="224" spans="1:17" ht="12">
      <c r="A224" s="6"/>
      <c r="B224" s="6"/>
      <c r="C224" s="6">
        <v>4440</v>
      </c>
      <c r="D224" s="6" t="s">
        <v>43</v>
      </c>
      <c r="E224" s="10">
        <f t="shared" si="30"/>
        <v>123256</v>
      </c>
      <c r="F224" s="10">
        <v>123256</v>
      </c>
      <c r="G224" s="6"/>
      <c r="H224" s="10">
        <v>0</v>
      </c>
      <c r="I224" s="6"/>
      <c r="J224" s="10">
        <f t="shared" si="36"/>
        <v>123256</v>
      </c>
      <c r="K224" s="10">
        <f t="shared" si="35"/>
        <v>127641</v>
      </c>
      <c r="L224" s="10">
        <v>127641</v>
      </c>
      <c r="M224" s="6"/>
      <c r="N224" s="10">
        <f t="shared" si="37"/>
        <v>127641</v>
      </c>
      <c r="O224" s="10"/>
      <c r="P224" s="10">
        <v>127641</v>
      </c>
      <c r="Q224" s="10"/>
    </row>
    <row r="225" spans="1:17" ht="12">
      <c r="A225" s="6"/>
      <c r="B225" s="6"/>
      <c r="C225" s="54" t="s">
        <v>46</v>
      </c>
      <c r="D225" s="55"/>
      <c r="E225" s="14">
        <f t="shared" si="30"/>
        <v>3445505</v>
      </c>
      <c r="F225" s="14">
        <f>SUM(F208:F224)</f>
        <v>3445505</v>
      </c>
      <c r="G225" s="13">
        <v>0</v>
      </c>
      <c r="H225" s="14">
        <f>SUM(H208:H224)</f>
        <v>0</v>
      </c>
      <c r="I225" s="13">
        <v>0</v>
      </c>
      <c r="J225" s="14">
        <f>SUM(E225+H225+I225)</f>
        <v>3445505</v>
      </c>
      <c r="K225" s="14">
        <f t="shared" si="35"/>
        <v>3463707</v>
      </c>
      <c r="L225" s="14">
        <f>SUM(L208:L224)</f>
        <v>3463707</v>
      </c>
      <c r="M225" s="13">
        <v>0</v>
      </c>
      <c r="N225" s="10">
        <f>SUM(N208:N224)</f>
        <v>3201476</v>
      </c>
      <c r="O225" s="10">
        <f>SUM(O208:O224)</f>
        <v>0</v>
      </c>
      <c r="P225" s="10">
        <f>SUM(P208:P224)</f>
        <v>3201476</v>
      </c>
      <c r="Q225" s="10"/>
    </row>
    <row r="226" spans="1:17" ht="12">
      <c r="A226" s="6"/>
      <c r="B226" s="6">
        <v>80113</v>
      </c>
      <c r="C226" s="6">
        <v>4300</v>
      </c>
      <c r="D226" s="6" t="s">
        <v>10</v>
      </c>
      <c r="E226" s="10">
        <f t="shared" si="30"/>
        <v>194050</v>
      </c>
      <c r="F226" s="10">
        <v>194050</v>
      </c>
      <c r="G226" s="6"/>
      <c r="H226" s="10">
        <v>0</v>
      </c>
      <c r="I226" s="6"/>
      <c r="J226" s="10">
        <f>SUM(E226+H226)</f>
        <v>194050</v>
      </c>
      <c r="K226" s="10">
        <f t="shared" si="35"/>
        <v>194050</v>
      </c>
      <c r="L226" s="10">
        <v>194050</v>
      </c>
      <c r="M226" s="6"/>
      <c r="N226" s="10">
        <f>SUM(P226)</f>
        <v>171813</v>
      </c>
      <c r="O226" s="10"/>
      <c r="P226" s="10">
        <v>171813</v>
      </c>
      <c r="Q226" s="10"/>
    </row>
    <row r="227" spans="1:17" ht="12">
      <c r="A227" s="6"/>
      <c r="B227" s="6"/>
      <c r="C227" s="54" t="s">
        <v>47</v>
      </c>
      <c r="D227" s="55"/>
      <c r="E227" s="14">
        <f t="shared" si="30"/>
        <v>194050</v>
      </c>
      <c r="F227" s="14">
        <f>SUM(F226)</f>
        <v>194050</v>
      </c>
      <c r="G227" s="13">
        <v>0</v>
      </c>
      <c r="H227" s="14">
        <f>SUM(H226)</f>
        <v>0</v>
      </c>
      <c r="I227" s="13">
        <v>0</v>
      </c>
      <c r="J227" s="10">
        <f>SUM(E227+H227)</f>
        <v>194050</v>
      </c>
      <c r="K227" s="14">
        <f t="shared" si="35"/>
        <v>194050</v>
      </c>
      <c r="L227" s="14">
        <f>SUM(L226)</f>
        <v>194050</v>
      </c>
      <c r="M227" s="13">
        <v>0</v>
      </c>
      <c r="N227" s="10">
        <f>SUM(N226)</f>
        <v>171813</v>
      </c>
      <c r="O227" s="10">
        <f>SUM(O226)</f>
        <v>0</v>
      </c>
      <c r="P227" s="10">
        <f>SUM(P226)</f>
        <v>171813</v>
      </c>
      <c r="Q227" s="10"/>
    </row>
    <row r="228" spans="1:17" ht="12">
      <c r="A228" s="6"/>
      <c r="B228" s="6">
        <v>80114</v>
      </c>
      <c r="C228" s="6">
        <v>4010</v>
      </c>
      <c r="D228" s="6" t="s">
        <v>20</v>
      </c>
      <c r="E228" s="10">
        <f aca="true" t="shared" si="38" ref="E228:E241">SUM(F228:G228)</f>
        <v>400230</v>
      </c>
      <c r="F228" s="10">
        <v>400230</v>
      </c>
      <c r="G228" s="13"/>
      <c r="H228" s="10">
        <v>0</v>
      </c>
      <c r="I228" s="13"/>
      <c r="J228" s="10">
        <f>SUM(E228+H228)</f>
        <v>400230</v>
      </c>
      <c r="K228" s="10">
        <f t="shared" si="35"/>
        <v>413480</v>
      </c>
      <c r="L228" s="10">
        <v>413480</v>
      </c>
      <c r="M228" s="13"/>
      <c r="N228" s="10">
        <f>SUM(P228)</f>
        <v>412604</v>
      </c>
      <c r="O228" s="10"/>
      <c r="P228" s="10">
        <v>412604</v>
      </c>
      <c r="Q228" s="10"/>
    </row>
    <row r="229" spans="1:17" ht="12">
      <c r="A229" s="6"/>
      <c r="B229" s="6"/>
      <c r="C229" s="6">
        <v>4040</v>
      </c>
      <c r="D229" s="6" t="s">
        <v>21</v>
      </c>
      <c r="E229" s="10">
        <f t="shared" si="38"/>
        <v>32353</v>
      </c>
      <c r="F229" s="10">
        <v>32353</v>
      </c>
      <c r="G229" s="13"/>
      <c r="H229" s="10">
        <v>0</v>
      </c>
      <c r="I229" s="13"/>
      <c r="J229" s="10">
        <f aca="true" t="shared" si="39" ref="J229:J239">SUM(E229+H229)</f>
        <v>32353</v>
      </c>
      <c r="K229" s="10">
        <f t="shared" si="35"/>
        <v>29103</v>
      </c>
      <c r="L229" s="10">
        <v>29103</v>
      </c>
      <c r="M229" s="13"/>
      <c r="N229" s="10">
        <f aca="true" t="shared" si="40" ref="N229:N239">SUM(P229)</f>
        <v>29100</v>
      </c>
      <c r="O229" s="10"/>
      <c r="P229" s="10">
        <v>29100</v>
      </c>
      <c r="Q229" s="10"/>
    </row>
    <row r="230" spans="1:17" ht="12">
      <c r="A230" s="6"/>
      <c r="B230" s="6"/>
      <c r="C230" s="6">
        <v>4110</v>
      </c>
      <c r="D230" s="6" t="s">
        <v>22</v>
      </c>
      <c r="E230" s="10">
        <f t="shared" si="38"/>
        <v>77800</v>
      </c>
      <c r="F230" s="10">
        <v>77800</v>
      </c>
      <c r="G230" s="13"/>
      <c r="H230" s="10">
        <v>0</v>
      </c>
      <c r="I230" s="13"/>
      <c r="J230" s="10">
        <f t="shared" si="39"/>
        <v>77800</v>
      </c>
      <c r="K230" s="10">
        <f t="shared" si="35"/>
        <v>79700</v>
      </c>
      <c r="L230" s="10">
        <v>79700</v>
      </c>
      <c r="M230" s="13"/>
      <c r="N230" s="10">
        <f t="shared" si="40"/>
        <v>78932</v>
      </c>
      <c r="O230" s="10"/>
      <c r="P230" s="10">
        <v>78932</v>
      </c>
      <c r="Q230" s="10"/>
    </row>
    <row r="231" spans="1:17" ht="12">
      <c r="A231" s="6"/>
      <c r="B231" s="6"/>
      <c r="C231" s="6">
        <v>4120</v>
      </c>
      <c r="D231" s="6" t="s">
        <v>23</v>
      </c>
      <c r="E231" s="10">
        <f t="shared" si="38"/>
        <v>11000</v>
      </c>
      <c r="F231" s="10">
        <v>11000</v>
      </c>
      <c r="G231" s="13"/>
      <c r="H231" s="10">
        <v>0</v>
      </c>
      <c r="I231" s="13"/>
      <c r="J231" s="10">
        <f t="shared" si="39"/>
        <v>11000</v>
      </c>
      <c r="K231" s="10">
        <f t="shared" si="35"/>
        <v>11000</v>
      </c>
      <c r="L231" s="10">
        <v>11000</v>
      </c>
      <c r="M231" s="13"/>
      <c r="N231" s="10">
        <f t="shared" si="40"/>
        <v>10722</v>
      </c>
      <c r="O231" s="10"/>
      <c r="P231" s="10">
        <v>10722</v>
      </c>
      <c r="Q231" s="10"/>
    </row>
    <row r="232" spans="1:17" ht="12">
      <c r="A232" s="6"/>
      <c r="B232" s="6"/>
      <c r="C232" s="6">
        <v>4170</v>
      </c>
      <c r="D232" s="6" t="s">
        <v>108</v>
      </c>
      <c r="E232" s="10">
        <f t="shared" si="38"/>
        <v>34000</v>
      </c>
      <c r="F232" s="10">
        <v>34000</v>
      </c>
      <c r="G232" s="13"/>
      <c r="H232" s="10">
        <v>0</v>
      </c>
      <c r="I232" s="13"/>
      <c r="J232" s="10">
        <f t="shared" si="39"/>
        <v>34000</v>
      </c>
      <c r="K232" s="10">
        <f t="shared" si="35"/>
        <v>13900</v>
      </c>
      <c r="L232" s="10">
        <v>13900</v>
      </c>
      <c r="M232" s="13"/>
      <c r="N232" s="10">
        <f t="shared" si="40"/>
        <v>13887</v>
      </c>
      <c r="O232" s="10"/>
      <c r="P232" s="10">
        <v>13887</v>
      </c>
      <c r="Q232" s="10"/>
    </row>
    <row r="233" spans="1:17" ht="12">
      <c r="A233" s="6"/>
      <c r="B233" s="6"/>
      <c r="C233" s="6">
        <v>4210</v>
      </c>
      <c r="D233" s="6" t="s">
        <v>16</v>
      </c>
      <c r="E233" s="10">
        <f t="shared" si="38"/>
        <v>26000</v>
      </c>
      <c r="F233" s="10">
        <v>26000</v>
      </c>
      <c r="G233" s="13"/>
      <c r="H233" s="10">
        <v>0</v>
      </c>
      <c r="I233" s="13"/>
      <c r="J233" s="10">
        <f t="shared" si="39"/>
        <v>26000</v>
      </c>
      <c r="K233" s="10">
        <f t="shared" si="35"/>
        <v>20000</v>
      </c>
      <c r="L233" s="10">
        <v>20000</v>
      </c>
      <c r="M233" s="13"/>
      <c r="N233" s="10">
        <f t="shared" si="40"/>
        <v>19366</v>
      </c>
      <c r="O233" s="10"/>
      <c r="P233" s="10">
        <v>19366</v>
      </c>
      <c r="Q233" s="10"/>
    </row>
    <row r="234" spans="1:17" ht="12">
      <c r="A234" s="6"/>
      <c r="B234" s="6"/>
      <c r="C234" s="6">
        <v>4270</v>
      </c>
      <c r="D234" s="6" t="s">
        <v>10</v>
      </c>
      <c r="E234" s="10">
        <f t="shared" si="38"/>
        <v>1000</v>
      </c>
      <c r="F234" s="10">
        <v>1000</v>
      </c>
      <c r="G234" s="13"/>
      <c r="H234" s="10">
        <v>0</v>
      </c>
      <c r="I234" s="13"/>
      <c r="J234" s="10">
        <f t="shared" si="39"/>
        <v>1000</v>
      </c>
      <c r="K234" s="10">
        <f t="shared" si="35"/>
        <v>1000</v>
      </c>
      <c r="L234" s="10">
        <v>1000</v>
      </c>
      <c r="M234" s="13"/>
      <c r="N234" s="10">
        <f t="shared" si="40"/>
        <v>669</v>
      </c>
      <c r="O234" s="10"/>
      <c r="P234" s="10">
        <v>669</v>
      </c>
      <c r="Q234" s="10"/>
    </row>
    <row r="235" spans="1:17" ht="12">
      <c r="A235" s="6"/>
      <c r="B235" s="6"/>
      <c r="C235" s="6">
        <v>4280</v>
      </c>
      <c r="D235" s="6" t="s">
        <v>31</v>
      </c>
      <c r="E235" s="10">
        <f t="shared" si="38"/>
        <v>250</v>
      </c>
      <c r="F235" s="10">
        <v>250</v>
      </c>
      <c r="G235" s="13"/>
      <c r="H235" s="10">
        <v>0</v>
      </c>
      <c r="I235" s="13"/>
      <c r="J235" s="10">
        <f t="shared" si="39"/>
        <v>250</v>
      </c>
      <c r="K235" s="10">
        <f t="shared" si="35"/>
        <v>250</v>
      </c>
      <c r="L235" s="10">
        <v>250</v>
      </c>
      <c r="M235" s="13"/>
      <c r="N235" s="10">
        <f t="shared" si="40"/>
        <v>240</v>
      </c>
      <c r="O235" s="10"/>
      <c r="P235" s="10">
        <v>240</v>
      </c>
      <c r="Q235" s="10"/>
    </row>
    <row r="236" spans="1:17" ht="12">
      <c r="A236" s="6"/>
      <c r="B236" s="6"/>
      <c r="C236" s="6">
        <v>4300</v>
      </c>
      <c r="D236" s="6" t="s">
        <v>10</v>
      </c>
      <c r="E236" s="10">
        <f t="shared" si="38"/>
        <v>17000</v>
      </c>
      <c r="F236" s="10">
        <v>17000</v>
      </c>
      <c r="G236" s="13"/>
      <c r="H236" s="10">
        <v>0</v>
      </c>
      <c r="I236" s="13"/>
      <c r="J236" s="10">
        <f t="shared" si="39"/>
        <v>17000</v>
      </c>
      <c r="K236" s="10">
        <f t="shared" si="35"/>
        <v>32700</v>
      </c>
      <c r="L236" s="10">
        <v>32700</v>
      </c>
      <c r="M236" s="13"/>
      <c r="N236" s="10">
        <f t="shared" si="40"/>
        <v>30167</v>
      </c>
      <c r="O236" s="10"/>
      <c r="P236" s="10">
        <v>30167</v>
      </c>
      <c r="Q236" s="10"/>
    </row>
    <row r="237" spans="1:17" ht="12">
      <c r="A237" s="6"/>
      <c r="B237" s="6"/>
      <c r="C237" s="6">
        <v>4410</v>
      </c>
      <c r="D237" s="6" t="s">
        <v>25</v>
      </c>
      <c r="E237" s="10">
        <f t="shared" si="38"/>
        <v>6000</v>
      </c>
      <c r="F237" s="10">
        <v>6000</v>
      </c>
      <c r="G237" s="13"/>
      <c r="H237" s="10">
        <v>0</v>
      </c>
      <c r="I237" s="13"/>
      <c r="J237" s="10">
        <f t="shared" si="39"/>
        <v>6000</v>
      </c>
      <c r="K237" s="10">
        <f t="shared" si="35"/>
        <v>4500</v>
      </c>
      <c r="L237" s="10">
        <v>4500</v>
      </c>
      <c r="M237" s="13"/>
      <c r="N237" s="10">
        <f t="shared" si="40"/>
        <v>3921</v>
      </c>
      <c r="O237" s="10"/>
      <c r="P237" s="10">
        <v>3921</v>
      </c>
      <c r="Q237" s="10"/>
    </row>
    <row r="238" spans="1:17" ht="12">
      <c r="A238" s="6"/>
      <c r="B238" s="6"/>
      <c r="C238" s="6">
        <v>4430</v>
      </c>
      <c r="D238" s="6" t="s">
        <v>27</v>
      </c>
      <c r="E238" s="10">
        <f t="shared" si="38"/>
        <v>3000</v>
      </c>
      <c r="F238" s="10">
        <v>3000</v>
      </c>
      <c r="G238" s="13"/>
      <c r="H238" s="10">
        <v>0</v>
      </c>
      <c r="I238" s="13"/>
      <c r="J238" s="10">
        <f t="shared" si="39"/>
        <v>3000</v>
      </c>
      <c r="K238" s="10">
        <f t="shared" si="35"/>
        <v>7500</v>
      </c>
      <c r="L238" s="10">
        <v>7500</v>
      </c>
      <c r="M238" s="13"/>
      <c r="N238" s="10">
        <f t="shared" si="40"/>
        <v>7189</v>
      </c>
      <c r="O238" s="10"/>
      <c r="P238" s="10">
        <v>7189</v>
      </c>
      <c r="Q238" s="10"/>
    </row>
    <row r="239" spans="1:17" ht="12">
      <c r="A239" s="6"/>
      <c r="B239" s="6"/>
      <c r="C239" s="6">
        <v>4440</v>
      </c>
      <c r="D239" s="6" t="s">
        <v>43</v>
      </c>
      <c r="E239" s="10">
        <f t="shared" si="38"/>
        <v>6581</v>
      </c>
      <c r="F239" s="10">
        <v>6581</v>
      </c>
      <c r="G239" s="13"/>
      <c r="H239" s="10">
        <v>0</v>
      </c>
      <c r="I239" s="13"/>
      <c r="J239" s="10">
        <f t="shared" si="39"/>
        <v>6581</v>
      </c>
      <c r="K239" s="10">
        <f t="shared" si="35"/>
        <v>6581</v>
      </c>
      <c r="L239" s="10">
        <v>6581</v>
      </c>
      <c r="M239" s="13"/>
      <c r="N239" s="10">
        <f t="shared" si="40"/>
        <v>6581</v>
      </c>
      <c r="O239" s="10"/>
      <c r="P239" s="10">
        <v>6581</v>
      </c>
      <c r="Q239" s="10"/>
    </row>
    <row r="240" spans="1:17" ht="12">
      <c r="A240" s="6"/>
      <c r="B240" s="6"/>
      <c r="C240" s="6">
        <v>6060</v>
      </c>
      <c r="D240" s="6" t="s">
        <v>29</v>
      </c>
      <c r="E240" s="10">
        <f t="shared" si="38"/>
        <v>120000</v>
      </c>
      <c r="F240" s="14"/>
      <c r="G240" s="10">
        <v>120000</v>
      </c>
      <c r="H240" s="14"/>
      <c r="I240" s="14">
        <v>0</v>
      </c>
      <c r="J240" s="10">
        <f>SUM(E240+I240)</f>
        <v>120000</v>
      </c>
      <c r="K240" s="10">
        <f t="shared" si="35"/>
        <v>120000</v>
      </c>
      <c r="L240" s="14"/>
      <c r="M240" s="10">
        <v>120000</v>
      </c>
      <c r="N240" s="10">
        <f>SUM(Q240)</f>
        <v>119950</v>
      </c>
      <c r="O240" s="10"/>
      <c r="P240" s="10"/>
      <c r="Q240" s="10">
        <v>119950</v>
      </c>
    </row>
    <row r="241" spans="1:18" ht="28.5" customHeight="1">
      <c r="A241" s="6"/>
      <c r="B241" s="6"/>
      <c r="C241" s="57" t="s">
        <v>100</v>
      </c>
      <c r="D241" s="71"/>
      <c r="E241" s="31">
        <f t="shared" si="38"/>
        <v>735214</v>
      </c>
      <c r="F241" s="31">
        <f>SUM(F228:F240)</f>
        <v>615214</v>
      </c>
      <c r="G241" s="31">
        <f>SUM(G240)</f>
        <v>120000</v>
      </c>
      <c r="H241" s="31">
        <f>SUM(H228:H240)</f>
        <v>0</v>
      </c>
      <c r="I241" s="31">
        <f>SUM(I240)</f>
        <v>0</v>
      </c>
      <c r="J241" s="31">
        <f>SUM(E241+H241+I241)</f>
        <v>735214</v>
      </c>
      <c r="K241" s="31">
        <f t="shared" si="35"/>
        <v>739714</v>
      </c>
      <c r="L241" s="31">
        <f>SUM(L228:L240)</f>
        <v>619714</v>
      </c>
      <c r="M241" s="31">
        <f>SUM(M240)</f>
        <v>120000</v>
      </c>
      <c r="N241" s="28">
        <f>SUM(N228:N240)</f>
        <v>733328</v>
      </c>
      <c r="O241" s="28">
        <f>SUM(O228:O240)</f>
        <v>0</v>
      </c>
      <c r="P241" s="28">
        <f>SUM(P228:P240)</f>
        <v>613378</v>
      </c>
      <c r="Q241" s="28">
        <f>SUM(Q228:Q240)</f>
        <v>119950</v>
      </c>
      <c r="R241" s="34"/>
    </row>
    <row r="242" spans="1:17" ht="12.75" customHeight="1">
      <c r="A242" s="6"/>
      <c r="B242" s="6">
        <v>80120</v>
      </c>
      <c r="C242" s="6">
        <v>3020</v>
      </c>
      <c r="D242" s="17" t="s">
        <v>136</v>
      </c>
      <c r="E242" s="10">
        <f t="shared" si="30"/>
        <v>66850</v>
      </c>
      <c r="F242" s="10">
        <v>66850</v>
      </c>
      <c r="G242" s="6"/>
      <c r="H242" s="10">
        <v>0</v>
      </c>
      <c r="I242" s="6"/>
      <c r="J242" s="10">
        <f>SUM(E242+H242)</f>
        <v>66850</v>
      </c>
      <c r="K242" s="10">
        <f t="shared" si="35"/>
        <v>82050</v>
      </c>
      <c r="L242" s="10">
        <v>82050</v>
      </c>
      <c r="M242" s="6"/>
      <c r="N242" s="10">
        <f>SUM(P242)</f>
        <v>81994</v>
      </c>
      <c r="O242" s="10"/>
      <c r="P242" s="10">
        <v>81994</v>
      </c>
      <c r="Q242" s="10"/>
    </row>
    <row r="243" spans="1:17" ht="12">
      <c r="A243" s="6"/>
      <c r="B243" s="6"/>
      <c r="C243" s="6">
        <v>4010</v>
      </c>
      <c r="D243" s="6" t="s">
        <v>20</v>
      </c>
      <c r="E243" s="10">
        <f t="shared" si="30"/>
        <v>914790</v>
      </c>
      <c r="F243" s="10">
        <v>914790</v>
      </c>
      <c r="G243" s="6"/>
      <c r="H243" s="10">
        <v>0</v>
      </c>
      <c r="I243" s="6"/>
      <c r="J243" s="10">
        <f aca="true" t="shared" si="41" ref="J243:J259">SUM(E243+H243)</f>
        <v>914790</v>
      </c>
      <c r="K243" s="10">
        <f t="shared" si="35"/>
        <v>909790</v>
      </c>
      <c r="L243" s="10">
        <v>909790</v>
      </c>
      <c r="M243" s="6"/>
      <c r="N243" s="10">
        <f>SUM(P243)</f>
        <v>843603</v>
      </c>
      <c r="O243" s="10"/>
      <c r="P243" s="10">
        <v>843603</v>
      </c>
      <c r="Q243" s="10"/>
    </row>
    <row r="244" spans="1:17" ht="12">
      <c r="A244" s="6"/>
      <c r="B244" s="6"/>
      <c r="C244" s="6">
        <v>4040</v>
      </c>
      <c r="D244" s="6" t="s">
        <v>21</v>
      </c>
      <c r="E244" s="10">
        <f t="shared" si="30"/>
        <v>72803</v>
      </c>
      <c r="F244" s="10">
        <v>72803</v>
      </c>
      <c r="G244" s="6"/>
      <c r="H244" s="10">
        <v>0</v>
      </c>
      <c r="I244" s="6"/>
      <c r="J244" s="10">
        <f t="shared" si="41"/>
        <v>72803</v>
      </c>
      <c r="K244" s="10">
        <f t="shared" si="35"/>
        <v>72803</v>
      </c>
      <c r="L244" s="10">
        <v>72803</v>
      </c>
      <c r="M244" s="6"/>
      <c r="N244" s="10">
        <f aca="true" t="shared" si="42" ref="N244:N259">SUM(P244)</f>
        <v>68787</v>
      </c>
      <c r="O244" s="10"/>
      <c r="P244" s="10">
        <v>68787</v>
      </c>
      <c r="Q244" s="10"/>
    </row>
    <row r="245" spans="1:17" ht="12">
      <c r="A245" s="6"/>
      <c r="B245" s="6"/>
      <c r="C245" s="6">
        <v>4110</v>
      </c>
      <c r="D245" s="6" t="s">
        <v>22</v>
      </c>
      <c r="E245" s="10">
        <f t="shared" si="30"/>
        <v>187000</v>
      </c>
      <c r="F245" s="10">
        <v>187000</v>
      </c>
      <c r="G245" s="6"/>
      <c r="H245" s="10">
        <v>0</v>
      </c>
      <c r="I245" s="6"/>
      <c r="J245" s="10">
        <f t="shared" si="41"/>
        <v>187000</v>
      </c>
      <c r="K245" s="10">
        <f t="shared" si="35"/>
        <v>187000</v>
      </c>
      <c r="L245" s="10">
        <v>187000</v>
      </c>
      <c r="M245" s="6"/>
      <c r="N245" s="10">
        <f t="shared" si="42"/>
        <v>166600</v>
      </c>
      <c r="O245" s="10"/>
      <c r="P245" s="10">
        <v>166600</v>
      </c>
      <c r="Q245" s="10"/>
    </row>
    <row r="246" spans="1:17" ht="12">
      <c r="A246" s="6"/>
      <c r="B246" s="6"/>
      <c r="C246" s="6">
        <v>4120</v>
      </c>
      <c r="D246" s="6" t="s">
        <v>23</v>
      </c>
      <c r="E246" s="10">
        <f t="shared" si="30"/>
        <v>25500</v>
      </c>
      <c r="F246" s="10">
        <v>25500</v>
      </c>
      <c r="G246" s="6"/>
      <c r="H246" s="10">
        <v>0</v>
      </c>
      <c r="I246" s="6"/>
      <c r="J246" s="10">
        <f t="shared" si="41"/>
        <v>25500</v>
      </c>
      <c r="K246" s="10">
        <f t="shared" si="35"/>
        <v>25500</v>
      </c>
      <c r="L246" s="10">
        <v>25500</v>
      </c>
      <c r="M246" s="6"/>
      <c r="N246" s="10">
        <f t="shared" si="42"/>
        <v>22670</v>
      </c>
      <c r="O246" s="10"/>
      <c r="P246" s="10">
        <v>22670</v>
      </c>
      <c r="Q246" s="10"/>
    </row>
    <row r="247" spans="1:17" ht="12">
      <c r="A247" s="6"/>
      <c r="B247" s="6"/>
      <c r="C247" s="6">
        <v>4140</v>
      </c>
      <c r="D247" s="6" t="s">
        <v>26</v>
      </c>
      <c r="E247" s="10">
        <f t="shared" si="30"/>
        <v>6500</v>
      </c>
      <c r="F247" s="10">
        <v>6500</v>
      </c>
      <c r="G247" s="6"/>
      <c r="H247" s="10">
        <v>0</v>
      </c>
      <c r="I247" s="6"/>
      <c r="J247" s="10">
        <f t="shared" si="41"/>
        <v>6500</v>
      </c>
      <c r="K247" s="10">
        <f t="shared" si="35"/>
        <v>6500</v>
      </c>
      <c r="L247" s="10">
        <v>6500</v>
      </c>
      <c r="M247" s="6"/>
      <c r="N247" s="10">
        <f t="shared" si="42"/>
        <v>0</v>
      </c>
      <c r="O247" s="10"/>
      <c r="P247" s="10">
        <v>0</v>
      </c>
      <c r="Q247" s="10"/>
    </row>
    <row r="248" spans="1:17" ht="12">
      <c r="A248" s="6"/>
      <c r="B248" s="6"/>
      <c r="C248" s="6">
        <v>4170</v>
      </c>
      <c r="D248" s="6" t="s">
        <v>108</v>
      </c>
      <c r="E248" s="10">
        <f t="shared" si="30"/>
        <v>2000</v>
      </c>
      <c r="F248" s="10">
        <v>2000</v>
      </c>
      <c r="G248" s="6"/>
      <c r="H248" s="10">
        <v>0</v>
      </c>
      <c r="I248" s="6"/>
      <c r="J248" s="10">
        <f t="shared" si="41"/>
        <v>2000</v>
      </c>
      <c r="K248" s="10">
        <f t="shared" si="35"/>
        <v>2000</v>
      </c>
      <c r="L248" s="10">
        <v>2000</v>
      </c>
      <c r="M248" s="6"/>
      <c r="N248" s="10">
        <f t="shared" si="42"/>
        <v>2000</v>
      </c>
      <c r="O248" s="10"/>
      <c r="P248" s="10">
        <v>2000</v>
      </c>
      <c r="Q248" s="10"/>
    </row>
    <row r="249" spans="1:17" ht="12">
      <c r="A249" s="6"/>
      <c r="B249" s="6"/>
      <c r="C249" s="6">
        <v>4210</v>
      </c>
      <c r="D249" s="6" t="s">
        <v>16</v>
      </c>
      <c r="E249" s="10">
        <f t="shared" si="30"/>
        <v>19200</v>
      </c>
      <c r="F249" s="10">
        <v>19200</v>
      </c>
      <c r="G249" s="6"/>
      <c r="H249" s="10">
        <v>0</v>
      </c>
      <c r="I249" s="6"/>
      <c r="J249" s="10">
        <f t="shared" si="41"/>
        <v>19200</v>
      </c>
      <c r="K249" s="10">
        <f t="shared" si="35"/>
        <v>24000</v>
      </c>
      <c r="L249" s="10">
        <v>24000</v>
      </c>
      <c r="M249" s="6"/>
      <c r="N249" s="10">
        <f t="shared" si="42"/>
        <v>22320</v>
      </c>
      <c r="O249" s="10"/>
      <c r="P249" s="10">
        <v>22320</v>
      </c>
      <c r="Q249" s="10"/>
    </row>
    <row r="250" spans="1:17" ht="12">
      <c r="A250" s="6"/>
      <c r="B250" s="6"/>
      <c r="C250" s="6">
        <v>4240</v>
      </c>
      <c r="D250" s="6" t="s">
        <v>60</v>
      </c>
      <c r="E250" s="10">
        <f t="shared" si="30"/>
        <v>20000</v>
      </c>
      <c r="F250" s="10">
        <v>20000</v>
      </c>
      <c r="G250" s="6"/>
      <c r="H250" s="10">
        <v>0</v>
      </c>
      <c r="I250" s="6"/>
      <c r="J250" s="10">
        <f t="shared" si="41"/>
        <v>20000</v>
      </c>
      <c r="K250" s="10">
        <f t="shared" si="35"/>
        <v>34109</v>
      </c>
      <c r="L250" s="10">
        <v>34109</v>
      </c>
      <c r="M250" s="6"/>
      <c r="N250" s="10">
        <f t="shared" si="42"/>
        <v>33045</v>
      </c>
      <c r="O250" s="10"/>
      <c r="P250" s="10">
        <v>33045</v>
      </c>
      <c r="Q250" s="10"/>
    </row>
    <row r="251" spans="1:17" ht="12">
      <c r="A251" s="6"/>
      <c r="B251" s="6"/>
      <c r="C251" s="6">
        <v>4260</v>
      </c>
      <c r="D251" s="6" t="s">
        <v>8</v>
      </c>
      <c r="E251" s="10">
        <f t="shared" si="30"/>
        <v>52500</v>
      </c>
      <c r="F251" s="10">
        <v>52500</v>
      </c>
      <c r="G251" s="6"/>
      <c r="H251" s="10">
        <v>0</v>
      </c>
      <c r="I251" s="6"/>
      <c r="J251" s="10">
        <f t="shared" si="41"/>
        <v>52500</v>
      </c>
      <c r="K251" s="10">
        <f t="shared" si="35"/>
        <v>52500</v>
      </c>
      <c r="L251" s="10">
        <v>52500</v>
      </c>
      <c r="M251" s="6"/>
      <c r="N251" s="10">
        <f t="shared" si="42"/>
        <v>49634</v>
      </c>
      <c r="O251" s="10"/>
      <c r="P251" s="10">
        <v>49634</v>
      </c>
      <c r="Q251" s="10"/>
    </row>
    <row r="252" spans="1:17" ht="12">
      <c r="A252" s="6"/>
      <c r="B252" s="6"/>
      <c r="C252" s="6">
        <v>4270</v>
      </c>
      <c r="D252" s="6" t="s">
        <v>9</v>
      </c>
      <c r="E252" s="10">
        <f t="shared" si="30"/>
        <v>3000</v>
      </c>
      <c r="F252" s="10">
        <v>3000</v>
      </c>
      <c r="G252" s="6"/>
      <c r="H252" s="10">
        <v>0</v>
      </c>
      <c r="I252" s="6"/>
      <c r="J252" s="10">
        <f t="shared" si="41"/>
        <v>3000</v>
      </c>
      <c r="K252" s="10">
        <f t="shared" si="35"/>
        <v>3000</v>
      </c>
      <c r="L252" s="10">
        <v>3000</v>
      </c>
      <c r="M252" s="6"/>
      <c r="N252" s="10">
        <f t="shared" si="42"/>
        <v>1843</v>
      </c>
      <c r="O252" s="10"/>
      <c r="P252" s="10">
        <v>1843</v>
      </c>
      <c r="Q252" s="10"/>
    </row>
    <row r="253" spans="1:17" ht="12">
      <c r="A253" s="6"/>
      <c r="B253" s="6"/>
      <c r="C253" s="6">
        <v>4280</v>
      </c>
      <c r="D253" s="6" t="s">
        <v>31</v>
      </c>
      <c r="E253" s="10">
        <f t="shared" si="30"/>
        <v>2250</v>
      </c>
      <c r="F253" s="10">
        <v>2250</v>
      </c>
      <c r="G253" s="6"/>
      <c r="H253" s="10">
        <v>0</v>
      </c>
      <c r="I253" s="6"/>
      <c r="J253" s="10">
        <f t="shared" si="41"/>
        <v>2250</v>
      </c>
      <c r="K253" s="10">
        <f t="shared" si="35"/>
        <v>2250</v>
      </c>
      <c r="L253" s="10">
        <v>2250</v>
      </c>
      <c r="M253" s="6"/>
      <c r="N253" s="10">
        <f t="shared" si="42"/>
        <v>2236</v>
      </c>
      <c r="O253" s="10"/>
      <c r="P253" s="10">
        <v>2236</v>
      </c>
      <c r="Q253" s="10"/>
    </row>
    <row r="254" spans="1:17" ht="12">
      <c r="A254" s="6"/>
      <c r="B254" s="6"/>
      <c r="C254" s="6">
        <v>4300</v>
      </c>
      <c r="D254" s="6" t="s">
        <v>10</v>
      </c>
      <c r="E254" s="10">
        <f t="shared" si="30"/>
        <v>22380</v>
      </c>
      <c r="F254" s="10">
        <v>22380</v>
      </c>
      <c r="G254" s="6"/>
      <c r="H254" s="10">
        <v>0</v>
      </c>
      <c r="I254" s="6"/>
      <c r="J254" s="10">
        <f t="shared" si="41"/>
        <v>22380</v>
      </c>
      <c r="K254" s="10">
        <f t="shared" si="35"/>
        <v>22380</v>
      </c>
      <c r="L254" s="10">
        <v>22380</v>
      </c>
      <c r="M254" s="6"/>
      <c r="N254" s="10">
        <f t="shared" si="42"/>
        <v>22350</v>
      </c>
      <c r="O254" s="10"/>
      <c r="P254" s="10">
        <v>22350</v>
      </c>
      <c r="Q254" s="10"/>
    </row>
    <row r="255" spans="1:17" ht="12">
      <c r="A255" s="6"/>
      <c r="B255" s="6"/>
      <c r="C255" s="6">
        <v>4350</v>
      </c>
      <c r="D255" s="6" t="s">
        <v>114</v>
      </c>
      <c r="E255" s="10">
        <f t="shared" si="30"/>
        <v>21120</v>
      </c>
      <c r="F255" s="10">
        <v>21120</v>
      </c>
      <c r="G255" s="6"/>
      <c r="H255" s="10">
        <v>0</v>
      </c>
      <c r="I255" s="6"/>
      <c r="J255" s="10">
        <f t="shared" si="41"/>
        <v>21120</v>
      </c>
      <c r="K255" s="10">
        <f t="shared" si="35"/>
        <v>11120</v>
      </c>
      <c r="L255" s="10">
        <v>11120</v>
      </c>
      <c r="M255" s="6"/>
      <c r="N255" s="10">
        <f t="shared" si="42"/>
        <v>6881</v>
      </c>
      <c r="O255" s="10"/>
      <c r="P255" s="10">
        <v>6881</v>
      </c>
      <c r="Q255" s="10"/>
    </row>
    <row r="256" spans="1:17" ht="12">
      <c r="A256" s="6"/>
      <c r="B256" s="6"/>
      <c r="C256" s="6">
        <v>4410</v>
      </c>
      <c r="D256" s="6" t="s">
        <v>25</v>
      </c>
      <c r="E256" s="10">
        <f t="shared" si="30"/>
        <v>2300</v>
      </c>
      <c r="F256" s="10">
        <v>2300</v>
      </c>
      <c r="G256" s="6"/>
      <c r="H256" s="10">
        <v>0</v>
      </c>
      <c r="I256" s="6"/>
      <c r="J256" s="10">
        <f t="shared" si="41"/>
        <v>2300</v>
      </c>
      <c r="K256" s="10">
        <f t="shared" si="35"/>
        <v>500</v>
      </c>
      <c r="L256" s="10">
        <v>500</v>
      </c>
      <c r="M256" s="6"/>
      <c r="N256" s="10">
        <f t="shared" si="42"/>
        <v>500</v>
      </c>
      <c r="O256" s="10"/>
      <c r="P256" s="10">
        <v>500</v>
      </c>
      <c r="Q256" s="10"/>
    </row>
    <row r="257" spans="1:17" ht="12">
      <c r="A257" s="6"/>
      <c r="B257" s="6"/>
      <c r="C257" s="6">
        <v>4420</v>
      </c>
      <c r="D257" s="6" t="s">
        <v>3</v>
      </c>
      <c r="E257" s="10">
        <f t="shared" si="30"/>
        <v>3000</v>
      </c>
      <c r="F257" s="10">
        <v>3000</v>
      </c>
      <c r="G257" s="6"/>
      <c r="H257" s="10">
        <v>0</v>
      </c>
      <c r="I257" s="6"/>
      <c r="J257" s="10">
        <f t="shared" si="41"/>
        <v>3000</v>
      </c>
      <c r="K257" s="10">
        <f t="shared" si="35"/>
        <v>0</v>
      </c>
      <c r="L257" s="10">
        <v>0</v>
      </c>
      <c r="M257" s="6"/>
      <c r="N257" s="10">
        <f t="shared" si="42"/>
        <v>0</v>
      </c>
      <c r="O257" s="10"/>
      <c r="P257" s="10">
        <v>0</v>
      </c>
      <c r="Q257" s="10"/>
    </row>
    <row r="258" spans="1:17" ht="12">
      <c r="A258" s="6"/>
      <c r="B258" s="6"/>
      <c r="C258" s="6">
        <v>4430</v>
      </c>
      <c r="D258" s="6" t="s">
        <v>27</v>
      </c>
      <c r="E258" s="10">
        <f t="shared" si="30"/>
        <v>4400</v>
      </c>
      <c r="F258" s="10">
        <v>4400</v>
      </c>
      <c r="G258" s="6"/>
      <c r="H258" s="10">
        <v>0</v>
      </c>
      <c r="I258" s="6"/>
      <c r="J258" s="10">
        <f t="shared" si="41"/>
        <v>4400</v>
      </c>
      <c r="K258" s="10">
        <f t="shared" si="35"/>
        <v>4400</v>
      </c>
      <c r="L258" s="10">
        <v>4400</v>
      </c>
      <c r="M258" s="6"/>
      <c r="N258" s="10">
        <f t="shared" si="42"/>
        <v>4341</v>
      </c>
      <c r="O258" s="10"/>
      <c r="P258" s="10">
        <v>4341</v>
      </c>
      <c r="Q258" s="10"/>
    </row>
    <row r="259" spans="1:17" ht="12">
      <c r="A259" s="6"/>
      <c r="B259" s="6"/>
      <c r="C259" s="6">
        <v>4440</v>
      </c>
      <c r="D259" s="6" t="s">
        <v>43</v>
      </c>
      <c r="E259" s="10">
        <f t="shared" si="30"/>
        <v>48821</v>
      </c>
      <c r="F259" s="10">
        <v>48821</v>
      </c>
      <c r="G259" s="6"/>
      <c r="H259" s="10">
        <v>0</v>
      </c>
      <c r="I259" s="6"/>
      <c r="J259" s="10">
        <f t="shared" si="41"/>
        <v>48821</v>
      </c>
      <c r="K259" s="10">
        <f t="shared" si="35"/>
        <v>48984</v>
      </c>
      <c r="L259" s="10">
        <v>48984</v>
      </c>
      <c r="M259" s="6"/>
      <c r="N259" s="10">
        <f t="shared" si="42"/>
        <v>48984</v>
      </c>
      <c r="O259" s="10"/>
      <c r="P259" s="10">
        <v>48984</v>
      </c>
      <c r="Q259" s="10"/>
    </row>
    <row r="260" spans="1:17" ht="12">
      <c r="A260" s="6"/>
      <c r="B260" s="6"/>
      <c r="C260" s="54" t="s">
        <v>48</v>
      </c>
      <c r="D260" s="55"/>
      <c r="E260" s="14">
        <f t="shared" si="30"/>
        <v>1474414</v>
      </c>
      <c r="F260" s="14">
        <f>SUM(F242:F259)</f>
        <v>1474414</v>
      </c>
      <c r="G260" s="13"/>
      <c r="H260" s="14">
        <v>0</v>
      </c>
      <c r="I260" s="13"/>
      <c r="J260" s="14">
        <f>SUM(E260+H260+I260)</f>
        <v>1474414</v>
      </c>
      <c r="K260" s="14">
        <f t="shared" si="35"/>
        <v>1488886</v>
      </c>
      <c r="L260" s="14">
        <f>SUM(L242:L259)</f>
        <v>1488886</v>
      </c>
      <c r="M260" s="13"/>
      <c r="N260" s="10">
        <f>SUM(N242:N259)</f>
        <v>1377788</v>
      </c>
      <c r="O260" s="10">
        <f>SUM(O242:O259)</f>
        <v>0</v>
      </c>
      <c r="P260" s="10">
        <f>SUM(P242:P259)</f>
        <v>1377788</v>
      </c>
      <c r="Q260" s="10"/>
    </row>
    <row r="261" spans="1:17" s="2" customFormat="1" ht="12">
      <c r="A261" s="6"/>
      <c r="B261" s="6">
        <v>80145</v>
      </c>
      <c r="C261" s="19">
        <v>4170</v>
      </c>
      <c r="D261" s="6" t="s">
        <v>108</v>
      </c>
      <c r="E261" s="10">
        <v>18340</v>
      </c>
      <c r="F261" s="10">
        <v>18340</v>
      </c>
      <c r="G261" s="6"/>
      <c r="H261" s="10"/>
      <c r="I261" s="6"/>
      <c r="J261" s="10"/>
      <c r="K261" s="10">
        <f>SUM(L261)</f>
        <v>3608</v>
      </c>
      <c r="L261" s="10">
        <v>3608</v>
      </c>
      <c r="M261" s="6"/>
      <c r="N261" s="10">
        <f>SUM(P261)</f>
        <v>1805</v>
      </c>
      <c r="O261" s="10"/>
      <c r="P261" s="10">
        <v>1805</v>
      </c>
      <c r="Q261" s="10"/>
    </row>
    <row r="262" spans="1:17" ht="12">
      <c r="A262" s="6"/>
      <c r="B262" s="6"/>
      <c r="C262" s="6">
        <v>4210</v>
      </c>
      <c r="D262" s="6" t="s">
        <v>16</v>
      </c>
      <c r="E262" s="10">
        <f t="shared" si="30"/>
        <v>660</v>
      </c>
      <c r="F262" s="6">
        <v>660</v>
      </c>
      <c r="G262" s="6"/>
      <c r="H262" s="6">
        <v>0</v>
      </c>
      <c r="I262" s="6"/>
      <c r="J262" s="10">
        <f>SUM(E262+H262)</f>
        <v>660</v>
      </c>
      <c r="K262" s="10">
        <f t="shared" si="35"/>
        <v>660</v>
      </c>
      <c r="L262" s="6">
        <v>660</v>
      </c>
      <c r="M262" s="6"/>
      <c r="N262" s="10">
        <f>SUM(P262)</f>
        <v>644</v>
      </c>
      <c r="O262" s="10"/>
      <c r="P262" s="10">
        <v>644</v>
      </c>
      <c r="Q262" s="10"/>
    </row>
    <row r="263" spans="1:17" s="35" customFormat="1" ht="12">
      <c r="A263" s="13"/>
      <c r="B263" s="13"/>
      <c r="C263" s="54" t="s">
        <v>49</v>
      </c>
      <c r="D263" s="55"/>
      <c r="E263" s="14">
        <f t="shared" si="30"/>
        <v>19000</v>
      </c>
      <c r="F263" s="14">
        <f>SUM(F261:F262)</f>
        <v>19000</v>
      </c>
      <c r="G263" s="13"/>
      <c r="H263" s="14">
        <f>SUM(H262:H262)</f>
        <v>0</v>
      </c>
      <c r="I263" s="13"/>
      <c r="J263" s="14">
        <f>SUM(E263+H263)</f>
        <v>19000</v>
      </c>
      <c r="K263" s="14">
        <f t="shared" si="35"/>
        <v>4268</v>
      </c>
      <c r="L263" s="14">
        <f>SUM(L261:L262)</f>
        <v>4268</v>
      </c>
      <c r="M263" s="13"/>
      <c r="N263" s="10">
        <f>SUM(N261:N262)</f>
        <v>2449</v>
      </c>
      <c r="O263" s="14">
        <f>SUM(O261:O262)</f>
        <v>0</v>
      </c>
      <c r="P263" s="10">
        <f>SUM(P261:P262)</f>
        <v>2449</v>
      </c>
      <c r="Q263" s="14"/>
    </row>
    <row r="264" spans="1:17" ht="12">
      <c r="A264" s="6"/>
      <c r="B264" s="6">
        <v>80146</v>
      </c>
      <c r="C264" s="6">
        <v>4300</v>
      </c>
      <c r="D264" s="6" t="s">
        <v>10</v>
      </c>
      <c r="E264" s="10">
        <f t="shared" si="30"/>
        <v>60749</v>
      </c>
      <c r="F264" s="10">
        <v>60749</v>
      </c>
      <c r="G264" s="6"/>
      <c r="H264" s="10">
        <v>0</v>
      </c>
      <c r="I264" s="6"/>
      <c r="J264" s="10">
        <f>SUM(E264+H264)</f>
        <v>60749</v>
      </c>
      <c r="K264" s="10">
        <f t="shared" si="35"/>
        <v>60749</v>
      </c>
      <c r="L264" s="10">
        <v>60749</v>
      </c>
      <c r="M264" s="6"/>
      <c r="N264" s="10">
        <f>SUM(P264)</f>
        <v>60125</v>
      </c>
      <c r="O264" s="10"/>
      <c r="P264" s="10">
        <v>60125</v>
      </c>
      <c r="Q264" s="10"/>
    </row>
    <row r="265" spans="1:17" ht="15.75" customHeight="1">
      <c r="A265" s="6"/>
      <c r="B265" s="57" t="s">
        <v>61</v>
      </c>
      <c r="C265" s="72"/>
      <c r="D265" s="71"/>
      <c r="E265" s="14">
        <f t="shared" si="30"/>
        <v>60749</v>
      </c>
      <c r="F265" s="14">
        <f>SUM(F264:F264)</f>
        <v>60749</v>
      </c>
      <c r="G265" s="13"/>
      <c r="H265" s="14">
        <f>SUM(H264:H264)</f>
        <v>0</v>
      </c>
      <c r="I265" s="13"/>
      <c r="J265" s="14">
        <f>SUM(E265+H265)</f>
        <v>60749</v>
      </c>
      <c r="K265" s="14">
        <f t="shared" si="35"/>
        <v>60749</v>
      </c>
      <c r="L265" s="14">
        <f>SUM(L264:L264)</f>
        <v>60749</v>
      </c>
      <c r="M265" s="13"/>
      <c r="N265" s="10">
        <f>SUM(N264)</f>
        <v>60125</v>
      </c>
      <c r="O265" s="10">
        <f>SUM(O264)</f>
        <v>0</v>
      </c>
      <c r="P265" s="10">
        <f>SUM(P264)</f>
        <v>60125</v>
      </c>
      <c r="Q265" s="10"/>
    </row>
    <row r="266" spans="1:17" ht="12">
      <c r="A266" s="59" t="s">
        <v>62</v>
      </c>
      <c r="B266" s="60"/>
      <c r="C266" s="60"/>
      <c r="D266" s="61"/>
      <c r="E266" s="10">
        <f t="shared" si="30"/>
        <v>15941614</v>
      </c>
      <c r="F266" s="10">
        <f>SUM(F265,F263,F260,F241,F227,F225,F207,F176)</f>
        <v>15372614</v>
      </c>
      <c r="G266" s="10">
        <f>SUM(G265,G263,G260,G241,G227,G225,G207,G176)</f>
        <v>569000</v>
      </c>
      <c r="H266" s="10">
        <f>SUM(H265,H263,H260,H241,H227,H225,H207,H176)</f>
        <v>205303</v>
      </c>
      <c r="I266" s="10">
        <f>SUM(I265,I263,I260,I241,I227,I225,I207,I176)</f>
        <v>329000</v>
      </c>
      <c r="J266" s="10">
        <f>SUM(E266+H266+I266)</f>
        <v>16475917</v>
      </c>
      <c r="K266" s="10">
        <f t="shared" si="35"/>
        <v>15826879</v>
      </c>
      <c r="L266" s="10">
        <f>SUM(L265,L263,L260,L241,L227,L225,L207,L176,L187)</f>
        <v>15367879</v>
      </c>
      <c r="M266" s="10">
        <f>SUM(M265,M263,M260,M241,M227,M225,M207,M176)</f>
        <v>459000</v>
      </c>
      <c r="N266" s="10">
        <f>SUM(N265,N263,N260,N241,N227,N225,N207,N187,N176)</f>
        <v>14898079</v>
      </c>
      <c r="O266" s="10">
        <f>SUM(O265,O263,O260,O241,O227,O225,O207,O187,O176)</f>
        <v>0</v>
      </c>
      <c r="P266" s="10">
        <f>SUM(P265,P263,P260,P241,P227,P225,P207,P187,P176)</f>
        <v>14489422</v>
      </c>
      <c r="Q266" s="10">
        <f>SUM(Q265,Q263,Q260,Q241,Q227,Q225,Q207,Q187,Q176)</f>
        <v>408657</v>
      </c>
    </row>
    <row r="267" spans="1:17" ht="12">
      <c r="A267" s="36">
        <v>851</v>
      </c>
      <c r="B267" s="36">
        <v>85121</v>
      </c>
      <c r="C267" s="6">
        <v>4270</v>
      </c>
      <c r="D267" s="6" t="s">
        <v>9</v>
      </c>
      <c r="E267" s="10">
        <f t="shared" si="30"/>
        <v>4000</v>
      </c>
      <c r="F267" s="10">
        <v>4000</v>
      </c>
      <c r="G267" s="10">
        <v>0</v>
      </c>
      <c r="H267" s="10">
        <v>0</v>
      </c>
      <c r="I267" s="10">
        <v>0</v>
      </c>
      <c r="J267" s="10">
        <f aca="true" t="shared" si="43" ref="J267:J275">SUM(E267+H267)</f>
        <v>4000</v>
      </c>
      <c r="K267" s="10">
        <f t="shared" si="35"/>
        <v>4000</v>
      </c>
      <c r="L267" s="10">
        <v>4000</v>
      </c>
      <c r="M267" s="10">
        <v>0</v>
      </c>
      <c r="N267" s="10">
        <f>SUM(P267)</f>
        <v>4000</v>
      </c>
      <c r="O267" s="10"/>
      <c r="P267" s="10">
        <v>4000</v>
      </c>
      <c r="Q267" s="10"/>
    </row>
    <row r="268" spans="1:17" ht="12">
      <c r="A268" s="36"/>
      <c r="B268" s="36"/>
      <c r="C268" s="54" t="s">
        <v>105</v>
      </c>
      <c r="D268" s="55"/>
      <c r="E268" s="14">
        <f t="shared" si="30"/>
        <v>4000</v>
      </c>
      <c r="F268" s="14">
        <f>SUM(F267)</f>
        <v>4000</v>
      </c>
      <c r="G268" s="14">
        <f>SUM(G267)</f>
        <v>0</v>
      </c>
      <c r="H268" s="14">
        <f>SUM(H267)</f>
        <v>0</v>
      </c>
      <c r="I268" s="14">
        <f>SUM(I267)</f>
        <v>0</v>
      </c>
      <c r="J268" s="14">
        <f t="shared" si="43"/>
        <v>4000</v>
      </c>
      <c r="K268" s="14">
        <f t="shared" si="35"/>
        <v>4000</v>
      </c>
      <c r="L268" s="14">
        <f>SUM(L267)</f>
        <v>4000</v>
      </c>
      <c r="M268" s="14">
        <f>SUM(M267)</f>
        <v>0</v>
      </c>
      <c r="N268" s="10">
        <f>SUM(N267)</f>
        <v>4000</v>
      </c>
      <c r="O268" s="10">
        <f>SUM(O267)</f>
        <v>0</v>
      </c>
      <c r="P268" s="10">
        <f>SUM(P267)</f>
        <v>4000</v>
      </c>
      <c r="Q268" s="10"/>
    </row>
    <row r="269" spans="1:17" ht="36">
      <c r="A269" s="36"/>
      <c r="B269" s="16">
        <v>85154</v>
      </c>
      <c r="C269" s="16">
        <v>2820</v>
      </c>
      <c r="D269" s="22" t="s">
        <v>133</v>
      </c>
      <c r="E269" s="28">
        <f t="shared" si="30"/>
        <v>24820</v>
      </c>
      <c r="F269" s="26">
        <v>24820</v>
      </c>
      <c r="G269" s="23"/>
      <c r="H269" s="23"/>
      <c r="I269" s="31"/>
      <c r="J269" s="31"/>
      <c r="K269" s="28">
        <f t="shared" si="35"/>
        <v>14720</v>
      </c>
      <c r="L269" s="26">
        <v>14720</v>
      </c>
      <c r="M269" s="23"/>
      <c r="N269" s="28">
        <f>SUM(P269)</f>
        <v>11000</v>
      </c>
      <c r="O269" s="28"/>
      <c r="P269" s="28">
        <v>11000</v>
      </c>
      <c r="Q269" s="10"/>
    </row>
    <row r="270" spans="1:17" ht="12">
      <c r="A270" s="6"/>
      <c r="B270" s="6"/>
      <c r="C270" s="6">
        <v>3030</v>
      </c>
      <c r="D270" s="6" t="s">
        <v>24</v>
      </c>
      <c r="E270" s="10">
        <f t="shared" si="30"/>
        <v>32400</v>
      </c>
      <c r="F270" s="10">
        <v>32400</v>
      </c>
      <c r="G270" s="6"/>
      <c r="H270" s="10">
        <v>0</v>
      </c>
      <c r="I270" s="6"/>
      <c r="J270" s="10">
        <f t="shared" si="43"/>
        <v>32400</v>
      </c>
      <c r="K270" s="10">
        <f t="shared" si="35"/>
        <v>32400</v>
      </c>
      <c r="L270" s="10">
        <v>32400</v>
      </c>
      <c r="M270" s="6"/>
      <c r="N270" s="10">
        <f aca="true" t="shared" si="44" ref="N270:N275">SUM(P270)</f>
        <v>24645</v>
      </c>
      <c r="O270" s="10"/>
      <c r="P270" s="10">
        <v>24645</v>
      </c>
      <c r="Q270" s="10"/>
    </row>
    <row r="271" spans="1:17" ht="12">
      <c r="A271" s="6"/>
      <c r="B271" s="6"/>
      <c r="C271" s="6">
        <v>4170</v>
      </c>
      <c r="D271" s="6" t="s">
        <v>108</v>
      </c>
      <c r="E271" s="10">
        <f t="shared" si="30"/>
        <v>32020</v>
      </c>
      <c r="F271" s="10">
        <v>32020</v>
      </c>
      <c r="G271" s="6"/>
      <c r="H271" s="10"/>
      <c r="I271" s="6"/>
      <c r="J271" s="10"/>
      <c r="K271" s="10">
        <f t="shared" si="35"/>
        <v>34020</v>
      </c>
      <c r="L271" s="10">
        <v>34020</v>
      </c>
      <c r="M271" s="6"/>
      <c r="N271" s="10">
        <f t="shared" si="44"/>
        <v>33520</v>
      </c>
      <c r="O271" s="10"/>
      <c r="P271" s="10">
        <v>33520</v>
      </c>
      <c r="Q271" s="10"/>
    </row>
    <row r="272" spans="1:17" ht="12">
      <c r="A272" s="6"/>
      <c r="B272" s="6"/>
      <c r="C272" s="6">
        <v>4210</v>
      </c>
      <c r="D272" s="6" t="s">
        <v>16</v>
      </c>
      <c r="E272" s="10">
        <f t="shared" si="30"/>
        <v>5520</v>
      </c>
      <c r="F272" s="10">
        <v>5520</v>
      </c>
      <c r="G272" s="6"/>
      <c r="H272" s="10">
        <v>0</v>
      </c>
      <c r="I272" s="6"/>
      <c r="J272" s="10">
        <f t="shared" si="43"/>
        <v>5520</v>
      </c>
      <c r="K272" s="10">
        <f t="shared" si="35"/>
        <v>8520</v>
      </c>
      <c r="L272" s="10">
        <v>8520</v>
      </c>
      <c r="M272" s="6"/>
      <c r="N272" s="10">
        <f t="shared" si="44"/>
        <v>1517</v>
      </c>
      <c r="O272" s="10"/>
      <c r="P272" s="10">
        <v>1517</v>
      </c>
      <c r="Q272" s="10"/>
    </row>
    <row r="273" spans="1:17" ht="12">
      <c r="A273" s="6"/>
      <c r="B273" s="6"/>
      <c r="C273" s="6">
        <v>4240</v>
      </c>
      <c r="D273" s="6" t="s">
        <v>60</v>
      </c>
      <c r="E273" s="10">
        <f t="shared" si="30"/>
        <v>1000</v>
      </c>
      <c r="F273" s="6">
        <v>1000</v>
      </c>
      <c r="G273" s="6"/>
      <c r="H273" s="6">
        <v>0</v>
      </c>
      <c r="I273" s="6"/>
      <c r="J273" s="10">
        <f t="shared" si="43"/>
        <v>1000</v>
      </c>
      <c r="K273" s="10">
        <f t="shared" si="35"/>
        <v>1000</v>
      </c>
      <c r="L273" s="6">
        <v>1000</v>
      </c>
      <c r="M273" s="6"/>
      <c r="N273" s="10">
        <f t="shared" si="44"/>
        <v>0</v>
      </c>
      <c r="O273" s="10"/>
      <c r="P273" s="10">
        <v>0</v>
      </c>
      <c r="Q273" s="10"/>
    </row>
    <row r="274" spans="1:17" ht="12">
      <c r="A274" s="6"/>
      <c r="B274" s="6"/>
      <c r="C274" s="6">
        <v>4260</v>
      </c>
      <c r="D274" s="6" t="s">
        <v>8</v>
      </c>
      <c r="E274" s="10">
        <f t="shared" si="30"/>
        <v>3000</v>
      </c>
      <c r="F274" s="10">
        <v>3000</v>
      </c>
      <c r="G274" s="6"/>
      <c r="H274" s="10">
        <v>0</v>
      </c>
      <c r="I274" s="6"/>
      <c r="J274" s="10">
        <f t="shared" si="43"/>
        <v>3000</v>
      </c>
      <c r="K274" s="10">
        <f t="shared" si="35"/>
        <v>3000</v>
      </c>
      <c r="L274" s="10">
        <v>3000</v>
      </c>
      <c r="M274" s="6"/>
      <c r="N274" s="10">
        <f t="shared" si="44"/>
        <v>1992</v>
      </c>
      <c r="O274" s="10"/>
      <c r="P274" s="10">
        <v>1992</v>
      </c>
      <c r="Q274" s="10"/>
    </row>
    <row r="275" spans="1:17" ht="12">
      <c r="A275" s="6"/>
      <c r="B275" s="6"/>
      <c r="C275" s="6">
        <v>4300</v>
      </c>
      <c r="D275" s="6" t="s">
        <v>10</v>
      </c>
      <c r="E275" s="10">
        <f t="shared" si="30"/>
        <v>21240</v>
      </c>
      <c r="F275" s="10">
        <v>21240</v>
      </c>
      <c r="G275" s="6"/>
      <c r="H275" s="10">
        <v>0</v>
      </c>
      <c r="I275" s="6"/>
      <c r="J275" s="10">
        <f t="shared" si="43"/>
        <v>21240</v>
      </c>
      <c r="K275" s="10">
        <f t="shared" si="35"/>
        <v>40340</v>
      </c>
      <c r="L275" s="10">
        <v>40340</v>
      </c>
      <c r="M275" s="6"/>
      <c r="N275" s="10">
        <f t="shared" si="44"/>
        <v>11268</v>
      </c>
      <c r="O275" s="10"/>
      <c r="P275" s="10">
        <v>11268</v>
      </c>
      <c r="Q275" s="10"/>
    </row>
    <row r="276" spans="1:17" ht="12">
      <c r="A276" s="6"/>
      <c r="B276" s="6"/>
      <c r="C276" s="54" t="s">
        <v>50</v>
      </c>
      <c r="D276" s="55"/>
      <c r="E276" s="14">
        <f t="shared" si="30"/>
        <v>120000</v>
      </c>
      <c r="F276" s="14">
        <f>SUM(F269:F275)</f>
        <v>120000</v>
      </c>
      <c r="G276" s="6"/>
      <c r="H276" s="14">
        <f>SUM(H270:H275)</f>
        <v>0</v>
      </c>
      <c r="I276" s="6"/>
      <c r="J276" s="14">
        <f>SUM(J270:J275)</f>
        <v>63160</v>
      </c>
      <c r="K276" s="14">
        <f t="shared" si="35"/>
        <v>134000</v>
      </c>
      <c r="L276" s="14">
        <f>SUM(L269:L275)</f>
        <v>134000</v>
      </c>
      <c r="M276" s="6"/>
      <c r="N276" s="10">
        <f>SUM(N269:N275)</f>
        <v>83942</v>
      </c>
      <c r="O276" s="10">
        <f>SUM(O269:O275)</f>
        <v>0</v>
      </c>
      <c r="P276" s="10">
        <f>SUM(P269:P275)</f>
        <v>83942</v>
      </c>
      <c r="Q276" s="10"/>
    </row>
    <row r="277" spans="1:17" ht="12">
      <c r="A277" s="6"/>
      <c r="B277" s="6">
        <v>85195</v>
      </c>
      <c r="C277" s="36">
        <v>4300</v>
      </c>
      <c r="D277" s="6" t="s">
        <v>10</v>
      </c>
      <c r="E277" s="10">
        <f t="shared" si="30"/>
        <v>5000</v>
      </c>
      <c r="F277" s="10">
        <v>5000</v>
      </c>
      <c r="G277" s="6"/>
      <c r="H277" s="10">
        <v>0</v>
      </c>
      <c r="I277" s="6"/>
      <c r="J277" s="10">
        <f>SUM(E277+H277)</f>
        <v>5000</v>
      </c>
      <c r="K277" s="10">
        <f t="shared" si="35"/>
        <v>35000</v>
      </c>
      <c r="L277" s="10">
        <v>35000</v>
      </c>
      <c r="M277" s="6"/>
      <c r="N277" s="10">
        <f>SUM(P277)</f>
        <v>0</v>
      </c>
      <c r="O277" s="10"/>
      <c r="P277" s="10">
        <v>0</v>
      </c>
      <c r="Q277" s="10"/>
    </row>
    <row r="278" spans="1:17" ht="12">
      <c r="A278" s="6"/>
      <c r="B278" s="6"/>
      <c r="C278" s="54" t="s">
        <v>0</v>
      </c>
      <c r="D278" s="55"/>
      <c r="E278" s="10">
        <f t="shared" si="30"/>
        <v>5000</v>
      </c>
      <c r="F278" s="14">
        <f>SUM(F277)</f>
        <v>5000</v>
      </c>
      <c r="G278" s="6"/>
      <c r="H278" s="14">
        <f>SUM(H277)</f>
        <v>0</v>
      </c>
      <c r="I278" s="6"/>
      <c r="J278" s="10">
        <f>SUM(J277)</f>
        <v>5000</v>
      </c>
      <c r="K278" s="10">
        <f t="shared" si="35"/>
        <v>35000</v>
      </c>
      <c r="L278" s="14">
        <f>SUM(L277)</f>
        <v>35000</v>
      </c>
      <c r="M278" s="6"/>
      <c r="N278" s="10">
        <f>SUM(N277)</f>
        <v>0</v>
      </c>
      <c r="O278" s="10">
        <f>SUM(O277)</f>
        <v>0</v>
      </c>
      <c r="P278" s="10">
        <f>SUM(P277)</f>
        <v>0</v>
      </c>
      <c r="Q278" s="10"/>
    </row>
    <row r="279" spans="1:17" ht="12">
      <c r="A279" s="59" t="s">
        <v>63</v>
      </c>
      <c r="B279" s="60"/>
      <c r="C279" s="60"/>
      <c r="D279" s="61"/>
      <c r="E279" s="10">
        <f>SUM(F279:G279)</f>
        <v>129000</v>
      </c>
      <c r="F279" s="10">
        <f>SUM(F268+F276+F278)</f>
        <v>129000</v>
      </c>
      <c r="G279" s="10">
        <f>SUM(G268+G276+G278)</f>
        <v>0</v>
      </c>
      <c r="H279" s="10">
        <f>SUM(H268+H276+H278)</f>
        <v>0</v>
      </c>
      <c r="I279" s="10">
        <f>SUM(I268+I276+I278)</f>
        <v>0</v>
      </c>
      <c r="J279" s="10">
        <f>SUM(E279+H279+I279)</f>
        <v>129000</v>
      </c>
      <c r="K279" s="10">
        <f aca="true" t="shared" si="45" ref="K279:K287">SUM(L279:M279)</f>
        <v>173000</v>
      </c>
      <c r="L279" s="10">
        <f>SUM(L268+L276+L278)</f>
        <v>173000</v>
      </c>
      <c r="M279" s="10">
        <f>SUM(M268+M276+M278)</f>
        <v>0</v>
      </c>
      <c r="N279" s="10">
        <f>SUM(N278,N276,N268)</f>
        <v>87942</v>
      </c>
      <c r="O279" s="10">
        <f>SUM(O278,O276,O268)</f>
        <v>0</v>
      </c>
      <c r="P279" s="10">
        <f>SUM(P278,P276,P268)</f>
        <v>87942</v>
      </c>
      <c r="Q279" s="10">
        <f>SUM(Q278,Q276,Q268)</f>
        <v>0</v>
      </c>
    </row>
    <row r="280" spans="1:17" ht="12.75" customHeight="1">
      <c r="A280" s="36">
        <v>852</v>
      </c>
      <c r="B280" s="20">
        <v>85212</v>
      </c>
      <c r="C280" s="36">
        <v>3110</v>
      </c>
      <c r="D280" s="22" t="s">
        <v>64</v>
      </c>
      <c r="E280" s="10">
        <f t="shared" si="30"/>
        <v>1940400</v>
      </c>
      <c r="F280" s="10">
        <v>1940400</v>
      </c>
      <c r="G280" s="10"/>
      <c r="H280" s="10">
        <v>0</v>
      </c>
      <c r="I280" s="10"/>
      <c r="J280" s="10">
        <f>SUM(E280+H280)</f>
        <v>1940400</v>
      </c>
      <c r="K280" s="10">
        <f t="shared" si="45"/>
        <v>866496</v>
      </c>
      <c r="L280" s="10">
        <v>866496</v>
      </c>
      <c r="M280" s="10"/>
      <c r="N280" s="10">
        <f>SUM(P280)</f>
        <v>794037</v>
      </c>
      <c r="O280" s="10"/>
      <c r="P280" s="10">
        <v>794037</v>
      </c>
      <c r="Q280" s="10"/>
    </row>
    <row r="281" spans="1:17" ht="12">
      <c r="A281" s="36"/>
      <c r="B281" s="19"/>
      <c r="C281" s="36">
        <v>4010</v>
      </c>
      <c r="D281" s="22" t="s">
        <v>20</v>
      </c>
      <c r="E281" s="10">
        <f t="shared" si="30"/>
        <v>39000</v>
      </c>
      <c r="F281" s="10">
        <v>39000</v>
      </c>
      <c r="G281" s="10"/>
      <c r="H281" s="10">
        <v>0</v>
      </c>
      <c r="I281" s="10"/>
      <c r="J281" s="10">
        <f aca="true" t="shared" si="46" ref="J281:J287">SUM(E281+H281)</f>
        <v>39000</v>
      </c>
      <c r="K281" s="10">
        <f t="shared" si="45"/>
        <v>37326</v>
      </c>
      <c r="L281" s="10">
        <v>37326</v>
      </c>
      <c r="M281" s="10"/>
      <c r="N281" s="10">
        <f aca="true" t="shared" si="47" ref="N281:N287">SUM(P281)</f>
        <v>34918</v>
      </c>
      <c r="O281" s="10"/>
      <c r="P281" s="10">
        <v>34918</v>
      </c>
      <c r="Q281" s="10"/>
    </row>
    <row r="282" spans="1:17" ht="12">
      <c r="A282" s="36"/>
      <c r="B282" s="19"/>
      <c r="C282" s="36">
        <v>4040</v>
      </c>
      <c r="D282" s="22" t="s">
        <v>21</v>
      </c>
      <c r="E282" s="10">
        <f t="shared" si="30"/>
        <v>2000</v>
      </c>
      <c r="F282" s="10">
        <v>2000</v>
      </c>
      <c r="G282" s="10"/>
      <c r="H282" s="10">
        <v>0</v>
      </c>
      <c r="I282" s="10"/>
      <c r="J282" s="10">
        <f t="shared" si="46"/>
        <v>2000</v>
      </c>
      <c r="K282" s="10">
        <f t="shared" si="45"/>
        <v>0</v>
      </c>
      <c r="L282" s="10">
        <v>0</v>
      </c>
      <c r="M282" s="10"/>
      <c r="N282" s="10">
        <f t="shared" si="47"/>
        <v>0</v>
      </c>
      <c r="O282" s="10"/>
      <c r="P282" s="10">
        <v>0</v>
      </c>
      <c r="Q282" s="10"/>
    </row>
    <row r="283" spans="1:17" ht="12">
      <c r="A283" s="36"/>
      <c r="B283" s="19"/>
      <c r="C283" s="36">
        <v>4110</v>
      </c>
      <c r="D283" s="22" t="s">
        <v>22</v>
      </c>
      <c r="E283" s="10">
        <f t="shared" si="30"/>
        <v>8500</v>
      </c>
      <c r="F283" s="10">
        <v>8500</v>
      </c>
      <c r="G283" s="10"/>
      <c r="H283" s="10">
        <v>0</v>
      </c>
      <c r="I283" s="10"/>
      <c r="J283" s="10">
        <f t="shared" si="46"/>
        <v>8500</v>
      </c>
      <c r="K283" s="10">
        <f t="shared" si="45"/>
        <v>7258</v>
      </c>
      <c r="L283" s="10">
        <v>7258</v>
      </c>
      <c r="M283" s="10"/>
      <c r="N283" s="10">
        <f t="shared" si="47"/>
        <v>6352</v>
      </c>
      <c r="O283" s="10"/>
      <c r="P283" s="10">
        <v>6352</v>
      </c>
      <c r="Q283" s="10"/>
    </row>
    <row r="284" spans="1:17" ht="12">
      <c r="A284" s="36"/>
      <c r="B284" s="19"/>
      <c r="C284" s="36">
        <v>4120</v>
      </c>
      <c r="D284" s="22" t="s">
        <v>23</v>
      </c>
      <c r="E284" s="10">
        <f t="shared" si="30"/>
        <v>1200</v>
      </c>
      <c r="F284" s="10">
        <v>1200</v>
      </c>
      <c r="G284" s="10"/>
      <c r="H284" s="10">
        <v>0</v>
      </c>
      <c r="I284" s="10"/>
      <c r="J284" s="10">
        <f t="shared" si="46"/>
        <v>1200</v>
      </c>
      <c r="K284" s="10">
        <f t="shared" si="45"/>
        <v>996</v>
      </c>
      <c r="L284" s="10">
        <v>996</v>
      </c>
      <c r="M284" s="10"/>
      <c r="N284" s="10">
        <f t="shared" si="47"/>
        <v>855</v>
      </c>
      <c r="O284" s="10"/>
      <c r="P284" s="10">
        <v>855</v>
      </c>
      <c r="Q284" s="10"/>
    </row>
    <row r="285" spans="1:17" ht="12">
      <c r="A285" s="36"/>
      <c r="B285" s="19"/>
      <c r="C285" s="36">
        <v>4170</v>
      </c>
      <c r="D285" s="22" t="s">
        <v>108</v>
      </c>
      <c r="E285" s="10">
        <f t="shared" si="30"/>
        <v>5400</v>
      </c>
      <c r="F285" s="10">
        <v>5400</v>
      </c>
      <c r="G285" s="10"/>
      <c r="H285" s="10">
        <v>0</v>
      </c>
      <c r="I285" s="10"/>
      <c r="J285" s="10">
        <f t="shared" si="46"/>
        <v>5400</v>
      </c>
      <c r="K285" s="10">
        <f t="shared" si="45"/>
        <v>1000</v>
      </c>
      <c r="L285" s="10">
        <v>1000</v>
      </c>
      <c r="M285" s="10"/>
      <c r="N285" s="10">
        <f t="shared" si="47"/>
        <v>1000</v>
      </c>
      <c r="O285" s="10"/>
      <c r="P285" s="10">
        <v>1000</v>
      </c>
      <c r="Q285" s="10"/>
    </row>
    <row r="286" spans="1:17" ht="12">
      <c r="A286" s="36"/>
      <c r="B286" s="19"/>
      <c r="C286" s="36">
        <v>4210</v>
      </c>
      <c r="D286" s="22" t="s">
        <v>16</v>
      </c>
      <c r="E286" s="10">
        <f t="shared" si="30"/>
        <v>4900</v>
      </c>
      <c r="F286" s="10">
        <v>4900</v>
      </c>
      <c r="G286" s="10"/>
      <c r="H286" s="10">
        <v>0</v>
      </c>
      <c r="I286" s="10"/>
      <c r="J286" s="10">
        <f t="shared" si="46"/>
        <v>4900</v>
      </c>
      <c r="K286" s="10">
        <f t="shared" si="45"/>
        <v>2000</v>
      </c>
      <c r="L286" s="10">
        <v>2000</v>
      </c>
      <c r="M286" s="10"/>
      <c r="N286" s="10">
        <f t="shared" si="47"/>
        <v>2000</v>
      </c>
      <c r="O286" s="10"/>
      <c r="P286" s="10">
        <v>2000</v>
      </c>
      <c r="Q286" s="10"/>
    </row>
    <row r="287" spans="1:17" ht="12">
      <c r="A287" s="36"/>
      <c r="B287" s="19"/>
      <c r="C287" s="36">
        <v>4300</v>
      </c>
      <c r="D287" s="22" t="s">
        <v>10</v>
      </c>
      <c r="E287" s="10">
        <f t="shared" si="30"/>
        <v>26000</v>
      </c>
      <c r="F287" s="10">
        <v>26000</v>
      </c>
      <c r="G287" s="10"/>
      <c r="H287" s="10">
        <v>0</v>
      </c>
      <c r="I287" s="10"/>
      <c r="J287" s="10">
        <f t="shared" si="46"/>
        <v>26000</v>
      </c>
      <c r="K287" s="10">
        <f t="shared" si="45"/>
        <v>22819</v>
      </c>
      <c r="L287" s="10">
        <v>22819</v>
      </c>
      <c r="M287" s="10"/>
      <c r="N287" s="10">
        <f t="shared" si="47"/>
        <v>21916</v>
      </c>
      <c r="O287" s="10"/>
      <c r="P287" s="10">
        <v>21916</v>
      </c>
      <c r="Q287" s="10"/>
    </row>
    <row r="288" spans="1:17" ht="35.25" customHeight="1">
      <c r="A288" s="6"/>
      <c r="B288" s="6"/>
      <c r="C288" s="57" t="s">
        <v>117</v>
      </c>
      <c r="D288" s="58"/>
      <c r="E288" s="31">
        <f>SUM(E280:E287)</f>
        <v>2027400</v>
      </c>
      <c r="F288" s="31">
        <f>SUM(F280:F287)</f>
        <v>2027400</v>
      </c>
      <c r="G288" s="32"/>
      <c r="H288" s="31">
        <f>SUM(H280:H287)</f>
        <v>0</v>
      </c>
      <c r="I288" s="32"/>
      <c r="J288" s="31">
        <f>SUM(J280:J287)</f>
        <v>2027400</v>
      </c>
      <c r="K288" s="31">
        <f>SUM(K280:K287)</f>
        <v>937895</v>
      </c>
      <c r="L288" s="31">
        <f>SUM(L280:L287)</f>
        <v>937895</v>
      </c>
      <c r="M288" s="32"/>
      <c r="N288" s="28">
        <f>SUM(N280:N287)</f>
        <v>861078</v>
      </c>
      <c r="O288" s="28">
        <f>SUM(O280:O287)</f>
        <v>0</v>
      </c>
      <c r="P288" s="28">
        <f>SUM(P280:P287)</f>
        <v>861078</v>
      </c>
      <c r="Q288" s="10">
        <f>SUM(Q280:Q287)</f>
        <v>0</v>
      </c>
    </row>
    <row r="289" spans="1:17" ht="12.75" customHeight="1">
      <c r="A289" s="6"/>
      <c r="B289" s="6">
        <v>85213</v>
      </c>
      <c r="C289" s="17">
        <v>4130</v>
      </c>
      <c r="D289" s="22" t="s">
        <v>109</v>
      </c>
      <c r="E289" s="10">
        <f aca="true" t="shared" si="48" ref="E289:E340">SUM(F289:G289)</f>
        <v>8500</v>
      </c>
      <c r="F289" s="10">
        <v>8500</v>
      </c>
      <c r="G289" s="32"/>
      <c r="H289" s="10">
        <v>0</v>
      </c>
      <c r="I289" s="32"/>
      <c r="J289" s="10">
        <f>SUM(E289+H289)</f>
        <v>8500</v>
      </c>
      <c r="K289" s="10">
        <f>SUM(L289:M289)</f>
        <v>9916</v>
      </c>
      <c r="L289" s="10">
        <v>9916</v>
      </c>
      <c r="M289" s="32"/>
      <c r="N289" s="10">
        <f>SUM(P289)</f>
        <v>9661</v>
      </c>
      <c r="O289" s="10"/>
      <c r="P289" s="10">
        <v>9661</v>
      </c>
      <c r="Q289" s="10"/>
    </row>
    <row r="290" spans="1:17" ht="47.25" customHeight="1">
      <c r="A290" s="6"/>
      <c r="B290" s="6"/>
      <c r="C290" s="57" t="s">
        <v>118</v>
      </c>
      <c r="D290" s="58"/>
      <c r="E290" s="31">
        <v>8500</v>
      </c>
      <c r="F290" s="31">
        <v>8500</v>
      </c>
      <c r="G290" s="32"/>
      <c r="H290" s="31">
        <v>8500</v>
      </c>
      <c r="I290" s="32"/>
      <c r="J290" s="31">
        <f>SUM(J289)</f>
        <v>8500</v>
      </c>
      <c r="K290" s="28">
        <f>SUM(L290:M290)</f>
        <v>9916</v>
      </c>
      <c r="L290" s="28">
        <v>9916</v>
      </c>
      <c r="M290" s="32"/>
      <c r="N290" s="28">
        <f>SUM(N289)</f>
        <v>9661</v>
      </c>
      <c r="O290" s="28">
        <f>SUM(O289)</f>
        <v>0</v>
      </c>
      <c r="P290" s="28">
        <f>SUM(P289)</f>
        <v>9661</v>
      </c>
      <c r="Q290" s="10"/>
    </row>
    <row r="291" spans="1:17" ht="12">
      <c r="A291" s="6"/>
      <c r="B291" s="6">
        <v>85214</v>
      </c>
      <c r="C291" s="17">
        <v>3110</v>
      </c>
      <c r="D291" s="6" t="s">
        <v>64</v>
      </c>
      <c r="E291" s="10">
        <f t="shared" si="48"/>
        <v>399000</v>
      </c>
      <c r="F291" s="10">
        <v>399000</v>
      </c>
      <c r="G291" s="6"/>
      <c r="H291" s="10">
        <v>0</v>
      </c>
      <c r="I291" s="6"/>
      <c r="J291" s="10">
        <f>SUM(E291+H291)</f>
        <v>399000</v>
      </c>
      <c r="K291" s="10">
        <f>SUM(L291:M291)</f>
        <v>475333</v>
      </c>
      <c r="L291" s="10">
        <v>475333</v>
      </c>
      <c r="M291" s="6"/>
      <c r="N291" s="10">
        <f>SUM(P291)</f>
        <v>472017</v>
      </c>
      <c r="O291" s="10"/>
      <c r="P291" s="10">
        <v>472017</v>
      </c>
      <c r="Q291" s="10"/>
    </row>
    <row r="292" spans="1:17" ht="36">
      <c r="A292" s="6"/>
      <c r="B292" s="6"/>
      <c r="C292" s="27">
        <v>4330</v>
      </c>
      <c r="D292" s="22" t="s">
        <v>112</v>
      </c>
      <c r="E292" s="28">
        <v>53000</v>
      </c>
      <c r="F292" s="28">
        <v>53000</v>
      </c>
      <c r="G292" s="16"/>
      <c r="H292" s="28">
        <v>0</v>
      </c>
      <c r="I292" s="16"/>
      <c r="J292" s="28">
        <v>53000</v>
      </c>
      <c r="K292" s="28">
        <f>SUM(L292:M292)</f>
        <v>17200</v>
      </c>
      <c r="L292" s="28">
        <v>17200</v>
      </c>
      <c r="M292" s="16"/>
      <c r="N292" s="28">
        <f>SUM(P292)</f>
        <v>17163</v>
      </c>
      <c r="O292" s="28"/>
      <c r="P292" s="28">
        <v>17163</v>
      </c>
      <c r="Q292" s="10"/>
    </row>
    <row r="293" spans="1:17" ht="27" customHeight="1">
      <c r="A293" s="6"/>
      <c r="B293" s="6"/>
      <c r="C293" s="57" t="s">
        <v>89</v>
      </c>
      <c r="D293" s="58"/>
      <c r="E293" s="31">
        <f t="shared" si="48"/>
        <v>452000</v>
      </c>
      <c r="F293" s="31">
        <f>SUM(F291:F292)</f>
        <v>452000</v>
      </c>
      <c r="G293" s="32"/>
      <c r="H293" s="31">
        <f>SUM(H291:H292)</f>
        <v>0</v>
      </c>
      <c r="I293" s="32"/>
      <c r="J293" s="31">
        <f>SUM(J291:J292)</f>
        <v>452000</v>
      </c>
      <c r="K293" s="31">
        <f aca="true" t="shared" si="49" ref="K293:K346">SUM(L293:M293)</f>
        <v>492533</v>
      </c>
      <c r="L293" s="31">
        <f>SUM(L291:L292)</f>
        <v>492533</v>
      </c>
      <c r="M293" s="32"/>
      <c r="N293" s="28">
        <f>SUM(N291:N292)</f>
        <v>489180</v>
      </c>
      <c r="O293" s="28">
        <f>SUM(O291:O292)</f>
        <v>0</v>
      </c>
      <c r="P293" s="28">
        <f>SUM(P291:P292)</f>
        <v>489180</v>
      </c>
      <c r="Q293" s="10"/>
    </row>
    <row r="294" spans="1:17" ht="12.75" customHeight="1">
      <c r="A294" s="6"/>
      <c r="B294" s="6">
        <v>85215</v>
      </c>
      <c r="C294" s="6">
        <v>3110</v>
      </c>
      <c r="D294" s="6" t="s">
        <v>64</v>
      </c>
      <c r="E294" s="10">
        <f t="shared" si="48"/>
        <v>5000</v>
      </c>
      <c r="F294" s="10">
        <v>5000</v>
      </c>
      <c r="G294" s="6"/>
      <c r="H294" s="10">
        <v>0</v>
      </c>
      <c r="I294" s="6"/>
      <c r="J294" s="10">
        <f>SUM(E294+H294)</f>
        <v>5000</v>
      </c>
      <c r="K294" s="10">
        <f t="shared" si="49"/>
        <v>4200</v>
      </c>
      <c r="L294" s="10">
        <v>4200</v>
      </c>
      <c r="M294" s="6"/>
      <c r="N294" s="10">
        <f>SUM(P294)</f>
        <v>4091</v>
      </c>
      <c r="O294" s="10"/>
      <c r="P294" s="10">
        <v>4091</v>
      </c>
      <c r="Q294" s="10"/>
    </row>
    <row r="295" spans="1:17" ht="12">
      <c r="A295" s="6"/>
      <c r="B295" s="6"/>
      <c r="C295" s="54" t="s">
        <v>90</v>
      </c>
      <c r="D295" s="55"/>
      <c r="E295" s="14">
        <f t="shared" si="48"/>
        <v>5000</v>
      </c>
      <c r="F295" s="14">
        <f>SUM(F294)</f>
        <v>5000</v>
      </c>
      <c r="G295" s="13"/>
      <c r="H295" s="14">
        <f>SUM(H294)</f>
        <v>0</v>
      </c>
      <c r="I295" s="13"/>
      <c r="J295" s="14">
        <f>SUM(J294)</f>
        <v>5000</v>
      </c>
      <c r="K295" s="14">
        <f t="shared" si="49"/>
        <v>4200</v>
      </c>
      <c r="L295" s="14">
        <f>SUM(L294)</f>
        <v>4200</v>
      </c>
      <c r="M295" s="13"/>
      <c r="N295" s="10">
        <f>SUM(N294)</f>
        <v>4091</v>
      </c>
      <c r="O295" s="10">
        <f>SUM(O294)</f>
        <v>0</v>
      </c>
      <c r="P295" s="10">
        <f>SUM(P294)</f>
        <v>4091</v>
      </c>
      <c r="Q295" s="10"/>
    </row>
    <row r="296" spans="1:17" ht="12">
      <c r="A296" s="6"/>
      <c r="B296" s="6">
        <v>85219</v>
      </c>
      <c r="C296" s="6">
        <v>4010</v>
      </c>
      <c r="D296" s="6" t="s">
        <v>20</v>
      </c>
      <c r="E296" s="10">
        <f t="shared" si="48"/>
        <v>322600</v>
      </c>
      <c r="F296" s="10">
        <v>322600</v>
      </c>
      <c r="G296" s="6"/>
      <c r="H296" s="10">
        <v>0</v>
      </c>
      <c r="I296" s="6"/>
      <c r="J296" s="10">
        <f>SUM(E296+H296)</f>
        <v>322600</v>
      </c>
      <c r="K296" s="10">
        <f t="shared" si="49"/>
        <v>322600</v>
      </c>
      <c r="L296" s="10">
        <v>322600</v>
      </c>
      <c r="M296" s="6"/>
      <c r="N296" s="10">
        <f>SUM(P296)</f>
        <v>319988</v>
      </c>
      <c r="O296" s="10"/>
      <c r="P296" s="10">
        <v>319988</v>
      </c>
      <c r="Q296" s="10"/>
    </row>
    <row r="297" spans="1:17" ht="12">
      <c r="A297" s="6"/>
      <c r="B297" s="6"/>
      <c r="C297" s="6">
        <v>4040</v>
      </c>
      <c r="D297" s="6" t="s">
        <v>21</v>
      </c>
      <c r="E297" s="10">
        <f t="shared" si="48"/>
        <v>22500</v>
      </c>
      <c r="F297" s="10">
        <v>22500</v>
      </c>
      <c r="G297" s="6"/>
      <c r="H297" s="10">
        <v>0</v>
      </c>
      <c r="I297" s="6"/>
      <c r="J297" s="10">
        <f aca="true" t="shared" si="50" ref="J297:J309">SUM(E297+H297)</f>
        <v>22500</v>
      </c>
      <c r="K297" s="10">
        <f t="shared" si="49"/>
        <v>22200</v>
      </c>
      <c r="L297" s="10">
        <v>22200</v>
      </c>
      <c r="M297" s="6"/>
      <c r="N297" s="10">
        <f aca="true" t="shared" si="51" ref="N297:N309">SUM(P297)</f>
        <v>22184</v>
      </c>
      <c r="O297" s="10"/>
      <c r="P297" s="10">
        <v>22184</v>
      </c>
      <c r="Q297" s="10"/>
    </row>
    <row r="298" spans="1:17" ht="12">
      <c r="A298" s="6"/>
      <c r="B298" s="6"/>
      <c r="C298" s="6">
        <v>4110</v>
      </c>
      <c r="D298" s="6" t="s">
        <v>22</v>
      </c>
      <c r="E298" s="10">
        <f t="shared" si="48"/>
        <v>61300</v>
      </c>
      <c r="F298" s="10">
        <v>61300</v>
      </c>
      <c r="G298" s="6"/>
      <c r="H298" s="10">
        <v>0</v>
      </c>
      <c r="I298" s="6"/>
      <c r="J298" s="10">
        <f t="shared" si="50"/>
        <v>61300</v>
      </c>
      <c r="K298" s="10">
        <f t="shared" si="49"/>
        <v>58800</v>
      </c>
      <c r="L298" s="10">
        <v>58800</v>
      </c>
      <c r="M298" s="6"/>
      <c r="N298" s="10">
        <f t="shared" si="51"/>
        <v>57675</v>
      </c>
      <c r="O298" s="10"/>
      <c r="P298" s="10">
        <v>57675</v>
      </c>
      <c r="Q298" s="10"/>
    </row>
    <row r="299" spans="1:17" ht="12">
      <c r="A299" s="6"/>
      <c r="B299" s="6"/>
      <c r="C299" s="6">
        <v>4120</v>
      </c>
      <c r="D299" s="6" t="s">
        <v>23</v>
      </c>
      <c r="E299" s="10">
        <f t="shared" si="48"/>
        <v>8400</v>
      </c>
      <c r="F299" s="10">
        <v>8400</v>
      </c>
      <c r="G299" s="6"/>
      <c r="H299" s="10">
        <v>0</v>
      </c>
      <c r="I299" s="6"/>
      <c r="J299" s="10">
        <f t="shared" si="50"/>
        <v>8400</v>
      </c>
      <c r="K299" s="10">
        <f t="shared" si="49"/>
        <v>8650</v>
      </c>
      <c r="L299" s="10">
        <v>8650</v>
      </c>
      <c r="M299" s="6"/>
      <c r="N299" s="10">
        <f t="shared" si="51"/>
        <v>8628</v>
      </c>
      <c r="O299" s="10"/>
      <c r="P299" s="10">
        <v>8628</v>
      </c>
      <c r="Q299" s="10"/>
    </row>
    <row r="300" spans="1:17" ht="12">
      <c r="A300" s="6"/>
      <c r="B300" s="6"/>
      <c r="C300" s="6">
        <v>4170</v>
      </c>
      <c r="D300" s="6" t="s">
        <v>108</v>
      </c>
      <c r="E300" s="10">
        <f t="shared" si="48"/>
        <v>4800</v>
      </c>
      <c r="F300" s="10">
        <v>4800</v>
      </c>
      <c r="G300" s="6"/>
      <c r="H300" s="10">
        <v>0</v>
      </c>
      <c r="I300" s="6"/>
      <c r="J300" s="10">
        <f t="shared" si="50"/>
        <v>4800</v>
      </c>
      <c r="K300" s="10">
        <f t="shared" si="49"/>
        <v>5500</v>
      </c>
      <c r="L300" s="10">
        <v>5500</v>
      </c>
      <c r="M300" s="6"/>
      <c r="N300" s="10">
        <f t="shared" si="51"/>
        <v>5470</v>
      </c>
      <c r="O300" s="10"/>
      <c r="P300" s="10">
        <v>5470</v>
      </c>
      <c r="Q300" s="10"/>
    </row>
    <row r="301" spans="1:17" ht="12">
      <c r="A301" s="6"/>
      <c r="B301" s="6"/>
      <c r="C301" s="6">
        <v>4210</v>
      </c>
      <c r="D301" s="6" t="s">
        <v>16</v>
      </c>
      <c r="E301" s="10">
        <f t="shared" si="48"/>
        <v>20500</v>
      </c>
      <c r="F301" s="10">
        <v>20500</v>
      </c>
      <c r="G301" s="6"/>
      <c r="H301" s="10">
        <v>0</v>
      </c>
      <c r="I301" s="6"/>
      <c r="J301" s="10">
        <f t="shared" si="50"/>
        <v>20500</v>
      </c>
      <c r="K301" s="10">
        <f t="shared" si="49"/>
        <v>20800</v>
      </c>
      <c r="L301" s="10">
        <v>20800</v>
      </c>
      <c r="M301" s="6"/>
      <c r="N301" s="10">
        <f t="shared" si="51"/>
        <v>20790</v>
      </c>
      <c r="O301" s="10"/>
      <c r="P301" s="10">
        <v>20790</v>
      </c>
      <c r="Q301" s="10"/>
    </row>
    <row r="302" spans="1:17" ht="12">
      <c r="A302" s="6"/>
      <c r="B302" s="6"/>
      <c r="C302" s="6">
        <v>4260</v>
      </c>
      <c r="D302" s="6" t="s">
        <v>8</v>
      </c>
      <c r="E302" s="10">
        <f t="shared" si="48"/>
        <v>4600</v>
      </c>
      <c r="F302" s="10">
        <v>4600</v>
      </c>
      <c r="G302" s="6"/>
      <c r="H302" s="10">
        <v>0</v>
      </c>
      <c r="I302" s="6"/>
      <c r="J302" s="10">
        <f t="shared" si="50"/>
        <v>4600</v>
      </c>
      <c r="K302" s="10">
        <f t="shared" si="49"/>
        <v>4900</v>
      </c>
      <c r="L302" s="10">
        <v>4900</v>
      </c>
      <c r="M302" s="6"/>
      <c r="N302" s="10">
        <f t="shared" si="51"/>
        <v>3998</v>
      </c>
      <c r="O302" s="10"/>
      <c r="P302" s="10">
        <v>3998</v>
      </c>
      <c r="Q302" s="10"/>
    </row>
    <row r="303" spans="1:17" ht="12">
      <c r="A303" s="6"/>
      <c r="B303" s="6"/>
      <c r="C303" s="6">
        <v>4270</v>
      </c>
      <c r="D303" s="6" t="s">
        <v>9</v>
      </c>
      <c r="E303" s="10">
        <f t="shared" si="48"/>
        <v>3500</v>
      </c>
      <c r="F303" s="10">
        <v>3500</v>
      </c>
      <c r="G303" s="6"/>
      <c r="H303" s="10">
        <v>0</v>
      </c>
      <c r="I303" s="6"/>
      <c r="J303" s="10">
        <f t="shared" si="50"/>
        <v>3500</v>
      </c>
      <c r="K303" s="10">
        <f t="shared" si="49"/>
        <v>2050</v>
      </c>
      <c r="L303" s="10">
        <v>2050</v>
      </c>
      <c r="M303" s="6"/>
      <c r="N303" s="10">
        <f t="shared" si="51"/>
        <v>1953</v>
      </c>
      <c r="O303" s="10"/>
      <c r="P303" s="10">
        <v>1953</v>
      </c>
      <c r="Q303" s="10"/>
    </row>
    <row r="304" spans="1:17" ht="12">
      <c r="A304" s="6"/>
      <c r="B304" s="6"/>
      <c r="C304" s="6">
        <v>4280</v>
      </c>
      <c r="D304" s="6" t="s">
        <v>111</v>
      </c>
      <c r="E304" s="10">
        <f t="shared" si="48"/>
        <v>200</v>
      </c>
      <c r="F304" s="10">
        <v>200</v>
      </c>
      <c r="G304" s="6"/>
      <c r="H304" s="10">
        <v>0</v>
      </c>
      <c r="I304" s="6"/>
      <c r="J304" s="10">
        <f t="shared" si="50"/>
        <v>200</v>
      </c>
      <c r="K304" s="10">
        <f t="shared" si="49"/>
        <v>200</v>
      </c>
      <c r="L304" s="10">
        <v>200</v>
      </c>
      <c r="M304" s="6"/>
      <c r="N304" s="10">
        <f t="shared" si="51"/>
        <v>175</v>
      </c>
      <c r="O304" s="10"/>
      <c r="P304" s="10">
        <v>175</v>
      </c>
      <c r="Q304" s="10"/>
    </row>
    <row r="305" spans="1:17" ht="12">
      <c r="A305" s="6"/>
      <c r="B305" s="6"/>
      <c r="C305" s="6">
        <v>4300</v>
      </c>
      <c r="D305" s="6" t="s">
        <v>65</v>
      </c>
      <c r="E305" s="10">
        <f t="shared" si="48"/>
        <v>36300</v>
      </c>
      <c r="F305" s="10">
        <v>36300</v>
      </c>
      <c r="G305" s="6"/>
      <c r="H305" s="10">
        <v>0</v>
      </c>
      <c r="I305" s="6"/>
      <c r="J305" s="10">
        <f t="shared" si="50"/>
        <v>36300</v>
      </c>
      <c r="K305" s="10">
        <f t="shared" si="49"/>
        <v>49200</v>
      </c>
      <c r="L305" s="10">
        <v>49200</v>
      </c>
      <c r="M305" s="6"/>
      <c r="N305" s="10">
        <f t="shared" si="51"/>
        <v>48265</v>
      </c>
      <c r="O305" s="10"/>
      <c r="P305" s="10">
        <v>48265</v>
      </c>
      <c r="Q305" s="10"/>
    </row>
    <row r="306" spans="1:17" ht="12">
      <c r="A306" s="6"/>
      <c r="B306" s="6"/>
      <c r="C306" s="6">
        <v>4350</v>
      </c>
      <c r="D306" s="6" t="s">
        <v>114</v>
      </c>
      <c r="E306" s="10">
        <f t="shared" si="48"/>
        <v>900</v>
      </c>
      <c r="F306" s="10">
        <v>900</v>
      </c>
      <c r="G306" s="6"/>
      <c r="H306" s="10">
        <v>0</v>
      </c>
      <c r="I306" s="6"/>
      <c r="J306" s="10">
        <f t="shared" si="50"/>
        <v>900</v>
      </c>
      <c r="K306" s="10">
        <f t="shared" si="49"/>
        <v>900</v>
      </c>
      <c r="L306" s="10">
        <v>900</v>
      </c>
      <c r="M306" s="6"/>
      <c r="N306" s="10">
        <f t="shared" si="51"/>
        <v>881</v>
      </c>
      <c r="O306" s="10"/>
      <c r="P306" s="10">
        <v>881</v>
      </c>
      <c r="Q306" s="10"/>
    </row>
    <row r="307" spans="1:17" ht="12">
      <c r="A307" s="6"/>
      <c r="B307" s="6"/>
      <c r="C307" s="6">
        <v>4410</v>
      </c>
      <c r="D307" s="6" t="s">
        <v>25</v>
      </c>
      <c r="E307" s="10">
        <f t="shared" si="48"/>
        <v>1000</v>
      </c>
      <c r="F307" s="10">
        <v>1000</v>
      </c>
      <c r="G307" s="6"/>
      <c r="H307" s="10">
        <v>0</v>
      </c>
      <c r="I307" s="6"/>
      <c r="J307" s="10">
        <f t="shared" si="50"/>
        <v>1000</v>
      </c>
      <c r="K307" s="10">
        <f t="shared" si="49"/>
        <v>1000</v>
      </c>
      <c r="L307" s="10">
        <v>1000</v>
      </c>
      <c r="M307" s="6"/>
      <c r="N307" s="10">
        <f t="shared" si="51"/>
        <v>675</v>
      </c>
      <c r="O307" s="10"/>
      <c r="P307" s="10">
        <v>675</v>
      </c>
      <c r="Q307" s="10"/>
    </row>
    <row r="308" spans="1:17" ht="12">
      <c r="A308" s="6"/>
      <c r="B308" s="6"/>
      <c r="C308" s="6">
        <v>4430</v>
      </c>
      <c r="D308" s="6" t="s">
        <v>27</v>
      </c>
      <c r="E308" s="10">
        <f t="shared" si="48"/>
        <v>4100</v>
      </c>
      <c r="F308" s="10">
        <v>4100</v>
      </c>
      <c r="G308" s="6"/>
      <c r="H308" s="10">
        <v>0</v>
      </c>
      <c r="I308" s="6"/>
      <c r="J308" s="10">
        <f t="shared" si="50"/>
        <v>4100</v>
      </c>
      <c r="K308" s="10">
        <f t="shared" si="49"/>
        <v>3500</v>
      </c>
      <c r="L308" s="10">
        <v>3500</v>
      </c>
      <c r="M308" s="6"/>
      <c r="N308" s="10">
        <f t="shared" si="51"/>
        <v>3457</v>
      </c>
      <c r="O308" s="10"/>
      <c r="P308" s="10">
        <v>3457</v>
      </c>
      <c r="Q308" s="10"/>
    </row>
    <row r="309" spans="1:17" ht="12">
      <c r="A309" s="6"/>
      <c r="B309" s="6"/>
      <c r="C309" s="6">
        <v>4440</v>
      </c>
      <c r="D309" s="6" t="s">
        <v>43</v>
      </c>
      <c r="E309" s="10">
        <f t="shared" si="48"/>
        <v>6200</v>
      </c>
      <c r="F309" s="10">
        <v>6200</v>
      </c>
      <c r="G309" s="6"/>
      <c r="H309" s="10">
        <v>0</v>
      </c>
      <c r="I309" s="6"/>
      <c r="J309" s="10">
        <f t="shared" si="50"/>
        <v>6200</v>
      </c>
      <c r="K309" s="10">
        <f t="shared" si="49"/>
        <v>6400</v>
      </c>
      <c r="L309" s="10">
        <v>6400</v>
      </c>
      <c r="M309" s="6"/>
      <c r="N309" s="10">
        <f t="shared" si="51"/>
        <v>6384</v>
      </c>
      <c r="O309" s="10"/>
      <c r="P309" s="10">
        <v>6384</v>
      </c>
      <c r="Q309" s="10"/>
    </row>
    <row r="310" spans="1:17" ht="12">
      <c r="A310" s="6"/>
      <c r="B310" s="6"/>
      <c r="C310" s="6">
        <v>6060</v>
      </c>
      <c r="D310" s="6" t="s">
        <v>29</v>
      </c>
      <c r="E310" s="10">
        <f t="shared" si="48"/>
        <v>5000</v>
      </c>
      <c r="F310" s="10"/>
      <c r="G310" s="10">
        <v>5000</v>
      </c>
      <c r="H310" s="10"/>
      <c r="I310" s="10">
        <v>0</v>
      </c>
      <c r="J310" s="10">
        <f>SUM(E310+I310)</f>
        <v>5000</v>
      </c>
      <c r="K310" s="10">
        <f t="shared" si="49"/>
        <v>5000</v>
      </c>
      <c r="L310" s="10"/>
      <c r="M310" s="10">
        <v>5000</v>
      </c>
      <c r="N310" s="10">
        <f>SUM(Q310)</f>
        <v>4950</v>
      </c>
      <c r="O310" s="10"/>
      <c r="P310" s="10"/>
      <c r="Q310" s="10">
        <v>4950</v>
      </c>
    </row>
    <row r="311" spans="1:17" ht="12">
      <c r="A311" s="6"/>
      <c r="B311" s="6"/>
      <c r="C311" s="54" t="s">
        <v>91</v>
      </c>
      <c r="D311" s="55"/>
      <c r="E311" s="14">
        <f t="shared" si="48"/>
        <v>501900</v>
      </c>
      <c r="F311" s="14">
        <f>SUM(F296:F310)</f>
        <v>496900</v>
      </c>
      <c r="G311" s="14">
        <f>SUM(G310)</f>
        <v>5000</v>
      </c>
      <c r="H311" s="14">
        <f>SUM(H296:H310)</f>
        <v>0</v>
      </c>
      <c r="I311" s="14">
        <f>SUM(I310)</f>
        <v>0</v>
      </c>
      <c r="J311" s="14">
        <f>SUM(J296:J310)</f>
        <v>501900</v>
      </c>
      <c r="K311" s="14">
        <f t="shared" si="49"/>
        <v>511700</v>
      </c>
      <c r="L311" s="14">
        <f>SUM(L296:L310)</f>
        <v>506700</v>
      </c>
      <c r="M311" s="14">
        <f>SUM(M310)</f>
        <v>5000</v>
      </c>
      <c r="N311" s="10">
        <f>SUM(N296:N310)</f>
        <v>505473</v>
      </c>
      <c r="O311" s="10">
        <f>SUM(O296:O310)</f>
        <v>0</v>
      </c>
      <c r="P311" s="10">
        <f>SUM(P296:P310)</f>
        <v>500523</v>
      </c>
      <c r="Q311" s="10">
        <f>SUM(Q296:Q310)</f>
        <v>4950</v>
      </c>
    </row>
    <row r="312" spans="1:17" ht="12">
      <c r="A312" s="6"/>
      <c r="B312" s="6">
        <v>85228</v>
      </c>
      <c r="C312" s="6">
        <v>4300</v>
      </c>
      <c r="D312" s="6" t="s">
        <v>10</v>
      </c>
      <c r="E312" s="10">
        <f t="shared" si="48"/>
        <v>18500</v>
      </c>
      <c r="F312" s="10">
        <v>18500</v>
      </c>
      <c r="G312" s="6"/>
      <c r="H312" s="10">
        <v>0</v>
      </c>
      <c r="I312" s="6"/>
      <c r="J312" s="10">
        <f>SUM(E312+H311:H312)</f>
        <v>18500</v>
      </c>
      <c r="K312" s="10">
        <f t="shared" si="49"/>
        <v>22900</v>
      </c>
      <c r="L312" s="10">
        <v>22900</v>
      </c>
      <c r="M312" s="6"/>
      <c r="N312" s="10">
        <f>SUM(P312)</f>
        <v>21177</v>
      </c>
      <c r="O312" s="10"/>
      <c r="P312" s="10">
        <v>21177</v>
      </c>
      <c r="Q312" s="10"/>
    </row>
    <row r="313" spans="1:17" ht="29.25" customHeight="1">
      <c r="A313" s="6"/>
      <c r="B313" s="17"/>
      <c r="C313" s="57" t="s">
        <v>92</v>
      </c>
      <c r="D313" s="58"/>
      <c r="E313" s="31">
        <f t="shared" si="48"/>
        <v>18500</v>
      </c>
      <c r="F313" s="31">
        <f>SUM(F312:F312)</f>
        <v>18500</v>
      </c>
      <c r="G313" s="32"/>
      <c r="H313" s="31">
        <f>SUM(H312:H312)</f>
        <v>0</v>
      </c>
      <c r="I313" s="32"/>
      <c r="J313" s="31">
        <f>SUM(J312)</f>
        <v>18500</v>
      </c>
      <c r="K313" s="31">
        <f t="shared" si="49"/>
        <v>22900</v>
      </c>
      <c r="L313" s="31">
        <f>SUM(L312:L312)</f>
        <v>22900</v>
      </c>
      <c r="M313" s="32"/>
      <c r="N313" s="28">
        <f>SUM(N312)</f>
        <v>21177</v>
      </c>
      <c r="O313" s="28">
        <f>SUM(O312)</f>
        <v>0</v>
      </c>
      <c r="P313" s="28">
        <f>SUM(P312)</f>
        <v>21177</v>
      </c>
      <c r="Q313" s="10">
        <f>SUM(Q312)</f>
        <v>0</v>
      </c>
    </row>
    <row r="314" spans="1:17" ht="12">
      <c r="A314" s="59" t="s">
        <v>93</v>
      </c>
      <c r="B314" s="60"/>
      <c r="C314" s="60"/>
      <c r="D314" s="61"/>
      <c r="E314" s="10">
        <f t="shared" si="48"/>
        <v>3013300</v>
      </c>
      <c r="F314" s="10">
        <f>SUM(F288,F290,F293,F295,F311,F313)</f>
        <v>3008300</v>
      </c>
      <c r="G314" s="10">
        <f>SUM(G311)</f>
        <v>5000</v>
      </c>
      <c r="H314" s="10">
        <v>0</v>
      </c>
      <c r="I314" s="10">
        <f>SUM(I311)</f>
        <v>0</v>
      </c>
      <c r="J314" s="10">
        <f>SUM(J288+J290+J293+J295+J311+J313)</f>
        <v>3013300</v>
      </c>
      <c r="K314" s="10">
        <f t="shared" si="49"/>
        <v>1979144</v>
      </c>
      <c r="L314" s="10">
        <f>SUM(L288,L290,L293,L295,L311,L313)</f>
        <v>1974144</v>
      </c>
      <c r="M314" s="10">
        <f>SUM(M311)</f>
        <v>5000</v>
      </c>
      <c r="N314" s="10">
        <f>SUM(N313,N311,N295,N293,N290,N288)</f>
        <v>1890660</v>
      </c>
      <c r="O314" s="10">
        <f>SUM(O313,O311,O295,O293,O290,O288)</f>
        <v>0</v>
      </c>
      <c r="P314" s="10">
        <f>SUM(P313,P311,P295,P293,P290,P288)</f>
        <v>1885710</v>
      </c>
      <c r="Q314" s="10">
        <f>SUM(Q313,Q311,Q295,Q293,Q290,Q288)</f>
        <v>4950</v>
      </c>
    </row>
    <row r="315" spans="1:17" ht="12">
      <c r="A315" s="6">
        <v>854</v>
      </c>
      <c r="B315" s="6">
        <v>85401</v>
      </c>
      <c r="C315" s="6">
        <v>3020</v>
      </c>
      <c r="D315" s="6" t="s">
        <v>119</v>
      </c>
      <c r="E315" s="10">
        <f t="shared" si="48"/>
        <v>21140</v>
      </c>
      <c r="F315" s="10">
        <v>21140</v>
      </c>
      <c r="G315" s="6"/>
      <c r="H315" s="10">
        <v>0</v>
      </c>
      <c r="I315" s="6"/>
      <c r="J315" s="10">
        <f>SUM(E315+H315)</f>
        <v>21140</v>
      </c>
      <c r="K315" s="10">
        <f t="shared" si="49"/>
        <v>21140</v>
      </c>
      <c r="L315" s="10">
        <v>21140</v>
      </c>
      <c r="M315" s="6"/>
      <c r="N315" s="10">
        <f>SUM(P315)</f>
        <v>20041</v>
      </c>
      <c r="O315" s="10"/>
      <c r="P315" s="10">
        <v>20041</v>
      </c>
      <c r="Q315" s="10"/>
    </row>
    <row r="316" spans="1:17" ht="12">
      <c r="A316" s="6"/>
      <c r="B316" s="6"/>
      <c r="C316" s="6">
        <v>4010</v>
      </c>
      <c r="D316" s="6" t="s">
        <v>20</v>
      </c>
      <c r="E316" s="10">
        <f t="shared" si="48"/>
        <v>357600</v>
      </c>
      <c r="F316" s="10">
        <v>357600</v>
      </c>
      <c r="G316" s="6"/>
      <c r="H316" s="10">
        <v>0</v>
      </c>
      <c r="I316" s="6"/>
      <c r="J316" s="10">
        <f aca="true" t="shared" si="52" ref="J316:J327">SUM(E316+H316)</f>
        <v>357600</v>
      </c>
      <c r="K316" s="10">
        <f t="shared" si="49"/>
        <v>357600</v>
      </c>
      <c r="L316" s="10">
        <v>357600</v>
      </c>
      <c r="M316" s="6"/>
      <c r="N316" s="10">
        <f aca="true" t="shared" si="53" ref="N316:N323">SUM(P316)</f>
        <v>321518</v>
      </c>
      <c r="O316" s="10"/>
      <c r="P316" s="10">
        <v>321518</v>
      </c>
      <c r="Q316" s="10"/>
    </row>
    <row r="317" spans="1:17" ht="12">
      <c r="A317" s="6"/>
      <c r="B317" s="6"/>
      <c r="C317" s="6">
        <v>4040</v>
      </c>
      <c r="D317" s="6" t="s">
        <v>21</v>
      </c>
      <c r="E317" s="10">
        <f t="shared" si="48"/>
        <v>28481</v>
      </c>
      <c r="F317" s="10">
        <v>28481</v>
      </c>
      <c r="G317" s="6"/>
      <c r="H317" s="10">
        <v>0</v>
      </c>
      <c r="I317" s="6"/>
      <c r="J317" s="10">
        <f t="shared" si="52"/>
        <v>28481</v>
      </c>
      <c r="K317" s="10">
        <f t="shared" si="49"/>
        <v>28481</v>
      </c>
      <c r="L317" s="10">
        <v>28481</v>
      </c>
      <c r="M317" s="6"/>
      <c r="N317" s="10">
        <f t="shared" si="53"/>
        <v>25728</v>
      </c>
      <c r="O317" s="10"/>
      <c r="P317" s="10">
        <v>25728</v>
      </c>
      <c r="Q317" s="10"/>
    </row>
    <row r="318" spans="1:17" ht="12">
      <c r="A318" s="6"/>
      <c r="B318" s="6"/>
      <c r="C318" s="6">
        <v>4110</v>
      </c>
      <c r="D318" s="6" t="s">
        <v>22</v>
      </c>
      <c r="E318" s="10">
        <f t="shared" si="48"/>
        <v>69400</v>
      </c>
      <c r="F318" s="10">
        <v>69400</v>
      </c>
      <c r="G318" s="6"/>
      <c r="H318" s="10">
        <v>0</v>
      </c>
      <c r="I318" s="6"/>
      <c r="J318" s="10">
        <f t="shared" si="52"/>
        <v>69400</v>
      </c>
      <c r="K318" s="10">
        <f t="shared" si="49"/>
        <v>69400</v>
      </c>
      <c r="L318" s="10">
        <v>69400</v>
      </c>
      <c r="M318" s="6"/>
      <c r="N318" s="10">
        <f t="shared" si="53"/>
        <v>61616</v>
      </c>
      <c r="O318" s="10"/>
      <c r="P318" s="10">
        <v>61616</v>
      </c>
      <c r="Q318" s="10"/>
    </row>
    <row r="319" spans="1:17" ht="12">
      <c r="A319" s="6"/>
      <c r="B319" s="6"/>
      <c r="C319" s="6">
        <v>4120</v>
      </c>
      <c r="D319" s="6" t="s">
        <v>23</v>
      </c>
      <c r="E319" s="10">
        <f t="shared" si="48"/>
        <v>9500</v>
      </c>
      <c r="F319" s="10">
        <v>9500</v>
      </c>
      <c r="G319" s="6"/>
      <c r="H319" s="10">
        <v>0</v>
      </c>
      <c r="I319" s="6"/>
      <c r="J319" s="10">
        <f t="shared" si="52"/>
        <v>9500</v>
      </c>
      <c r="K319" s="10">
        <f t="shared" si="49"/>
        <v>9500</v>
      </c>
      <c r="L319" s="10">
        <v>9500</v>
      </c>
      <c r="M319" s="6"/>
      <c r="N319" s="10">
        <f t="shared" si="53"/>
        <v>8391</v>
      </c>
      <c r="O319" s="10"/>
      <c r="P319" s="10">
        <v>8391</v>
      </c>
      <c r="Q319" s="10"/>
    </row>
    <row r="320" spans="1:17" ht="12">
      <c r="A320" s="6"/>
      <c r="B320" s="6"/>
      <c r="C320" s="6">
        <v>4210</v>
      </c>
      <c r="D320" s="6" t="s">
        <v>16</v>
      </c>
      <c r="E320" s="10">
        <f t="shared" si="48"/>
        <v>4650</v>
      </c>
      <c r="F320" s="10">
        <v>4650</v>
      </c>
      <c r="G320" s="6"/>
      <c r="H320" s="10">
        <v>0</v>
      </c>
      <c r="I320" s="6"/>
      <c r="J320" s="10">
        <f t="shared" si="52"/>
        <v>4650</v>
      </c>
      <c r="K320" s="10">
        <f t="shared" si="49"/>
        <v>4650</v>
      </c>
      <c r="L320" s="10">
        <v>4650</v>
      </c>
      <c r="M320" s="6"/>
      <c r="N320" s="10">
        <f t="shared" si="53"/>
        <v>4088</v>
      </c>
      <c r="O320" s="10"/>
      <c r="P320" s="10">
        <v>4088</v>
      </c>
      <c r="Q320" s="10"/>
    </row>
    <row r="321" spans="1:17" ht="12">
      <c r="A321" s="6"/>
      <c r="B321" s="6"/>
      <c r="C321" s="6">
        <v>4220</v>
      </c>
      <c r="D321" s="6" t="s">
        <v>132</v>
      </c>
      <c r="E321" s="10">
        <f t="shared" si="48"/>
        <v>21063</v>
      </c>
      <c r="F321" s="10">
        <v>21063</v>
      </c>
      <c r="G321" s="6"/>
      <c r="H321" s="10"/>
      <c r="I321" s="6"/>
      <c r="J321" s="10"/>
      <c r="K321" s="10">
        <f t="shared" si="49"/>
        <v>21063</v>
      </c>
      <c r="L321" s="10">
        <v>21063</v>
      </c>
      <c r="M321" s="6"/>
      <c r="N321" s="10">
        <f t="shared" si="53"/>
        <v>21063</v>
      </c>
      <c r="O321" s="10"/>
      <c r="P321" s="10">
        <v>21063</v>
      </c>
      <c r="Q321" s="10"/>
    </row>
    <row r="322" spans="1:17" ht="12">
      <c r="A322" s="6"/>
      <c r="B322" s="6"/>
      <c r="C322" s="6">
        <v>4240</v>
      </c>
      <c r="D322" s="6" t="s">
        <v>44</v>
      </c>
      <c r="E322" s="10">
        <f t="shared" si="48"/>
        <v>1720</v>
      </c>
      <c r="F322" s="6">
        <v>1720</v>
      </c>
      <c r="G322" s="6"/>
      <c r="H322" s="6">
        <v>0</v>
      </c>
      <c r="I322" s="6"/>
      <c r="J322" s="10">
        <f t="shared" si="52"/>
        <v>1720</v>
      </c>
      <c r="K322" s="10">
        <f t="shared" si="49"/>
        <v>1720</v>
      </c>
      <c r="L322" s="6">
        <v>1720</v>
      </c>
      <c r="M322" s="6"/>
      <c r="N322" s="10">
        <f t="shared" si="53"/>
        <v>1718</v>
      </c>
      <c r="O322" s="10"/>
      <c r="P322" s="10">
        <v>1718</v>
      </c>
      <c r="Q322" s="10"/>
    </row>
    <row r="323" spans="1:17" ht="12">
      <c r="A323" s="6"/>
      <c r="B323" s="6"/>
      <c r="C323" s="6">
        <v>4440</v>
      </c>
      <c r="D323" s="6" t="s">
        <v>43</v>
      </c>
      <c r="E323" s="10">
        <f t="shared" si="48"/>
        <v>22979</v>
      </c>
      <c r="F323" s="10">
        <v>22979</v>
      </c>
      <c r="G323" s="6"/>
      <c r="H323" s="10">
        <v>0</v>
      </c>
      <c r="I323" s="6"/>
      <c r="J323" s="10">
        <f t="shared" si="52"/>
        <v>22979</v>
      </c>
      <c r="K323" s="10">
        <f t="shared" si="49"/>
        <v>23537</v>
      </c>
      <c r="L323" s="10">
        <v>23537</v>
      </c>
      <c r="M323" s="6"/>
      <c r="N323" s="10">
        <f t="shared" si="53"/>
        <v>23537</v>
      </c>
      <c r="O323" s="10"/>
      <c r="P323" s="10">
        <v>23537</v>
      </c>
      <c r="Q323" s="10"/>
    </row>
    <row r="324" spans="1:17" ht="12">
      <c r="A324" s="6"/>
      <c r="B324" s="6"/>
      <c r="C324" s="54" t="s">
        <v>51</v>
      </c>
      <c r="D324" s="55"/>
      <c r="E324" s="14">
        <f t="shared" si="48"/>
        <v>536533</v>
      </c>
      <c r="F324" s="14">
        <f>SUM(F315:F323)</f>
        <v>536533</v>
      </c>
      <c r="G324" s="6"/>
      <c r="H324" s="14">
        <v>0</v>
      </c>
      <c r="I324" s="6"/>
      <c r="J324" s="10">
        <f t="shared" si="52"/>
        <v>536533</v>
      </c>
      <c r="K324" s="14">
        <f t="shared" si="49"/>
        <v>537091</v>
      </c>
      <c r="L324" s="14">
        <f>SUM(L315:L323)</f>
        <v>537091</v>
      </c>
      <c r="M324" s="6"/>
      <c r="N324" s="10">
        <f>SUM(N315:N323)</f>
        <v>487700</v>
      </c>
      <c r="O324" s="10">
        <f>SUM(O315:O323)</f>
        <v>0</v>
      </c>
      <c r="P324" s="10">
        <f>SUM(P315:P323)</f>
        <v>487700</v>
      </c>
      <c r="Q324" s="10"/>
    </row>
    <row r="325" spans="1:17" ht="12">
      <c r="A325" s="6"/>
      <c r="B325" s="6">
        <v>85415</v>
      </c>
      <c r="C325" s="6">
        <v>3240</v>
      </c>
      <c r="D325" s="6" t="s">
        <v>120</v>
      </c>
      <c r="E325" s="10">
        <f t="shared" si="48"/>
        <v>151000</v>
      </c>
      <c r="F325" s="10">
        <v>151000</v>
      </c>
      <c r="G325" s="6"/>
      <c r="H325" s="10">
        <v>0</v>
      </c>
      <c r="I325" s="6"/>
      <c r="J325" s="10">
        <f t="shared" si="52"/>
        <v>151000</v>
      </c>
      <c r="K325" s="10">
        <f t="shared" si="49"/>
        <v>51290</v>
      </c>
      <c r="L325" s="10">
        <v>51290</v>
      </c>
      <c r="M325" s="6"/>
      <c r="N325" s="10">
        <f>SUM(P325)</f>
        <v>51042</v>
      </c>
      <c r="O325" s="10"/>
      <c r="P325" s="10">
        <v>51042</v>
      </c>
      <c r="Q325" s="10"/>
    </row>
    <row r="326" spans="1:17" ht="12">
      <c r="A326" s="6"/>
      <c r="B326" s="6"/>
      <c r="C326" s="29">
        <v>3260</v>
      </c>
      <c r="D326" s="30" t="s">
        <v>137</v>
      </c>
      <c r="E326" s="10"/>
      <c r="F326" s="10"/>
      <c r="G326" s="6"/>
      <c r="H326" s="10"/>
      <c r="I326" s="6"/>
      <c r="J326" s="10"/>
      <c r="K326" s="10">
        <f t="shared" si="49"/>
        <v>131043</v>
      </c>
      <c r="L326" s="10">
        <v>131043</v>
      </c>
      <c r="M326" s="6"/>
      <c r="N326" s="10">
        <f>SUM(P326)</f>
        <v>99670</v>
      </c>
      <c r="O326" s="10"/>
      <c r="P326" s="10">
        <v>99670</v>
      </c>
      <c r="Q326" s="10"/>
    </row>
    <row r="327" spans="1:17" ht="12">
      <c r="A327" s="6"/>
      <c r="B327" s="6"/>
      <c r="C327" s="54" t="s">
        <v>66</v>
      </c>
      <c r="D327" s="55"/>
      <c r="E327" s="14">
        <f t="shared" si="48"/>
        <v>151000</v>
      </c>
      <c r="F327" s="14">
        <f>SUM(F325)</f>
        <v>151000</v>
      </c>
      <c r="G327" s="13"/>
      <c r="H327" s="14">
        <f>SUM(H325)</f>
        <v>0</v>
      </c>
      <c r="I327" s="13"/>
      <c r="J327" s="10">
        <f t="shared" si="52"/>
        <v>151000</v>
      </c>
      <c r="K327" s="14">
        <f t="shared" si="49"/>
        <v>182333</v>
      </c>
      <c r="L327" s="14">
        <f>SUM(L325+L326)</f>
        <v>182333</v>
      </c>
      <c r="M327" s="13"/>
      <c r="N327" s="10">
        <f>SUM(N325:N326)</f>
        <v>150712</v>
      </c>
      <c r="O327" s="10">
        <f>SUM(O325:O326)</f>
        <v>0</v>
      </c>
      <c r="P327" s="10">
        <f>SUM(P325:P326)</f>
        <v>150712</v>
      </c>
      <c r="Q327" s="10"/>
    </row>
    <row r="328" spans="1:17" ht="12">
      <c r="A328" s="59" t="s">
        <v>67</v>
      </c>
      <c r="B328" s="60"/>
      <c r="C328" s="60"/>
      <c r="D328" s="61"/>
      <c r="E328" s="10">
        <f t="shared" si="48"/>
        <v>687533</v>
      </c>
      <c r="F328" s="10">
        <f>SUM(F324,F327)</f>
        <v>687533</v>
      </c>
      <c r="G328" s="10"/>
      <c r="H328" s="10">
        <f>SUM(H324,H327)</f>
        <v>0</v>
      </c>
      <c r="I328" s="10"/>
      <c r="J328" s="10">
        <f>SUM(J324+J327)</f>
        <v>687533</v>
      </c>
      <c r="K328" s="10">
        <f t="shared" si="49"/>
        <v>719424</v>
      </c>
      <c r="L328" s="10">
        <f>SUM(L324,L327)</f>
        <v>719424</v>
      </c>
      <c r="M328" s="10"/>
      <c r="N328" s="10">
        <f>SUM(N324+N327)</f>
        <v>638412</v>
      </c>
      <c r="O328" s="10">
        <f>SUM(O324+O327)</f>
        <v>0</v>
      </c>
      <c r="P328" s="10">
        <f>SUM(P324+P327)</f>
        <v>638412</v>
      </c>
      <c r="Q328" s="10"/>
    </row>
    <row r="329" spans="1:17" ht="12">
      <c r="A329" s="6">
        <v>900</v>
      </c>
      <c r="B329" s="20">
        <v>90001</v>
      </c>
      <c r="C329" s="6">
        <v>6058</v>
      </c>
      <c r="D329" s="6" t="s">
        <v>12</v>
      </c>
      <c r="E329" s="10"/>
      <c r="F329" s="10"/>
      <c r="G329" s="10"/>
      <c r="H329" s="10"/>
      <c r="I329" s="10"/>
      <c r="J329" s="10"/>
      <c r="K329" s="10">
        <f t="shared" si="49"/>
        <v>994850</v>
      </c>
      <c r="L329" s="10"/>
      <c r="M329" s="10">
        <v>994850</v>
      </c>
      <c r="N329" s="10">
        <f>SUM(P329+Q329)</f>
        <v>869728</v>
      </c>
      <c r="O329" s="10"/>
      <c r="P329" s="10"/>
      <c r="Q329" s="10">
        <v>869728</v>
      </c>
    </row>
    <row r="330" spans="1:17" ht="12">
      <c r="A330" s="19"/>
      <c r="B330" s="20"/>
      <c r="C330" s="6">
        <v>6059</v>
      </c>
      <c r="D330" s="6" t="s">
        <v>12</v>
      </c>
      <c r="E330" s="10"/>
      <c r="F330" s="10"/>
      <c r="G330" s="10"/>
      <c r="H330" s="10"/>
      <c r="I330" s="10"/>
      <c r="J330" s="10"/>
      <c r="K330" s="10">
        <f t="shared" si="49"/>
        <v>604600</v>
      </c>
      <c r="L330" s="10"/>
      <c r="M330" s="10">
        <v>604600</v>
      </c>
      <c r="N330" s="10">
        <f>SUM(P330+Q330)</f>
        <v>291500</v>
      </c>
      <c r="O330" s="10"/>
      <c r="P330" s="10"/>
      <c r="Q330" s="10">
        <v>291500</v>
      </c>
    </row>
    <row r="331" spans="1:17" ht="12">
      <c r="A331" s="19"/>
      <c r="B331" s="20"/>
      <c r="C331" s="54" t="s">
        <v>144</v>
      </c>
      <c r="D331" s="55"/>
      <c r="E331" s="10"/>
      <c r="F331" s="10"/>
      <c r="G331" s="10"/>
      <c r="H331" s="10"/>
      <c r="I331" s="10"/>
      <c r="J331" s="10"/>
      <c r="K331" s="14">
        <f>SUM(K329:K330)</f>
        <v>1599450</v>
      </c>
      <c r="L331" s="14"/>
      <c r="M331" s="14">
        <f>SUM(M329:M330)</f>
        <v>1599450</v>
      </c>
      <c r="N331" s="10">
        <f>SUM(N329:N330)</f>
        <v>1161228</v>
      </c>
      <c r="O331" s="10"/>
      <c r="P331" s="10"/>
      <c r="Q331" s="10">
        <f>SUM(Q329:Q330)</f>
        <v>1161228</v>
      </c>
    </row>
    <row r="332" spans="1:17" ht="12">
      <c r="A332" s="6"/>
      <c r="B332" s="6">
        <v>90003</v>
      </c>
      <c r="C332" s="6">
        <v>4300</v>
      </c>
      <c r="D332" s="6" t="s">
        <v>10</v>
      </c>
      <c r="E332" s="10">
        <f t="shared" si="48"/>
        <v>200000</v>
      </c>
      <c r="F332" s="10">
        <v>200000</v>
      </c>
      <c r="G332" s="6"/>
      <c r="H332" s="10">
        <v>0</v>
      </c>
      <c r="I332" s="6"/>
      <c r="J332" s="10">
        <f>SUM(E332+H328)</f>
        <v>200000</v>
      </c>
      <c r="K332" s="10">
        <f t="shared" si="49"/>
        <v>226842</v>
      </c>
      <c r="L332" s="10">
        <v>226842</v>
      </c>
      <c r="M332" s="6"/>
      <c r="N332" s="10">
        <f>SUM(P332)</f>
        <v>226779</v>
      </c>
      <c r="O332" s="10"/>
      <c r="P332" s="10">
        <v>226779</v>
      </c>
      <c r="Q332" s="10"/>
    </row>
    <row r="333" spans="1:17" ht="12">
      <c r="A333" s="6"/>
      <c r="B333" s="6"/>
      <c r="C333" s="54" t="s">
        <v>52</v>
      </c>
      <c r="D333" s="55"/>
      <c r="E333" s="14">
        <f t="shared" si="48"/>
        <v>200000</v>
      </c>
      <c r="F333" s="14">
        <f>SUM(F332)</f>
        <v>200000</v>
      </c>
      <c r="G333" s="13"/>
      <c r="H333" s="14">
        <f>SUM(H332)</f>
        <v>0</v>
      </c>
      <c r="I333" s="13"/>
      <c r="J333" s="14">
        <f>SUM(J332)</f>
        <v>200000</v>
      </c>
      <c r="K333" s="14">
        <f t="shared" si="49"/>
        <v>226842</v>
      </c>
      <c r="L333" s="14">
        <f>SUM(L332)</f>
        <v>226842</v>
      </c>
      <c r="M333" s="13"/>
      <c r="N333" s="10">
        <f>SUM(N332)</f>
        <v>226779</v>
      </c>
      <c r="O333" s="10">
        <f>SUM(O332)</f>
        <v>0</v>
      </c>
      <c r="P333" s="10">
        <f>SUM(P332)</f>
        <v>226779</v>
      </c>
      <c r="Q333" s="10"/>
    </row>
    <row r="334" spans="1:17" ht="12">
      <c r="A334" s="6"/>
      <c r="B334" s="6">
        <v>90004</v>
      </c>
      <c r="C334" s="6">
        <v>4210</v>
      </c>
      <c r="D334" s="6" t="s">
        <v>16</v>
      </c>
      <c r="E334" s="10">
        <f t="shared" si="48"/>
        <v>26000</v>
      </c>
      <c r="F334" s="10">
        <v>26000</v>
      </c>
      <c r="G334" s="6"/>
      <c r="H334" s="10">
        <v>0</v>
      </c>
      <c r="I334" s="6"/>
      <c r="J334" s="10">
        <f>SUM(E334+H334)</f>
        <v>26000</v>
      </c>
      <c r="K334" s="10">
        <f t="shared" si="49"/>
        <v>30200</v>
      </c>
      <c r="L334" s="10">
        <v>30200</v>
      </c>
      <c r="M334" s="6"/>
      <c r="N334" s="10">
        <f>SUM(P334)</f>
        <v>29888</v>
      </c>
      <c r="O334" s="10"/>
      <c r="P334" s="10">
        <v>29888</v>
      </c>
      <c r="Q334" s="10"/>
    </row>
    <row r="335" spans="1:17" ht="12">
      <c r="A335" s="6"/>
      <c r="B335" s="6"/>
      <c r="C335" s="6">
        <v>4300</v>
      </c>
      <c r="D335" s="6" t="s">
        <v>10</v>
      </c>
      <c r="E335" s="10">
        <f t="shared" si="48"/>
        <v>95000</v>
      </c>
      <c r="F335" s="10">
        <v>95000</v>
      </c>
      <c r="G335" s="6"/>
      <c r="H335" s="10">
        <v>-10000</v>
      </c>
      <c r="I335" s="6"/>
      <c r="J335" s="10">
        <f>SUM(E335+H335)</f>
        <v>85000</v>
      </c>
      <c r="K335" s="10">
        <f t="shared" si="49"/>
        <v>116734</v>
      </c>
      <c r="L335" s="10">
        <v>116734</v>
      </c>
      <c r="M335" s="6"/>
      <c r="N335" s="10">
        <f>SUM(P335)</f>
        <v>112266</v>
      </c>
      <c r="O335" s="10"/>
      <c r="P335" s="10">
        <v>112266</v>
      </c>
      <c r="Q335" s="10"/>
    </row>
    <row r="336" spans="1:17" ht="29.25" customHeight="1">
      <c r="A336" s="6"/>
      <c r="B336" s="6"/>
      <c r="C336" s="57" t="s">
        <v>53</v>
      </c>
      <c r="D336" s="58"/>
      <c r="E336" s="14">
        <f t="shared" si="48"/>
        <v>121000</v>
      </c>
      <c r="F336" s="14">
        <f>SUM(F334:F335)</f>
        <v>121000</v>
      </c>
      <c r="G336" s="13"/>
      <c r="H336" s="14">
        <f>SUM(H334:H335)</f>
        <v>-10000</v>
      </c>
      <c r="I336" s="13"/>
      <c r="J336" s="14">
        <f>SUM(J334:J335)</f>
        <v>111000</v>
      </c>
      <c r="K336" s="14">
        <f t="shared" si="49"/>
        <v>146934</v>
      </c>
      <c r="L336" s="14">
        <f>SUM(L334:L335)</f>
        <v>146934</v>
      </c>
      <c r="M336" s="13"/>
      <c r="N336" s="10">
        <f>SUM(N334:N335)</f>
        <v>142154</v>
      </c>
      <c r="O336" s="10">
        <f>SUM(O334:O335)</f>
        <v>0</v>
      </c>
      <c r="P336" s="10">
        <f>SUM(P334:P335)</f>
        <v>142154</v>
      </c>
      <c r="Q336" s="10"/>
    </row>
    <row r="337" spans="1:17" ht="12">
      <c r="A337" s="6"/>
      <c r="B337" s="6">
        <v>90013</v>
      </c>
      <c r="C337" s="6">
        <v>4210</v>
      </c>
      <c r="D337" s="6" t="s">
        <v>16</v>
      </c>
      <c r="E337" s="10">
        <f t="shared" si="48"/>
        <v>5000</v>
      </c>
      <c r="F337" s="10">
        <v>5000</v>
      </c>
      <c r="G337" s="13"/>
      <c r="H337" s="10">
        <v>0</v>
      </c>
      <c r="I337" s="13"/>
      <c r="J337" s="10">
        <f>SUM(E337+H337)</f>
        <v>5000</v>
      </c>
      <c r="K337" s="10">
        <f t="shared" si="49"/>
        <v>5000</v>
      </c>
      <c r="L337" s="10">
        <v>5000</v>
      </c>
      <c r="M337" s="13"/>
      <c r="N337" s="10">
        <f>SUM(P337)</f>
        <v>0</v>
      </c>
      <c r="O337" s="10"/>
      <c r="P337" s="10">
        <v>0</v>
      </c>
      <c r="Q337" s="10"/>
    </row>
    <row r="338" spans="1:17" ht="12">
      <c r="A338" s="6"/>
      <c r="B338" s="6"/>
      <c r="C338" s="6">
        <v>4300</v>
      </c>
      <c r="D338" s="6" t="s">
        <v>10</v>
      </c>
      <c r="E338" s="10">
        <f t="shared" si="48"/>
        <v>48000</v>
      </c>
      <c r="F338" s="10">
        <v>48000</v>
      </c>
      <c r="G338" s="6"/>
      <c r="H338" s="10">
        <v>0</v>
      </c>
      <c r="I338" s="6"/>
      <c r="J338" s="10">
        <f>SUM(E338+H338)</f>
        <v>48000</v>
      </c>
      <c r="K338" s="10">
        <f t="shared" si="49"/>
        <v>68000</v>
      </c>
      <c r="L338" s="10">
        <v>68000</v>
      </c>
      <c r="M338" s="6"/>
      <c r="N338" s="10">
        <f>SUM(P338)</f>
        <v>50936</v>
      </c>
      <c r="O338" s="10"/>
      <c r="P338" s="10">
        <v>50936</v>
      </c>
      <c r="Q338" s="10"/>
    </row>
    <row r="339" spans="1:17" ht="12">
      <c r="A339" s="6"/>
      <c r="B339" s="6"/>
      <c r="C339" s="54" t="s">
        <v>54</v>
      </c>
      <c r="D339" s="55"/>
      <c r="E339" s="14">
        <f t="shared" si="48"/>
        <v>53000</v>
      </c>
      <c r="F339" s="14">
        <f>SUM(F337:F338)</f>
        <v>53000</v>
      </c>
      <c r="G339" s="13"/>
      <c r="H339" s="14">
        <f>SUM(H337:H338)</f>
        <v>0</v>
      </c>
      <c r="I339" s="13"/>
      <c r="J339" s="14">
        <f>SUM(J337:J338)</f>
        <v>53000</v>
      </c>
      <c r="K339" s="14">
        <f t="shared" si="49"/>
        <v>73000</v>
      </c>
      <c r="L339" s="14">
        <f>SUM(L337:L338)</f>
        <v>73000</v>
      </c>
      <c r="M339" s="13"/>
      <c r="N339" s="10">
        <f>SUM(N337:N338)</f>
        <v>50936</v>
      </c>
      <c r="O339" s="10">
        <f>SUM(O337:O338)</f>
        <v>0</v>
      </c>
      <c r="P339" s="10">
        <f>SUM(P337:P338)</f>
        <v>50936</v>
      </c>
      <c r="Q339" s="10"/>
    </row>
    <row r="340" spans="1:17" ht="12">
      <c r="A340" s="6"/>
      <c r="B340" s="6">
        <v>90015</v>
      </c>
      <c r="C340" s="6">
        <v>4260</v>
      </c>
      <c r="D340" s="6" t="s">
        <v>8</v>
      </c>
      <c r="E340" s="10">
        <f t="shared" si="48"/>
        <v>660000</v>
      </c>
      <c r="F340" s="10">
        <v>660000</v>
      </c>
      <c r="G340" s="6"/>
      <c r="H340" s="10">
        <v>0</v>
      </c>
      <c r="I340" s="6"/>
      <c r="J340" s="10">
        <f>SUM(E340+H340)</f>
        <v>660000</v>
      </c>
      <c r="K340" s="10">
        <f t="shared" si="49"/>
        <v>531000</v>
      </c>
      <c r="L340" s="10">
        <v>531000</v>
      </c>
      <c r="M340" s="6"/>
      <c r="N340" s="10">
        <f>SUM(P340)</f>
        <v>525275</v>
      </c>
      <c r="O340" s="10"/>
      <c r="P340" s="10">
        <v>525275</v>
      </c>
      <c r="Q340" s="10"/>
    </row>
    <row r="341" spans="1:17" ht="12">
      <c r="A341" s="6"/>
      <c r="B341" s="6"/>
      <c r="C341" s="6">
        <v>4270</v>
      </c>
      <c r="D341" s="6" t="s">
        <v>9</v>
      </c>
      <c r="E341" s="10">
        <f aca="true" t="shared" si="54" ref="E341:E380">SUM(F341:G341)</f>
        <v>231000</v>
      </c>
      <c r="F341" s="10">
        <v>231000</v>
      </c>
      <c r="G341" s="6"/>
      <c r="H341" s="10">
        <v>20000</v>
      </c>
      <c r="I341" s="6"/>
      <c r="J341" s="10">
        <f>SUM(E341+H341)</f>
        <v>251000</v>
      </c>
      <c r="K341" s="10">
        <f t="shared" si="49"/>
        <v>238000</v>
      </c>
      <c r="L341" s="10">
        <v>238000</v>
      </c>
      <c r="M341" s="6"/>
      <c r="N341" s="10">
        <f>SUM(P341)</f>
        <v>224455</v>
      </c>
      <c r="O341" s="10"/>
      <c r="P341" s="10">
        <v>224455</v>
      </c>
      <c r="Q341" s="10"/>
    </row>
    <row r="342" spans="1:17" ht="12">
      <c r="A342" s="6"/>
      <c r="B342" s="6"/>
      <c r="C342" s="6">
        <v>4300</v>
      </c>
      <c r="D342" s="6" t="s">
        <v>10</v>
      </c>
      <c r="E342" s="10">
        <f t="shared" si="54"/>
        <v>12000</v>
      </c>
      <c r="F342" s="10">
        <v>12000</v>
      </c>
      <c r="G342" s="6"/>
      <c r="H342" s="10">
        <v>0</v>
      </c>
      <c r="I342" s="6"/>
      <c r="J342" s="10">
        <f>SUM(E342+H342)</f>
        <v>12000</v>
      </c>
      <c r="K342" s="10">
        <f t="shared" si="49"/>
        <v>16000</v>
      </c>
      <c r="L342" s="10">
        <v>16000</v>
      </c>
      <c r="M342" s="6"/>
      <c r="N342" s="10">
        <f>SUM(P342)</f>
        <v>13830</v>
      </c>
      <c r="O342" s="10"/>
      <c r="P342" s="10">
        <v>13830</v>
      </c>
      <c r="Q342" s="10"/>
    </row>
    <row r="343" spans="1:17" ht="12">
      <c r="A343" s="6"/>
      <c r="B343" s="6"/>
      <c r="C343" s="6">
        <v>6050</v>
      </c>
      <c r="D343" s="6" t="s">
        <v>68</v>
      </c>
      <c r="E343" s="10">
        <f t="shared" si="54"/>
        <v>115000</v>
      </c>
      <c r="F343" s="6">
        <v>0</v>
      </c>
      <c r="G343" s="10">
        <v>115000</v>
      </c>
      <c r="H343" s="6">
        <v>0</v>
      </c>
      <c r="I343" s="10">
        <v>20000</v>
      </c>
      <c r="J343" s="10">
        <f>SUM(E343+I343)</f>
        <v>135000</v>
      </c>
      <c r="K343" s="10">
        <f t="shared" si="49"/>
        <v>165000</v>
      </c>
      <c r="L343" s="6">
        <v>0</v>
      </c>
      <c r="M343" s="10">
        <v>165000</v>
      </c>
      <c r="N343" s="10">
        <f>SUM(Q343)</f>
        <v>143389</v>
      </c>
      <c r="O343" s="10"/>
      <c r="P343" s="10"/>
      <c r="Q343" s="10">
        <v>143389</v>
      </c>
    </row>
    <row r="344" spans="1:17" ht="12">
      <c r="A344" s="6"/>
      <c r="B344" s="6"/>
      <c r="C344" s="54" t="s">
        <v>55</v>
      </c>
      <c r="D344" s="55"/>
      <c r="E344" s="14">
        <f t="shared" si="54"/>
        <v>1018000</v>
      </c>
      <c r="F344" s="14">
        <f>SUM(F340:F342)</f>
        <v>903000</v>
      </c>
      <c r="G344" s="14">
        <f>SUM(G343)</f>
        <v>115000</v>
      </c>
      <c r="H344" s="14">
        <f>SUM(H340:H342)</f>
        <v>20000</v>
      </c>
      <c r="I344" s="14">
        <f>SUM(I343)</f>
        <v>20000</v>
      </c>
      <c r="J344" s="14">
        <f>SUM(J340:J343)</f>
        <v>1058000</v>
      </c>
      <c r="K344" s="14">
        <f t="shared" si="49"/>
        <v>950000</v>
      </c>
      <c r="L344" s="14">
        <f>SUM(L340:L342)</f>
        <v>785000</v>
      </c>
      <c r="M344" s="14">
        <f>SUM(M343)</f>
        <v>165000</v>
      </c>
      <c r="N344" s="10">
        <f>SUM(N340:N343)</f>
        <v>906949</v>
      </c>
      <c r="O344" s="10">
        <f>SUM(O340:O343)</f>
        <v>0</v>
      </c>
      <c r="P344" s="10">
        <f>SUM(P340:P343)</f>
        <v>763560</v>
      </c>
      <c r="Q344" s="10">
        <f>SUM(Q340:Q343)</f>
        <v>143389</v>
      </c>
    </row>
    <row r="345" spans="1:17" ht="12">
      <c r="A345" s="29"/>
      <c r="B345" s="37">
        <v>90095</v>
      </c>
      <c r="C345" s="6">
        <v>4300</v>
      </c>
      <c r="D345" s="6" t="s">
        <v>10</v>
      </c>
      <c r="E345" s="10">
        <f t="shared" si="54"/>
        <v>10000</v>
      </c>
      <c r="F345" s="10">
        <v>10000</v>
      </c>
      <c r="G345" s="10">
        <v>0</v>
      </c>
      <c r="H345" s="10">
        <v>10000</v>
      </c>
      <c r="I345" s="10">
        <v>0</v>
      </c>
      <c r="J345" s="10">
        <v>10000</v>
      </c>
      <c r="K345" s="10">
        <f t="shared" si="49"/>
        <v>2000</v>
      </c>
      <c r="L345" s="10">
        <v>2000</v>
      </c>
      <c r="M345" s="10">
        <v>0</v>
      </c>
      <c r="N345" s="10">
        <f>SUM(P345)</f>
        <v>0</v>
      </c>
      <c r="O345" s="10"/>
      <c r="P345" s="10">
        <v>0</v>
      </c>
      <c r="Q345" s="10"/>
    </row>
    <row r="346" spans="1:17" ht="12">
      <c r="A346" s="29"/>
      <c r="B346" s="37"/>
      <c r="C346" s="54" t="s">
        <v>145</v>
      </c>
      <c r="D346" s="55"/>
      <c r="E346" s="10"/>
      <c r="F346" s="10"/>
      <c r="G346" s="10"/>
      <c r="H346" s="10"/>
      <c r="I346" s="10"/>
      <c r="J346" s="10"/>
      <c r="K346" s="14">
        <f t="shared" si="49"/>
        <v>2000</v>
      </c>
      <c r="L346" s="14">
        <f>SUM(L345)</f>
        <v>2000</v>
      </c>
      <c r="M346" s="10"/>
      <c r="N346" s="10">
        <v>0</v>
      </c>
      <c r="O346" s="10"/>
      <c r="P346" s="10">
        <v>0</v>
      </c>
      <c r="Q346" s="10"/>
    </row>
    <row r="347" spans="1:17" ht="12">
      <c r="A347" s="59" t="s">
        <v>69</v>
      </c>
      <c r="B347" s="60"/>
      <c r="C347" s="60"/>
      <c r="D347" s="61"/>
      <c r="E347" s="10">
        <f>SUM(F347+G347)</f>
        <v>1402000</v>
      </c>
      <c r="F347" s="10">
        <f>SUM(F333,F336,F339,F344,F345)</f>
        <v>1287000</v>
      </c>
      <c r="G347" s="10">
        <f>SUM(G344)</f>
        <v>115000</v>
      </c>
      <c r="H347" s="10">
        <f>SUM(H336+H341+H345)</f>
        <v>20000</v>
      </c>
      <c r="I347" s="10">
        <f>SUM(I344)</f>
        <v>20000</v>
      </c>
      <c r="J347" s="10">
        <f>SUM(J345+J344+J339+J336+J333)</f>
        <v>1432000</v>
      </c>
      <c r="K347" s="10">
        <f>SUM(L347+M347)</f>
        <v>2998226</v>
      </c>
      <c r="L347" s="10">
        <f>SUM(L333,L336,L339,L344,L346)</f>
        <v>1233776</v>
      </c>
      <c r="M347" s="10">
        <f>SUM(M344+M331)</f>
        <v>1764450</v>
      </c>
      <c r="N347" s="10">
        <f>SUM(P347+Q347)</f>
        <v>2488046</v>
      </c>
      <c r="O347" s="10">
        <f>SUM(O333+O336+O339+O344)</f>
        <v>0</v>
      </c>
      <c r="P347" s="10">
        <f>SUM(P333+P336+P339+P344)</f>
        <v>1183429</v>
      </c>
      <c r="Q347" s="10">
        <f>SUM(Q333+Q336+Q339+Q344+Q331)</f>
        <v>1304617</v>
      </c>
    </row>
    <row r="348" spans="1:17" ht="39.75" customHeight="1">
      <c r="A348" s="16">
        <v>921</v>
      </c>
      <c r="B348" s="16">
        <v>92109</v>
      </c>
      <c r="C348" s="16">
        <v>2820</v>
      </c>
      <c r="D348" s="22" t="s">
        <v>129</v>
      </c>
      <c r="E348" s="28">
        <f>SUM(F348+G348)</f>
        <v>60000</v>
      </c>
      <c r="F348" s="28">
        <v>60000</v>
      </c>
      <c r="G348" s="28">
        <v>0</v>
      </c>
      <c r="H348" s="28">
        <v>60000</v>
      </c>
      <c r="I348" s="28"/>
      <c r="J348" s="28">
        <f aca="true" t="shared" si="55" ref="J348:J354">SUM(E348+H348)</f>
        <v>120000</v>
      </c>
      <c r="K348" s="28">
        <f>SUM(L348+M348)</f>
        <v>39000</v>
      </c>
      <c r="L348" s="28">
        <v>39000</v>
      </c>
      <c r="M348" s="28">
        <v>0</v>
      </c>
      <c r="N348" s="28">
        <f>SUM(P348)</f>
        <v>39000</v>
      </c>
      <c r="O348" s="28"/>
      <c r="P348" s="28">
        <v>39000</v>
      </c>
      <c r="Q348" s="28"/>
    </row>
    <row r="349" spans="1:17" ht="12.75" customHeight="1">
      <c r="A349" s="16"/>
      <c r="B349" s="16"/>
      <c r="C349" s="38">
        <v>4110</v>
      </c>
      <c r="D349" s="22" t="s">
        <v>22</v>
      </c>
      <c r="E349" s="10"/>
      <c r="F349" s="10"/>
      <c r="G349" s="10"/>
      <c r="H349" s="10"/>
      <c r="I349" s="10"/>
      <c r="J349" s="10"/>
      <c r="K349" s="10">
        <f>SUM(L349+M349)</f>
        <v>620</v>
      </c>
      <c r="L349" s="10">
        <v>620</v>
      </c>
      <c r="M349" s="10"/>
      <c r="N349" s="10">
        <f aca="true" t="shared" si="56" ref="N349:N354">SUM(P349)</f>
        <v>333</v>
      </c>
      <c r="O349" s="10"/>
      <c r="P349" s="10">
        <v>333</v>
      </c>
      <c r="Q349" s="10"/>
    </row>
    <row r="350" spans="1:17" ht="12.75" customHeight="1">
      <c r="A350" s="6"/>
      <c r="B350" s="6"/>
      <c r="C350" s="6">
        <v>4170</v>
      </c>
      <c r="D350" s="6" t="s">
        <v>108</v>
      </c>
      <c r="E350" s="10">
        <f>SUM(F350+G350)</f>
        <v>102000</v>
      </c>
      <c r="F350" s="10">
        <v>102000</v>
      </c>
      <c r="G350" s="10">
        <v>0</v>
      </c>
      <c r="H350" s="10">
        <v>102000</v>
      </c>
      <c r="I350" s="10"/>
      <c r="J350" s="10">
        <f t="shared" si="55"/>
        <v>204000</v>
      </c>
      <c r="K350" s="10">
        <f>SUM(L350+M350)</f>
        <v>72300</v>
      </c>
      <c r="L350" s="10">
        <v>72300</v>
      </c>
      <c r="M350" s="10">
        <v>0</v>
      </c>
      <c r="N350" s="10">
        <f t="shared" si="56"/>
        <v>71847</v>
      </c>
      <c r="O350" s="10"/>
      <c r="P350" s="10">
        <v>71847</v>
      </c>
      <c r="Q350" s="10"/>
    </row>
    <row r="351" spans="1:17" ht="12">
      <c r="A351" s="6"/>
      <c r="B351" s="6"/>
      <c r="C351" s="6">
        <v>4210</v>
      </c>
      <c r="D351" s="6" t="s">
        <v>16</v>
      </c>
      <c r="E351" s="10">
        <f t="shared" si="54"/>
        <v>91700</v>
      </c>
      <c r="F351" s="10">
        <v>91700</v>
      </c>
      <c r="G351" s="6"/>
      <c r="H351" s="10">
        <v>-4000</v>
      </c>
      <c r="I351" s="6"/>
      <c r="J351" s="10">
        <f t="shared" si="55"/>
        <v>87700</v>
      </c>
      <c r="K351" s="10">
        <f aca="true" t="shared" si="57" ref="K351:K366">SUM(L351:M351)</f>
        <v>84804</v>
      </c>
      <c r="L351" s="10">
        <v>84804</v>
      </c>
      <c r="M351" s="6"/>
      <c r="N351" s="10">
        <f t="shared" si="56"/>
        <v>29022</v>
      </c>
      <c r="O351" s="10"/>
      <c r="P351" s="10">
        <v>29022</v>
      </c>
      <c r="Q351" s="10"/>
    </row>
    <row r="352" spans="1:17" ht="12">
      <c r="A352" s="6"/>
      <c r="B352" s="6"/>
      <c r="C352" s="6">
        <v>4260</v>
      </c>
      <c r="D352" s="6" t="s">
        <v>8</v>
      </c>
      <c r="E352" s="10">
        <f t="shared" si="54"/>
        <v>1200</v>
      </c>
      <c r="F352" s="6">
        <v>1200</v>
      </c>
      <c r="G352" s="6"/>
      <c r="H352" s="6">
        <v>0</v>
      </c>
      <c r="I352" s="6"/>
      <c r="J352" s="10">
        <f t="shared" si="55"/>
        <v>1200</v>
      </c>
      <c r="K352" s="10">
        <f t="shared" si="57"/>
        <v>1200</v>
      </c>
      <c r="L352" s="10">
        <v>1200</v>
      </c>
      <c r="M352" s="6"/>
      <c r="N352" s="10">
        <f t="shared" si="56"/>
        <v>912</v>
      </c>
      <c r="O352" s="10"/>
      <c r="P352" s="10">
        <v>912</v>
      </c>
      <c r="Q352" s="10"/>
    </row>
    <row r="353" spans="1:17" ht="12">
      <c r="A353" s="6"/>
      <c r="B353" s="6"/>
      <c r="C353" s="6">
        <v>4300</v>
      </c>
      <c r="D353" s="6" t="s">
        <v>37</v>
      </c>
      <c r="E353" s="10">
        <f t="shared" si="54"/>
        <v>142500</v>
      </c>
      <c r="F353" s="10">
        <v>142500</v>
      </c>
      <c r="G353" s="6"/>
      <c r="H353" s="10">
        <v>-153000</v>
      </c>
      <c r="I353" s="6"/>
      <c r="J353" s="10">
        <f t="shared" si="55"/>
        <v>-10500</v>
      </c>
      <c r="K353" s="10">
        <f t="shared" si="57"/>
        <v>313874</v>
      </c>
      <c r="L353" s="10">
        <v>313874</v>
      </c>
      <c r="M353" s="6"/>
      <c r="N353" s="10">
        <f t="shared" si="56"/>
        <v>272158</v>
      </c>
      <c r="O353" s="10"/>
      <c r="P353" s="10">
        <v>272158</v>
      </c>
      <c r="Q353" s="10"/>
    </row>
    <row r="354" spans="1:17" ht="12">
      <c r="A354" s="6"/>
      <c r="B354" s="6"/>
      <c r="C354" s="6">
        <v>4430</v>
      </c>
      <c r="D354" s="6" t="s">
        <v>27</v>
      </c>
      <c r="E354" s="10">
        <f t="shared" si="54"/>
        <v>4000</v>
      </c>
      <c r="F354" s="6">
        <v>4000</v>
      </c>
      <c r="G354" s="6"/>
      <c r="H354" s="6">
        <v>0</v>
      </c>
      <c r="I354" s="6"/>
      <c r="J354" s="10">
        <f t="shared" si="55"/>
        <v>4000</v>
      </c>
      <c r="K354" s="10">
        <f t="shared" si="57"/>
        <v>3975</v>
      </c>
      <c r="L354" s="10">
        <v>3975</v>
      </c>
      <c r="M354" s="6"/>
      <c r="N354" s="10">
        <f t="shared" si="56"/>
        <v>2445</v>
      </c>
      <c r="O354" s="10"/>
      <c r="P354" s="10">
        <v>2445</v>
      </c>
      <c r="Q354" s="10"/>
    </row>
    <row r="355" spans="1:17" ht="12">
      <c r="A355" s="6"/>
      <c r="B355" s="6"/>
      <c r="C355" s="6">
        <v>6050</v>
      </c>
      <c r="D355" s="6" t="s">
        <v>68</v>
      </c>
      <c r="E355" s="10">
        <f t="shared" si="54"/>
        <v>37000</v>
      </c>
      <c r="F355" s="6"/>
      <c r="G355" s="10">
        <v>37000</v>
      </c>
      <c r="H355" s="6"/>
      <c r="I355" s="10">
        <v>0</v>
      </c>
      <c r="J355" s="10">
        <f>SUM(E355+I355)</f>
        <v>37000</v>
      </c>
      <c r="K355" s="10">
        <f t="shared" si="57"/>
        <v>37000</v>
      </c>
      <c r="L355" s="6"/>
      <c r="M355" s="10">
        <v>37000</v>
      </c>
      <c r="N355" s="10">
        <f>SUM(Q355)</f>
        <v>24432</v>
      </c>
      <c r="O355" s="10"/>
      <c r="P355" s="10"/>
      <c r="Q355" s="10">
        <v>24432</v>
      </c>
    </row>
    <row r="356" spans="1:17" ht="24">
      <c r="A356" s="6"/>
      <c r="B356" s="6"/>
      <c r="C356" s="33">
        <v>6060</v>
      </c>
      <c r="D356" s="22" t="s">
        <v>146</v>
      </c>
      <c r="E356" s="10"/>
      <c r="F356" s="6"/>
      <c r="G356" s="10"/>
      <c r="H356" s="6"/>
      <c r="I356" s="10"/>
      <c r="J356" s="10"/>
      <c r="K356" s="10"/>
      <c r="L356" s="6"/>
      <c r="M356" s="10">
        <v>4500</v>
      </c>
      <c r="N356" s="10">
        <f>SUM(Q356)</f>
        <v>4111</v>
      </c>
      <c r="O356" s="10"/>
      <c r="P356" s="10"/>
      <c r="Q356" s="10">
        <v>4111</v>
      </c>
    </row>
    <row r="357" spans="1:17" ht="12">
      <c r="A357" s="6"/>
      <c r="B357" s="6"/>
      <c r="C357" s="54" t="s">
        <v>56</v>
      </c>
      <c r="D357" s="55"/>
      <c r="E357" s="14">
        <f t="shared" si="54"/>
        <v>438400</v>
      </c>
      <c r="F357" s="14">
        <f>SUM(F348:F355)</f>
        <v>401400</v>
      </c>
      <c r="G357" s="14">
        <f>SUM(G355)</f>
        <v>37000</v>
      </c>
      <c r="H357" s="14">
        <f>SUM(H348:H354)</f>
        <v>5000</v>
      </c>
      <c r="I357" s="14">
        <f>SUM(I355)</f>
        <v>0</v>
      </c>
      <c r="J357" s="14">
        <f>SUM(E357+H357)</f>
        <v>443400</v>
      </c>
      <c r="K357" s="14">
        <f t="shared" si="57"/>
        <v>557273</v>
      </c>
      <c r="L357" s="14">
        <f>SUM(L348:L354)</f>
        <v>515773</v>
      </c>
      <c r="M357" s="14">
        <f>SUM(M355+M356)</f>
        <v>41500</v>
      </c>
      <c r="N357" s="10">
        <f>SUM(N348:N356)</f>
        <v>444260</v>
      </c>
      <c r="O357" s="10">
        <f>SUM(O348:O355)</f>
        <v>0</v>
      </c>
      <c r="P357" s="10">
        <f>SUM(P348:P355)</f>
        <v>415717</v>
      </c>
      <c r="Q357" s="10">
        <f>SUM(Q356+Q355)</f>
        <v>28543</v>
      </c>
    </row>
    <row r="358" spans="1:17" ht="24">
      <c r="A358" s="6"/>
      <c r="B358" s="16">
        <v>92116</v>
      </c>
      <c r="C358" s="16">
        <v>2480</v>
      </c>
      <c r="D358" s="17" t="s">
        <v>147</v>
      </c>
      <c r="E358" s="28">
        <f t="shared" si="54"/>
        <v>336655</v>
      </c>
      <c r="F358" s="28">
        <v>336655</v>
      </c>
      <c r="G358" s="16"/>
      <c r="H358" s="28">
        <v>0</v>
      </c>
      <c r="I358" s="16"/>
      <c r="J358" s="28">
        <f>SUM(E358+H358)</f>
        <v>336655</v>
      </c>
      <c r="K358" s="28">
        <f t="shared" si="57"/>
        <v>346637</v>
      </c>
      <c r="L358" s="28">
        <v>346637</v>
      </c>
      <c r="M358" s="16"/>
      <c r="N358" s="28">
        <f>SUM(P358)</f>
        <v>345637</v>
      </c>
      <c r="O358" s="28"/>
      <c r="P358" s="28">
        <v>345637</v>
      </c>
      <c r="Q358" s="28"/>
    </row>
    <row r="359" spans="1:17" ht="12">
      <c r="A359" s="6"/>
      <c r="B359" s="16"/>
      <c r="C359" s="6">
        <v>6050</v>
      </c>
      <c r="D359" s="6" t="s">
        <v>68</v>
      </c>
      <c r="E359" s="28"/>
      <c r="F359" s="28"/>
      <c r="G359" s="16"/>
      <c r="H359" s="28"/>
      <c r="I359" s="16"/>
      <c r="J359" s="28"/>
      <c r="K359" s="28">
        <f t="shared" si="57"/>
        <v>287665</v>
      </c>
      <c r="L359" s="28"/>
      <c r="M359" s="28">
        <v>287665</v>
      </c>
      <c r="N359" s="28"/>
      <c r="O359" s="28"/>
      <c r="P359" s="28"/>
      <c r="Q359" s="28">
        <v>287665</v>
      </c>
    </row>
    <row r="360" spans="1:17" ht="24">
      <c r="A360" s="6"/>
      <c r="B360" s="16"/>
      <c r="C360" s="16">
        <v>6060</v>
      </c>
      <c r="D360" s="22" t="s">
        <v>146</v>
      </c>
      <c r="E360" s="28"/>
      <c r="F360" s="28"/>
      <c r="G360" s="16"/>
      <c r="H360" s="28"/>
      <c r="I360" s="16"/>
      <c r="J360" s="28"/>
      <c r="K360" s="28">
        <f t="shared" si="57"/>
        <v>125000</v>
      </c>
      <c r="L360" s="28"/>
      <c r="M360" s="28">
        <v>125000</v>
      </c>
      <c r="N360" s="28"/>
      <c r="O360" s="28"/>
      <c r="P360" s="28"/>
      <c r="Q360" s="28">
        <v>116907</v>
      </c>
    </row>
    <row r="361" spans="1:17" ht="12">
      <c r="A361" s="6"/>
      <c r="B361" s="6"/>
      <c r="C361" s="54" t="s">
        <v>148</v>
      </c>
      <c r="D361" s="55"/>
      <c r="E361" s="14">
        <f t="shared" si="54"/>
        <v>336655</v>
      </c>
      <c r="F361" s="14">
        <f>SUM(F358)</f>
        <v>336655</v>
      </c>
      <c r="G361" s="13">
        <v>0</v>
      </c>
      <c r="H361" s="14">
        <f>SUM(H358)</f>
        <v>0</v>
      </c>
      <c r="I361" s="13">
        <v>0</v>
      </c>
      <c r="J361" s="14">
        <f>SUM(+J358)</f>
        <v>336655</v>
      </c>
      <c r="K361" s="14">
        <f t="shared" si="57"/>
        <v>759302</v>
      </c>
      <c r="L361" s="14">
        <f>SUM(L358)</f>
        <v>346637</v>
      </c>
      <c r="M361" s="14">
        <f>SUM(M359:M360)</f>
        <v>412665</v>
      </c>
      <c r="N361" s="10">
        <f>SUM(P361+Q361)</f>
        <v>750209</v>
      </c>
      <c r="O361" s="10">
        <f>SUM(O358)</f>
        <v>0</v>
      </c>
      <c r="P361" s="10">
        <f>SUM(P358)</f>
        <v>345637</v>
      </c>
      <c r="Q361" s="10">
        <f>SUM(Q359:Q360)</f>
        <v>404572</v>
      </c>
    </row>
    <row r="362" spans="1:17" ht="12">
      <c r="A362" s="6"/>
      <c r="B362" s="6">
        <v>92120</v>
      </c>
      <c r="C362" s="6">
        <v>4210</v>
      </c>
      <c r="D362" s="6" t="s">
        <v>16</v>
      </c>
      <c r="E362" s="10">
        <f t="shared" si="54"/>
        <v>1500</v>
      </c>
      <c r="F362" s="10">
        <v>1500</v>
      </c>
      <c r="G362" s="6"/>
      <c r="H362" s="10">
        <v>0</v>
      </c>
      <c r="I362" s="6"/>
      <c r="J362" s="10">
        <f>SUM(E362+H362)</f>
        <v>1500</v>
      </c>
      <c r="K362" s="10">
        <f t="shared" si="57"/>
        <v>1500</v>
      </c>
      <c r="L362" s="10">
        <v>1500</v>
      </c>
      <c r="M362" s="6"/>
      <c r="N362" s="10">
        <f>SUM(P362)</f>
        <v>1500</v>
      </c>
      <c r="O362" s="10"/>
      <c r="P362" s="10">
        <v>1500</v>
      </c>
      <c r="Q362" s="10"/>
    </row>
    <row r="363" spans="1:17" ht="12">
      <c r="A363" s="6"/>
      <c r="B363" s="6"/>
      <c r="C363" s="6">
        <v>4260</v>
      </c>
      <c r="D363" s="6" t="s">
        <v>8</v>
      </c>
      <c r="E363" s="10">
        <f t="shared" si="54"/>
        <v>1000</v>
      </c>
      <c r="F363" s="10">
        <v>1000</v>
      </c>
      <c r="G363" s="6"/>
      <c r="H363" s="10">
        <v>0</v>
      </c>
      <c r="I363" s="6"/>
      <c r="J363" s="10">
        <f>SUM(E363+H363)</f>
        <v>1000</v>
      </c>
      <c r="K363" s="10">
        <f t="shared" si="57"/>
        <v>1000</v>
      </c>
      <c r="L363" s="10">
        <v>1000</v>
      </c>
      <c r="M363" s="6"/>
      <c r="N363" s="10">
        <f>SUM(P363)</f>
        <v>517</v>
      </c>
      <c r="O363" s="10"/>
      <c r="P363" s="10">
        <v>517</v>
      </c>
      <c r="Q363" s="10"/>
    </row>
    <row r="364" spans="1:17" ht="12">
      <c r="A364" s="6"/>
      <c r="B364" s="6"/>
      <c r="C364" s="6">
        <v>4300</v>
      </c>
      <c r="D364" s="6" t="s">
        <v>37</v>
      </c>
      <c r="E364" s="10">
        <f t="shared" si="54"/>
        <v>45000</v>
      </c>
      <c r="F364" s="10">
        <v>45000</v>
      </c>
      <c r="G364" s="6"/>
      <c r="H364" s="10">
        <v>-15000</v>
      </c>
      <c r="I364" s="6"/>
      <c r="J364" s="10">
        <f>SUM(E364+H364)</f>
        <v>30000</v>
      </c>
      <c r="K364" s="10">
        <f t="shared" si="57"/>
        <v>45000</v>
      </c>
      <c r="L364" s="10">
        <v>45000</v>
      </c>
      <c r="M364" s="6"/>
      <c r="N364" s="10">
        <f>SUM(P364)</f>
        <v>32406</v>
      </c>
      <c r="O364" s="10"/>
      <c r="P364" s="10">
        <v>32406</v>
      </c>
      <c r="Q364" s="10"/>
    </row>
    <row r="365" spans="1:17" ht="12">
      <c r="A365" s="6"/>
      <c r="B365" s="6"/>
      <c r="C365" s="29">
        <v>6060</v>
      </c>
      <c r="D365" s="30" t="s">
        <v>138</v>
      </c>
      <c r="E365" s="10">
        <f>SUM(G365)</f>
        <v>0</v>
      </c>
      <c r="F365" s="10"/>
      <c r="G365" s="6">
        <v>0</v>
      </c>
      <c r="H365" s="10"/>
      <c r="I365" s="6"/>
      <c r="J365" s="10"/>
      <c r="K365" s="10">
        <f t="shared" si="57"/>
        <v>25000</v>
      </c>
      <c r="L365" s="10"/>
      <c r="M365" s="10">
        <v>25000</v>
      </c>
      <c r="N365" s="10">
        <f>SUM(Q365)</f>
        <v>25000</v>
      </c>
      <c r="O365" s="10"/>
      <c r="P365" s="10"/>
      <c r="Q365" s="10">
        <v>25000</v>
      </c>
    </row>
    <row r="366" spans="1:17" ht="12" customHeight="1">
      <c r="A366" s="6"/>
      <c r="B366" s="6"/>
      <c r="C366" s="54" t="s">
        <v>57</v>
      </c>
      <c r="D366" s="55"/>
      <c r="E366" s="14">
        <f>SUM(F366:G366)</f>
        <v>47500</v>
      </c>
      <c r="F366" s="14">
        <f>SUM(F362:F364)</f>
        <v>47500</v>
      </c>
      <c r="G366" s="14">
        <f>SUM(G365)</f>
        <v>0</v>
      </c>
      <c r="H366" s="14">
        <f>SUM(H362:H364)</f>
        <v>-15000</v>
      </c>
      <c r="I366" s="14"/>
      <c r="J366" s="14">
        <f>SUM(J362:J364)</f>
        <v>32500</v>
      </c>
      <c r="K366" s="14">
        <f t="shared" si="57"/>
        <v>72500</v>
      </c>
      <c r="L366" s="14">
        <f>SUM(L362:L364)</f>
        <v>47500</v>
      </c>
      <c r="M366" s="14">
        <f>SUM(M365)</f>
        <v>25000</v>
      </c>
      <c r="N366" s="10">
        <f>SUM(N362:N365)</f>
        <v>59423</v>
      </c>
      <c r="O366" s="10">
        <f>SUM(O362:O365)</f>
        <v>0</v>
      </c>
      <c r="P366" s="10">
        <f>SUM(P362:P365)</f>
        <v>34423</v>
      </c>
      <c r="Q366" s="10">
        <f>SUM(Q362:Q365)</f>
        <v>25000</v>
      </c>
    </row>
    <row r="367" spans="1:17" ht="12">
      <c r="A367" s="59" t="s">
        <v>70</v>
      </c>
      <c r="B367" s="60"/>
      <c r="C367" s="60"/>
      <c r="D367" s="61"/>
      <c r="E367" s="10">
        <f t="shared" si="54"/>
        <v>822555</v>
      </c>
      <c r="F367" s="10">
        <f>SUM(F366,F361,F357)</f>
        <v>785555</v>
      </c>
      <c r="G367" s="10">
        <f>SUM(G357,G361,G366)</f>
        <v>37000</v>
      </c>
      <c r="H367" s="10">
        <f>SUM(H366,H361,H357)</f>
        <v>-10000</v>
      </c>
      <c r="I367" s="10">
        <f>SUM(I357,I361,I366)</f>
        <v>0</v>
      </c>
      <c r="J367" s="10">
        <f>SUM(E367+H367+I367)</f>
        <v>812555</v>
      </c>
      <c r="K367" s="10">
        <f aca="true" t="shared" si="58" ref="K367:K375">SUM(L367:M367)</f>
        <v>1389075</v>
      </c>
      <c r="L367" s="10">
        <f>SUM(L366,L361,L357)</f>
        <v>909910</v>
      </c>
      <c r="M367" s="10">
        <f>SUM(M357,M361,M366)</f>
        <v>479165</v>
      </c>
      <c r="N367" s="10">
        <f>SUM(N366,N361,N357)</f>
        <v>1253892</v>
      </c>
      <c r="O367" s="10">
        <f>SUM(O366,O361,O357)</f>
        <v>0</v>
      </c>
      <c r="P367" s="10">
        <f>SUM(P366,P361,P357)</f>
        <v>795777</v>
      </c>
      <c r="Q367" s="10">
        <f>SUM(Q357+Q361+Q366)</f>
        <v>458115</v>
      </c>
    </row>
    <row r="368" spans="1:17" ht="12">
      <c r="A368" s="6">
        <v>926</v>
      </c>
      <c r="B368" s="6">
        <v>92601</v>
      </c>
      <c r="C368" s="6">
        <v>6050</v>
      </c>
      <c r="D368" s="6" t="s">
        <v>12</v>
      </c>
      <c r="E368" s="10">
        <f t="shared" si="54"/>
        <v>4276700</v>
      </c>
      <c r="F368" s="6">
        <v>0</v>
      </c>
      <c r="G368" s="10">
        <v>4276700</v>
      </c>
      <c r="H368" s="6">
        <v>0</v>
      </c>
      <c r="I368" s="10">
        <v>26700</v>
      </c>
      <c r="J368" s="10">
        <f>SUM(E368+I368)</f>
        <v>4303400</v>
      </c>
      <c r="K368" s="10">
        <f t="shared" si="58"/>
        <v>4476700</v>
      </c>
      <c r="L368" s="6">
        <v>0</v>
      </c>
      <c r="M368" s="10">
        <v>4476700</v>
      </c>
      <c r="N368" s="10">
        <f>SUM(Q368)</f>
        <v>4318286</v>
      </c>
      <c r="O368" s="10"/>
      <c r="P368" s="10"/>
      <c r="Q368" s="10">
        <v>4318286</v>
      </c>
    </row>
    <row r="369" spans="1:17" ht="12">
      <c r="A369" s="6"/>
      <c r="B369" s="6"/>
      <c r="C369" s="54" t="s">
        <v>58</v>
      </c>
      <c r="D369" s="55"/>
      <c r="E369" s="14">
        <f t="shared" si="54"/>
        <v>4276700</v>
      </c>
      <c r="F369" s="13">
        <f>SUM(F368)</f>
        <v>0</v>
      </c>
      <c r="G369" s="14">
        <f>SUM(G368)</f>
        <v>4276700</v>
      </c>
      <c r="H369" s="13">
        <f>SUM(H368)</f>
        <v>0</v>
      </c>
      <c r="I369" s="14">
        <f>SUM(I368)</f>
        <v>26700</v>
      </c>
      <c r="J369" s="10">
        <f>SUM(E369+I369)</f>
        <v>4303400</v>
      </c>
      <c r="K369" s="14">
        <f t="shared" si="58"/>
        <v>4476700</v>
      </c>
      <c r="L369" s="13">
        <f aca="true" t="shared" si="59" ref="L369:Q369">SUM(L368)</f>
        <v>0</v>
      </c>
      <c r="M369" s="14">
        <f t="shared" si="59"/>
        <v>4476700</v>
      </c>
      <c r="N369" s="10">
        <f t="shared" si="59"/>
        <v>4318286</v>
      </c>
      <c r="O369" s="10">
        <f t="shared" si="59"/>
        <v>0</v>
      </c>
      <c r="P369" s="10">
        <f t="shared" si="59"/>
        <v>0</v>
      </c>
      <c r="Q369" s="10">
        <f t="shared" si="59"/>
        <v>4318286</v>
      </c>
    </row>
    <row r="370" spans="1:17" ht="12">
      <c r="A370" s="6"/>
      <c r="B370" s="6">
        <v>92605</v>
      </c>
      <c r="C370" s="6">
        <v>4110</v>
      </c>
      <c r="D370" s="6" t="s">
        <v>22</v>
      </c>
      <c r="E370" s="10">
        <f t="shared" si="54"/>
        <v>2000</v>
      </c>
      <c r="F370" s="6">
        <v>2000</v>
      </c>
      <c r="G370" s="6"/>
      <c r="H370" s="6">
        <v>0</v>
      </c>
      <c r="I370" s="6"/>
      <c r="J370" s="10">
        <f>SUM(E370+H370)</f>
        <v>2000</v>
      </c>
      <c r="K370" s="10">
        <f t="shared" si="58"/>
        <v>2000</v>
      </c>
      <c r="L370" s="6">
        <v>2000</v>
      </c>
      <c r="M370" s="6"/>
      <c r="N370" s="10">
        <f>SUM(P370)</f>
        <v>0</v>
      </c>
      <c r="O370" s="10"/>
      <c r="P370" s="10">
        <v>0</v>
      </c>
      <c r="Q370" s="10"/>
    </row>
    <row r="371" spans="1:17" ht="12">
      <c r="A371" s="6"/>
      <c r="B371" s="6"/>
      <c r="C371" s="6">
        <v>4170</v>
      </c>
      <c r="D371" s="6" t="s">
        <v>108</v>
      </c>
      <c r="E371" s="10"/>
      <c r="F371" s="6"/>
      <c r="G371" s="6"/>
      <c r="H371" s="6"/>
      <c r="I371" s="6"/>
      <c r="J371" s="10"/>
      <c r="K371" s="10">
        <f t="shared" si="58"/>
        <v>7100</v>
      </c>
      <c r="L371" s="6">
        <v>7100</v>
      </c>
      <c r="M371" s="6"/>
      <c r="N371" s="10">
        <f>SUM(P371)</f>
        <v>5420</v>
      </c>
      <c r="O371" s="10"/>
      <c r="P371" s="10">
        <v>5420</v>
      </c>
      <c r="Q371" s="10"/>
    </row>
    <row r="372" spans="1:17" ht="12">
      <c r="A372" s="6"/>
      <c r="B372" s="6"/>
      <c r="C372" s="6">
        <v>4210</v>
      </c>
      <c r="D372" s="6" t="s">
        <v>16</v>
      </c>
      <c r="E372" s="10">
        <f t="shared" si="54"/>
        <v>14000</v>
      </c>
      <c r="F372" s="10">
        <v>14000</v>
      </c>
      <c r="G372" s="6"/>
      <c r="H372" s="10">
        <v>0</v>
      </c>
      <c r="I372" s="6"/>
      <c r="J372" s="10">
        <f>SUM(E372+H372)</f>
        <v>14000</v>
      </c>
      <c r="K372" s="10">
        <f t="shared" si="58"/>
        <v>25700</v>
      </c>
      <c r="L372" s="10">
        <v>25700</v>
      </c>
      <c r="M372" s="6"/>
      <c r="N372" s="10">
        <f>SUM(P372)</f>
        <v>20903</v>
      </c>
      <c r="O372" s="10"/>
      <c r="P372" s="10">
        <v>20903</v>
      </c>
      <c r="Q372" s="10"/>
    </row>
    <row r="373" spans="1:17" ht="12">
      <c r="A373" s="6"/>
      <c r="B373" s="6"/>
      <c r="C373" s="6">
        <v>4300</v>
      </c>
      <c r="D373" s="6" t="s">
        <v>37</v>
      </c>
      <c r="E373" s="10">
        <f t="shared" si="54"/>
        <v>39000</v>
      </c>
      <c r="F373" s="10">
        <v>39000</v>
      </c>
      <c r="G373" s="6"/>
      <c r="H373" s="10">
        <v>0</v>
      </c>
      <c r="I373" s="6"/>
      <c r="J373" s="10">
        <f>SUM(E373+H373)</f>
        <v>39000</v>
      </c>
      <c r="K373" s="10">
        <f t="shared" si="58"/>
        <v>15900</v>
      </c>
      <c r="L373" s="10">
        <v>15900</v>
      </c>
      <c r="M373" s="6"/>
      <c r="N373" s="10">
        <f>SUM(P373)</f>
        <v>15701</v>
      </c>
      <c r="O373" s="10"/>
      <c r="P373" s="10">
        <v>15701</v>
      </c>
      <c r="Q373" s="10"/>
    </row>
    <row r="374" spans="1:17" ht="12">
      <c r="A374" s="6"/>
      <c r="B374" s="6"/>
      <c r="C374" s="6">
        <v>4430</v>
      </c>
      <c r="D374" s="6" t="s">
        <v>27</v>
      </c>
      <c r="E374" s="10">
        <f t="shared" si="54"/>
        <v>8000</v>
      </c>
      <c r="F374" s="10">
        <v>8000</v>
      </c>
      <c r="G374" s="6"/>
      <c r="H374" s="10">
        <v>0</v>
      </c>
      <c r="I374" s="6"/>
      <c r="J374" s="10">
        <f>SUM(E374+H374)</f>
        <v>8000</v>
      </c>
      <c r="K374" s="10">
        <f t="shared" si="58"/>
        <v>3100</v>
      </c>
      <c r="L374" s="10">
        <v>3100</v>
      </c>
      <c r="M374" s="6"/>
      <c r="N374" s="10">
        <f>SUM(P374)</f>
        <v>2604</v>
      </c>
      <c r="O374" s="10"/>
      <c r="P374" s="10">
        <v>2604</v>
      </c>
      <c r="Q374" s="10"/>
    </row>
    <row r="375" spans="1:17" ht="12">
      <c r="A375" s="6"/>
      <c r="B375" s="6"/>
      <c r="C375" s="6">
        <v>6050</v>
      </c>
      <c r="D375" s="6" t="s">
        <v>68</v>
      </c>
      <c r="E375" s="10">
        <f t="shared" si="54"/>
        <v>895000</v>
      </c>
      <c r="F375" s="10"/>
      <c r="G375" s="10">
        <v>895000</v>
      </c>
      <c r="H375" s="10"/>
      <c r="I375" s="10">
        <v>200000</v>
      </c>
      <c r="J375" s="10">
        <f>SUM(E375+I375)</f>
        <v>1095000</v>
      </c>
      <c r="K375" s="10">
        <f t="shared" si="58"/>
        <v>980000</v>
      </c>
      <c r="L375" s="10"/>
      <c r="M375" s="10">
        <v>980000</v>
      </c>
      <c r="N375" s="10">
        <f>SUM(Q375)</f>
        <v>348352</v>
      </c>
      <c r="O375" s="10"/>
      <c r="P375" s="10"/>
      <c r="Q375" s="10">
        <v>348352</v>
      </c>
    </row>
    <row r="376" spans="1:17" ht="26.25" customHeight="1">
      <c r="A376" s="6"/>
      <c r="B376" s="6"/>
      <c r="C376" s="57" t="s">
        <v>59</v>
      </c>
      <c r="D376" s="58"/>
      <c r="E376" s="31">
        <f>SUM(E370:E375)</f>
        <v>958000</v>
      </c>
      <c r="F376" s="31">
        <f>SUM(F370:F375)</f>
        <v>63000</v>
      </c>
      <c r="G376" s="31">
        <f>SUM(G375)</f>
        <v>895000</v>
      </c>
      <c r="H376" s="31">
        <f>SUM(H370:H375)</f>
        <v>0</v>
      </c>
      <c r="I376" s="31">
        <f>SUM(I375)</f>
        <v>200000</v>
      </c>
      <c r="J376" s="31">
        <f>SUM(J370:J375)</f>
        <v>1158000</v>
      </c>
      <c r="K376" s="31">
        <f>SUM(K370:K375)</f>
        <v>1033800</v>
      </c>
      <c r="L376" s="31">
        <f>SUM(L370:L375)</f>
        <v>53800</v>
      </c>
      <c r="M376" s="31">
        <f>SUM(M375)</f>
        <v>980000</v>
      </c>
      <c r="N376" s="28">
        <f>SUM(N370:N375)</f>
        <v>392980</v>
      </c>
      <c r="O376" s="28">
        <f>SUM(O370:O375)</f>
        <v>0</v>
      </c>
      <c r="P376" s="28">
        <f>SUM(P370:P375)</f>
        <v>44628</v>
      </c>
      <c r="Q376" s="28">
        <f>SUM(Q370:Q375)</f>
        <v>348352</v>
      </c>
    </row>
    <row r="377" spans="1:17" ht="40.5" customHeight="1">
      <c r="A377" s="6"/>
      <c r="B377" s="16">
        <v>92695</v>
      </c>
      <c r="C377" s="16">
        <v>2820</v>
      </c>
      <c r="D377" s="22" t="s">
        <v>121</v>
      </c>
      <c r="E377" s="10">
        <v>12500</v>
      </c>
      <c r="F377" s="10">
        <v>12500</v>
      </c>
      <c r="G377" s="14"/>
      <c r="H377" s="10">
        <v>0</v>
      </c>
      <c r="I377" s="14"/>
      <c r="J377" s="10">
        <v>12500</v>
      </c>
      <c r="K377" s="10">
        <v>12500</v>
      </c>
      <c r="L377" s="10">
        <v>12500</v>
      </c>
      <c r="M377" s="14"/>
      <c r="N377" s="10">
        <f>SUM(P377)</f>
        <v>8000</v>
      </c>
      <c r="O377" s="10"/>
      <c r="P377" s="10">
        <v>8000</v>
      </c>
      <c r="Q377" s="10"/>
    </row>
    <row r="378" spans="1:17" ht="12">
      <c r="A378" s="29"/>
      <c r="B378" s="37"/>
      <c r="C378" s="39" t="s">
        <v>110</v>
      </c>
      <c r="D378" s="18"/>
      <c r="E378" s="14">
        <f>SUM(E377:E377)</f>
        <v>12500</v>
      </c>
      <c r="F378" s="14">
        <f>SUM(F377:F377)</f>
        <v>12500</v>
      </c>
      <c r="G378" s="14"/>
      <c r="H378" s="14">
        <f>SUM(H377:H377)</f>
        <v>0</v>
      </c>
      <c r="I378" s="14">
        <v>0</v>
      </c>
      <c r="J378" s="14">
        <f>SUM(J377:J377)</f>
        <v>12500</v>
      </c>
      <c r="K378" s="14">
        <f>SUM(K377:K377)</f>
        <v>12500</v>
      </c>
      <c r="L378" s="14">
        <f>SUM(L377:L377)</f>
        <v>12500</v>
      </c>
      <c r="M378" s="14"/>
      <c r="N378" s="10">
        <f>SUM(N377)</f>
        <v>8000</v>
      </c>
      <c r="O378" s="10">
        <f>SUM(O377)</f>
        <v>0</v>
      </c>
      <c r="P378" s="10">
        <f>SUM(P377)</f>
        <v>8000</v>
      </c>
      <c r="Q378" s="10">
        <f>SUM(Q377)</f>
        <v>0</v>
      </c>
    </row>
    <row r="379" spans="1:17" ht="13.5" customHeight="1">
      <c r="A379" s="59" t="s">
        <v>71</v>
      </c>
      <c r="B379" s="60"/>
      <c r="C379" s="60"/>
      <c r="D379" s="61"/>
      <c r="E379" s="10">
        <f t="shared" si="54"/>
        <v>5247200</v>
      </c>
      <c r="F379" s="10">
        <f>SUM(F376,F369,F378)</f>
        <v>75500</v>
      </c>
      <c r="G379" s="10">
        <f>SUM(G376,G369)</f>
        <v>5171700</v>
      </c>
      <c r="H379" s="10">
        <f>SUM(H369+H376)</f>
        <v>0</v>
      </c>
      <c r="I379" s="10">
        <f>SUM(I376,I369)</f>
        <v>226700</v>
      </c>
      <c r="J379" s="10">
        <f>SUM(E379+I379)</f>
        <v>5473900</v>
      </c>
      <c r="K379" s="10">
        <f>SUM(L379:M379)</f>
        <v>5523000</v>
      </c>
      <c r="L379" s="10">
        <f>SUM(L376,L369,L378)</f>
        <v>66300</v>
      </c>
      <c r="M379" s="10">
        <f>SUM(M376,M369)</f>
        <v>5456700</v>
      </c>
      <c r="N379" s="10">
        <f>SUM(N369+N376+N378)</f>
        <v>4719266</v>
      </c>
      <c r="O379" s="10">
        <f>SUM(O369+O376+O378)</f>
        <v>0</v>
      </c>
      <c r="P379" s="10">
        <f>SUM(P369+P376+P378)</f>
        <v>52628</v>
      </c>
      <c r="Q379" s="10">
        <f>SUM(Q369+Q376+Q378)</f>
        <v>4666638</v>
      </c>
    </row>
    <row r="380" spans="1:17" ht="12">
      <c r="A380" s="59" t="s">
        <v>72</v>
      </c>
      <c r="B380" s="60"/>
      <c r="C380" s="60"/>
      <c r="D380" s="61"/>
      <c r="E380" s="10">
        <f t="shared" si="54"/>
        <v>61463537</v>
      </c>
      <c r="F380" s="10">
        <f>SUM(F24,F40,F55,F59,F95,F125,F128,F145,F148,F154,F266,F279,F314,F328,F347,F367,F379)</f>
        <v>33808587</v>
      </c>
      <c r="G380" s="10">
        <f>SUM(G24,G40,G55,G59,G95,G125,G128,G145,G148,G154,G266,G279,G314,G328,G347,G367,G379)</f>
        <v>27654950</v>
      </c>
      <c r="H380" s="10">
        <f>SUM(H24+H40+H55+H59+H95+H125+H128+H145+H148+H154+H266+H279+H314+H328+H347+H367+H379)</f>
        <v>397581</v>
      </c>
      <c r="I380" s="10" t="e">
        <f>SUM(I24+I40+I55+I59+I95+I125+I128+I145+I154+I266+I279+I314+I328+I347+I367+I379)</f>
        <v>#REF!</v>
      </c>
      <c r="J380" s="10" t="e">
        <f>SUM(+J367+J347+J328+J314+J279+J266+J154+J148+J145+J128+J125+J95+J59+J55+J40+J24+J379)</f>
        <v>#REF!</v>
      </c>
      <c r="K380" s="10">
        <f>SUM(L380:M380)</f>
        <v>59707112</v>
      </c>
      <c r="L380" s="10">
        <f>SUM(L24,L40,L55,L59,L95,L125,L128,L145,L148,L154,L266,L279,L314,L328,L347,L367,L379)</f>
        <v>32243947</v>
      </c>
      <c r="M380" s="10">
        <f>SUM(M24,M40,M55,M59,M95,M125,M128,M145,M148,M154,M266,M279,M314,M328,M347,M367,M379)</f>
        <v>27463165</v>
      </c>
      <c r="N380" s="10">
        <f>SUM(P380:Q380)</f>
        <v>49358652</v>
      </c>
      <c r="O380" s="10">
        <f>SUM(O24+O40+O55+O59+O95+O125+O128+O145+O148+O154+O266+O279+O314+O328+O347+O367+O379)</f>
        <v>0</v>
      </c>
      <c r="P380" s="10">
        <f>SUM(P24+P40+P55+P59+P95+P125+P128+P145+P148+P154+P266+P279+P314+P328+P347+P367+P379)</f>
        <v>30495662</v>
      </c>
      <c r="Q380" s="10">
        <f>SUM(Q24+Q40+Q55+Q59+Q95+Q125+Q128+Q145+Q148+Q154+Q266+Q279+Q314+Q328+Q347+Q367+Q379)</f>
        <v>18862990</v>
      </c>
    </row>
    <row r="396" ht="12.75">
      <c r="D396"/>
    </row>
  </sheetData>
  <mergeCells count="84">
    <mergeCell ref="C357:D357"/>
    <mergeCell ref="A347:D347"/>
    <mergeCell ref="C311:D311"/>
    <mergeCell ref="C313:D313"/>
    <mergeCell ref="A314:D314"/>
    <mergeCell ref="C331:D331"/>
    <mergeCell ref="C346:D346"/>
    <mergeCell ref="C344:D344"/>
    <mergeCell ref="C324:D324"/>
    <mergeCell ref="C333:D333"/>
    <mergeCell ref="C336:D336"/>
    <mergeCell ref="C339:D339"/>
    <mergeCell ref="C327:D327"/>
    <mergeCell ref="A328:D328"/>
    <mergeCell ref="A379:D379"/>
    <mergeCell ref="A380:D380"/>
    <mergeCell ref="C361:D361"/>
    <mergeCell ref="C366:D366"/>
    <mergeCell ref="A367:D367"/>
    <mergeCell ref="C369:D369"/>
    <mergeCell ref="C376:D376"/>
    <mergeCell ref="C276:D276"/>
    <mergeCell ref="A279:D279"/>
    <mergeCell ref="C295:D295"/>
    <mergeCell ref="C288:D288"/>
    <mergeCell ref="C293:D293"/>
    <mergeCell ref="C278:D278"/>
    <mergeCell ref="C290:D290"/>
    <mergeCell ref="C260:D260"/>
    <mergeCell ref="C263:D263"/>
    <mergeCell ref="A266:D266"/>
    <mergeCell ref="C176:D176"/>
    <mergeCell ref="C207:D207"/>
    <mergeCell ref="C225:D225"/>
    <mergeCell ref="C227:D227"/>
    <mergeCell ref="C241:D241"/>
    <mergeCell ref="B265:D265"/>
    <mergeCell ref="C187:D187"/>
    <mergeCell ref="A125:D125"/>
    <mergeCell ref="B9:B10"/>
    <mergeCell ref="A9:A10"/>
    <mergeCell ref="C27:D27"/>
    <mergeCell ref="C33:D33"/>
    <mergeCell ref="A55:D55"/>
    <mergeCell ref="C124:D124"/>
    <mergeCell ref="C107:D107"/>
    <mergeCell ref="C115:D115"/>
    <mergeCell ref="C127:D127"/>
    <mergeCell ref="C21:D21"/>
    <mergeCell ref="C23:D23"/>
    <mergeCell ref="A24:D24"/>
    <mergeCell ref="A59:D59"/>
    <mergeCell ref="C64:D64"/>
    <mergeCell ref="A95:D95"/>
    <mergeCell ref="C54:D54"/>
    <mergeCell ref="C46:D46"/>
    <mergeCell ref="C99:D99"/>
    <mergeCell ref="C133:D133"/>
    <mergeCell ref="E9:E10"/>
    <mergeCell ref="D9:D10"/>
    <mergeCell ref="C9:C10"/>
    <mergeCell ref="C58:D58"/>
    <mergeCell ref="C39:D39"/>
    <mergeCell ref="A40:D40"/>
    <mergeCell ref="C94:D94"/>
    <mergeCell ref="C89:D89"/>
    <mergeCell ref="C70:D70"/>
    <mergeCell ref="C268:D268"/>
    <mergeCell ref="E6:G6"/>
    <mergeCell ref="C150:D150"/>
    <mergeCell ref="C153:D153"/>
    <mergeCell ref="A154:D154"/>
    <mergeCell ref="C141:D141"/>
    <mergeCell ref="C144:D144"/>
    <mergeCell ref="A145:D145"/>
    <mergeCell ref="A148:D148"/>
    <mergeCell ref="C147:D147"/>
    <mergeCell ref="A8:K8"/>
    <mergeCell ref="L9:M9"/>
    <mergeCell ref="N9:O10"/>
    <mergeCell ref="P9:Q9"/>
    <mergeCell ref="K9:K10"/>
    <mergeCell ref="F9:G9"/>
    <mergeCell ref="H9:I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2006-04-28T08:32:46Z</cp:lastPrinted>
  <dcterms:created xsi:type="dcterms:W3CDTF">2001-08-02T07:18:30Z</dcterms:created>
  <dcterms:modified xsi:type="dcterms:W3CDTF">2006-05-08T12:33:17Z</dcterms:modified>
  <cp:category/>
  <cp:version/>
  <cp:contentType/>
  <cp:contentStatus/>
</cp:coreProperties>
</file>