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Area" localSheetId="0">'wykon.03 prok 04'!$A$1:$R$81</definedName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<sst xmlns="http://schemas.openxmlformats.org/spreadsheetml/2006/main" count="139" uniqueCount="93">
  <si>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</si>
  <si>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</si>
  <si>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</si>
  <si>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</si>
  <si>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Dział 010 Rolnictwo i łowiectwo</t>
  </si>
  <si>
    <t>Dział 700 Gospodarka mieszkaniowa</t>
  </si>
  <si>
    <t>010</t>
  </si>
  <si>
    <t>01010</t>
  </si>
  <si>
    <t>0830</t>
  </si>
  <si>
    <t>0490</t>
  </si>
  <si>
    <t>0760</t>
  </si>
  <si>
    <t>0970</t>
  </si>
  <si>
    <t>0310</t>
  </si>
  <si>
    <t>0320</t>
  </si>
  <si>
    <t>0500</t>
  </si>
  <si>
    <t>0910</t>
  </si>
  <si>
    <t>0010</t>
  </si>
  <si>
    <t>0920</t>
  </si>
  <si>
    <t>2030</t>
  </si>
  <si>
    <t>2010</t>
  </si>
  <si>
    <t>Dział 801 Oświata i wychowanie</t>
  </si>
  <si>
    <t>Dział 756 Dochody od osób prawnych,od osób fizycznych i od innych jednostek nieposiadających osobowości prawnej oraz wydatki związane z ich poborem</t>
  </si>
  <si>
    <t>Dział 852 Pomoc społeczna</t>
  </si>
  <si>
    <t>0690</t>
  </si>
  <si>
    <t>Dział 854 Edukacyjna opieka wychowawcza</t>
  </si>
  <si>
    <t>wpływy z tytułu przekształcenia prawa użytkowania wieczystego przysługującego osobom fizycznym w prawo własności</t>
  </si>
  <si>
    <t>dotacje celowe otrzymane z budżetu państwa na realizację zadań bieżących z zakresu administracji rządowej  oraz innych zadań zleconych gminie (związkom gmin) ustawami (pomocy społecznej -  zasiłki i pomoc w naturze)</t>
  </si>
  <si>
    <t xml:space="preserve">dotacje celowe otrzymane z budżetu państwa na realizację  własnych zadań bieżących gmin - z zakresu pomocy społecznej- dożywianie </t>
  </si>
  <si>
    <t>wpływy z usług  (czynsze mieszkaniowe)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</si>
  <si>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</si>
  <si>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</si>
  <si>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</si>
  <si>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</si>
  <si>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</si>
  <si>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</si>
  <si>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</si>
  <si>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>0870</t>
  </si>
  <si>
    <t>odsetki od nieterminowych wpłat z tytułu zajęcia pasa drogowego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</si>
  <si>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</si>
  <si>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</si>
  <si>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wpływy ze  sprzedaży składników majątkowych 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</si>
  <si>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</si>
  <si>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</si>
  <si>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odsetki za nieterminowe wpłaty z tytułu podatków i opłat -z karty podatkowej</t>
  </si>
  <si>
    <t>Źródła dochodów</t>
  </si>
  <si>
    <t>Dział 600 Transport i łączność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</si>
  <si>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</si>
  <si>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</si>
  <si>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</si>
  <si>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</si>
  <si>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</si>
  <si>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</si>
  <si>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</si>
  <si>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</si>
  <si>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</si>
  <si>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wpłata środków finansowych z niewykorzystanych w terminie wydatków, które nie wygasają z upływem roku budżetowego
</t>
  </si>
  <si>
    <t>Dział 853 Pozostałe zadania w zakresie polityki społecznej</t>
  </si>
  <si>
    <t>Dochody ogółem</t>
  </si>
  <si>
    <t>środki pochodzące z Norweskiego Mechanizmu Finansowego, Mechanizmu Finansowanego EOG oraz Szwajcarsko - Polskiego Programu Współpracy</t>
  </si>
  <si>
    <t>Dział 926 Kultura fizyczna i sport</t>
  </si>
  <si>
    <t xml:space="preserve">środki na dofinansowanie własnych inwestycji gmin (związków gmin), powiatów (związków powiatów), samorządów województw pozyskane z innych źródeł </t>
  </si>
  <si>
    <t>do Uchwały Nr XLVI /312 / 2010</t>
  </si>
  <si>
    <t xml:space="preserve">z dnia 29 września 2010r.  </t>
  </si>
  <si>
    <t xml:space="preserve">wpływy z usług  -  za pobór wody </t>
  </si>
  <si>
    <r>
      <t xml:space="preserve">wpływy z usług  -  za zrzut ścieków </t>
    </r>
    <r>
      <rPr>
        <i/>
        <sz val="9"/>
        <rFont val="Times New Roman"/>
        <family val="1"/>
      </rPr>
      <t xml:space="preserve"> </t>
    </r>
  </si>
  <si>
    <t xml:space="preserve">pozostałe odsetki </t>
  </si>
  <si>
    <t xml:space="preserve">wpływy z różnych opłat </t>
  </si>
  <si>
    <r>
      <t xml:space="preserve">odsetki od nieterminowych wpłat  z tytułu podatków i opłat  </t>
    </r>
    <r>
      <rPr>
        <i/>
        <sz val="9"/>
        <rFont val="Times New Roman"/>
        <family val="1"/>
      </rPr>
      <t xml:space="preserve"> </t>
    </r>
  </si>
  <si>
    <t xml:space="preserve">pozostałe odsetki   </t>
  </si>
  <si>
    <t xml:space="preserve">odsetki od nieterminowych wpłat  z tytułu podatków i opłat  </t>
  </si>
  <si>
    <t xml:space="preserve">podatek od nieruchomości od osób prawnych </t>
  </si>
  <si>
    <t xml:space="preserve">podatek rolny od osób  prawnych </t>
  </si>
  <si>
    <t xml:space="preserve">podatek od czynności cywilnoprawnych  od osób prawnych </t>
  </si>
  <si>
    <t xml:space="preserve">podatek od nieruchomości od osób fizycznych </t>
  </si>
  <si>
    <t xml:space="preserve">podatek rolny od osób fizycznych </t>
  </si>
  <si>
    <t xml:space="preserve">podatek od czynności cywilnoprawnych od osób fizycznych </t>
  </si>
  <si>
    <t xml:space="preserve">odsetki za nieterminowe wpłaty z tytułu podatków i opłat </t>
  </si>
  <si>
    <t>dotacja celowa otrzymane z budżetu państwa na realizacje zadań zleconych bieżących gmin-przeprowadzenie spisu rolnego</t>
  </si>
  <si>
    <t>Dział  750 Administracja publiczna</t>
  </si>
  <si>
    <t xml:space="preserve">wpływy z innych lokalnych opłat pobieranych przez jst na podstawie odrębnych ustaw </t>
  </si>
  <si>
    <t xml:space="preserve">podatek dochodowy od osób fizycznych   </t>
  </si>
  <si>
    <t xml:space="preserve">wpływy z różnych dochodów </t>
  </si>
  <si>
    <t xml:space="preserve">dotacje celowe otrzymane z budżetu państwa na realizację własnych zadań bieżących gmin </t>
  </si>
  <si>
    <t xml:space="preserve">wpływy z opłaty produktowej   </t>
  </si>
  <si>
    <t xml:space="preserve">środki pochodzące z Norweskiego Mechanizmu Finansowego, Mechanizmu Finansowanego EOG oraz Szwajcarsko - Polskiego Programu Współpracy </t>
  </si>
  <si>
    <t>Plan po zmianach 79 810 492,90 zł</t>
  </si>
  <si>
    <t>Dokonać zmian w planie dochodów gminy na rok 2010 stanowiącym tabelę nr 1 do Uchwały Budżetowej na rok 2010 Gminy Michałowice Nr XXXV/262/2009 z dnia 21 grudnia 2009 r. w sposób następujący:</t>
  </si>
  <si>
    <t xml:space="preserve"> dochody majątkowe </t>
  </si>
  <si>
    <t xml:space="preserve">dochody jednostek samorządu terytorialnego związane z realizacją zadań z zakresu administracji rządowej oraz innych zadań zleconych ustawami </t>
  </si>
  <si>
    <t xml:space="preserve">grzywny, mandaty i inne kary pieniężne od osób fizycznych </t>
  </si>
  <si>
    <t xml:space="preserve">grzywny, mandaty i inne kary pieniężne od osób prawnych i innych jednostek organizacyjnych </t>
  </si>
  <si>
    <t xml:space="preserve">Dział 900 Gospodarka komunalna  i ochrona środowiska </t>
  </si>
  <si>
    <t xml:space="preserve">środki na dofinansowanie własnych zadań bieżących gmin (związków gmin), powiatów (związków powiatów), samorządów województw pozyskane z innych źródeł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</si>
</sst>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tabSelected="1" workbookViewId="0" topLeftCell="A1">
      <selection activeCell="V77" sqref="V77"/>
    </sheetView>
  </sheetViews>
  <sheetFormatPr defaultColWidth="9.00390625" defaultRowHeight="12.75"/>
  <cols>
    <col min="1" max="1" width="3.75390625" style="1" customWidth="1"/>
    <col min="2" max="2" width="4.75390625" style="1" customWidth="1"/>
    <col min="3" max="3" width="10.25390625" style="1" hidden="1" customWidth="1"/>
    <col min="4" max="4" width="5.75390625" style="1" hidden="1" customWidth="1"/>
    <col min="5" max="5" width="26.87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25390625" style="1" customWidth="1"/>
    <col min="11" max="11" width="10.375" style="1" customWidth="1"/>
    <col min="12" max="14" width="10.625" style="1" customWidth="1"/>
    <col min="15" max="16" width="11.00390625" style="1" hidden="1" customWidth="1"/>
    <col min="17" max="18" width="10.75390625" style="1" hidden="1" customWidth="1"/>
    <col min="19" max="19" width="9.125" style="24" customWidth="1"/>
    <col min="20" max="16384" width="9.125" style="1" customWidth="1"/>
  </cols>
  <sheetData>
    <row r="1" spans="5:14" ht="12">
      <c r="E1" s="2"/>
      <c r="F1" s="2"/>
      <c r="L1" s="2" t="s">
        <v>47</v>
      </c>
      <c r="M1" s="2"/>
      <c r="N1" s="2"/>
    </row>
    <row r="2" spans="5:14" ht="12">
      <c r="E2" s="2"/>
      <c r="F2" s="2"/>
      <c r="L2" s="2" t="s">
        <v>61</v>
      </c>
      <c r="M2" s="2"/>
      <c r="N2" s="2"/>
    </row>
    <row r="3" spans="5:14" ht="12">
      <c r="E3" s="2"/>
      <c r="F3" s="2"/>
      <c r="L3" s="2" t="s">
        <v>48</v>
      </c>
      <c r="M3" s="2"/>
      <c r="N3" s="2"/>
    </row>
    <row r="4" spans="5:14" ht="12">
      <c r="E4" s="2"/>
      <c r="F4" s="2"/>
      <c r="L4" s="2" t="s">
        <v>62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112" t="s">
        <v>86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8" ht="11.25" customHeight="1">
      <c r="A7" s="3"/>
      <c r="B7" s="3"/>
      <c r="C7" s="3"/>
      <c r="D7" s="4"/>
      <c r="E7" s="4"/>
      <c r="G7" s="1" t="s">
        <v>32</v>
      </c>
      <c r="M7" s="55" t="s">
        <v>54</v>
      </c>
      <c r="O7" s="5"/>
      <c r="P7" s="5"/>
      <c r="Q7" s="5"/>
      <c r="R7" s="6"/>
    </row>
    <row r="8" spans="1:18" ht="12.75" customHeight="1">
      <c r="A8" s="92" t="s">
        <v>46</v>
      </c>
      <c r="B8" s="92" t="s">
        <v>3</v>
      </c>
      <c r="C8" s="58"/>
      <c r="D8" s="59"/>
      <c r="E8" s="92" t="s">
        <v>44</v>
      </c>
      <c r="F8" s="60"/>
      <c r="G8" s="60"/>
      <c r="H8" s="60"/>
      <c r="I8" s="101" t="s">
        <v>49</v>
      </c>
      <c r="J8" s="97" t="s">
        <v>50</v>
      </c>
      <c r="K8" s="98"/>
      <c r="L8" s="101" t="s">
        <v>52</v>
      </c>
      <c r="M8" s="97" t="s">
        <v>50</v>
      </c>
      <c r="N8" s="98"/>
      <c r="O8" s="5"/>
      <c r="P8" s="5"/>
      <c r="Q8" s="5"/>
      <c r="R8" s="6"/>
    </row>
    <row r="9" spans="1:18" ht="14.25" customHeight="1">
      <c r="A9" s="93"/>
      <c r="B9" s="93"/>
      <c r="C9" s="61"/>
      <c r="D9" s="62"/>
      <c r="E9" s="93"/>
      <c r="F9" s="31"/>
      <c r="G9" s="31"/>
      <c r="H9" s="31"/>
      <c r="I9" s="102"/>
      <c r="J9" s="99"/>
      <c r="K9" s="100"/>
      <c r="L9" s="102"/>
      <c r="M9" s="99"/>
      <c r="N9" s="100"/>
      <c r="O9" s="5"/>
      <c r="P9" s="5"/>
      <c r="Q9" s="5"/>
      <c r="R9" s="6"/>
    </row>
    <row r="10" spans="1:18" ht="27" customHeight="1">
      <c r="A10" s="94"/>
      <c r="B10" s="94"/>
      <c r="C10" s="56"/>
      <c r="D10" s="57"/>
      <c r="E10" s="94"/>
      <c r="F10" s="54"/>
      <c r="G10" s="52" t="s">
        <v>1</v>
      </c>
      <c r="H10" s="57" t="s">
        <v>2</v>
      </c>
      <c r="I10" s="103"/>
      <c r="J10" s="52" t="s">
        <v>51</v>
      </c>
      <c r="K10" s="52" t="s">
        <v>87</v>
      </c>
      <c r="L10" s="103"/>
      <c r="M10" s="52" t="s">
        <v>53</v>
      </c>
      <c r="N10" s="52" t="s">
        <v>87</v>
      </c>
      <c r="O10" s="52"/>
      <c r="P10" s="53"/>
      <c r="Q10" s="53"/>
      <c r="R10" s="51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38">
        <v>13</v>
      </c>
      <c r="Q11" s="38">
        <v>14</v>
      </c>
      <c r="R11" s="7">
        <v>15</v>
      </c>
    </row>
    <row r="12" spans="1:18" ht="12">
      <c r="A12" s="9">
        <v>1</v>
      </c>
      <c r="B12" s="10" t="s">
        <v>6</v>
      </c>
      <c r="C12" s="11" t="s">
        <v>7</v>
      </c>
      <c r="D12" s="11" t="s">
        <v>8</v>
      </c>
      <c r="E12" s="12" t="s">
        <v>63</v>
      </c>
      <c r="F12" s="32">
        <f aca="true" t="shared" si="0" ref="F12:F19">SUM(G12+H12)</f>
        <v>1323000</v>
      </c>
      <c r="G12" s="33">
        <v>1323000</v>
      </c>
      <c r="H12" s="7">
        <v>0</v>
      </c>
      <c r="I12" s="65">
        <f>SUM(J12+K12)</f>
        <v>500000</v>
      </c>
      <c r="J12" s="66">
        <v>500000</v>
      </c>
      <c r="K12" s="66"/>
      <c r="L12" s="65">
        <f>SUM(M12+N12)</f>
        <v>0</v>
      </c>
      <c r="M12" s="66"/>
      <c r="N12" s="66"/>
      <c r="O12" s="34">
        <v>517613.03</v>
      </c>
      <c r="P12" s="34">
        <v>517613.03</v>
      </c>
      <c r="Q12" s="34"/>
      <c r="R12" s="35">
        <f>SUM(L12/F12)*100</f>
        <v>0</v>
      </c>
    </row>
    <row r="13" spans="1:18" ht="12">
      <c r="A13" s="9">
        <v>2</v>
      </c>
      <c r="B13" s="10" t="s">
        <v>6</v>
      </c>
      <c r="C13" s="11" t="s">
        <v>7</v>
      </c>
      <c r="D13" s="11" t="s">
        <v>8</v>
      </c>
      <c r="E13" s="12" t="s">
        <v>64</v>
      </c>
      <c r="F13" s="32">
        <f t="shared" si="0"/>
        <v>1724000</v>
      </c>
      <c r="G13" s="33">
        <v>1724000</v>
      </c>
      <c r="H13" s="7">
        <v>0</v>
      </c>
      <c r="I13" s="65">
        <f aca="true" t="shared" si="1" ref="I13:I19">SUM(J13+K13)</f>
        <v>0</v>
      </c>
      <c r="J13" s="66"/>
      <c r="K13" s="66"/>
      <c r="L13" s="65">
        <f aca="true" t="shared" si="2" ref="L13:L21">SUM(M13+N13)</f>
        <v>500000</v>
      </c>
      <c r="M13" s="66">
        <v>500000</v>
      </c>
      <c r="N13" s="66"/>
      <c r="O13" s="34">
        <v>650358.56</v>
      </c>
      <c r="P13" s="34">
        <v>650358.56</v>
      </c>
      <c r="Q13" s="34"/>
      <c r="R13" s="35">
        <f aca="true" t="shared" si="3" ref="R13:R51">SUM(L13/F13)*100</f>
        <v>29.00232018561485</v>
      </c>
    </row>
    <row r="14" spans="1:18" ht="48" customHeight="1" hidden="1">
      <c r="A14" s="9">
        <v>3</v>
      </c>
      <c r="B14" s="10" t="s">
        <v>6</v>
      </c>
      <c r="C14" s="11" t="s">
        <v>7</v>
      </c>
      <c r="D14" s="9">
        <v>6290</v>
      </c>
      <c r="E14" s="12" t="s">
        <v>41</v>
      </c>
      <c r="F14" s="32">
        <f t="shared" si="0"/>
        <v>23930</v>
      </c>
      <c r="G14" s="33">
        <v>0</v>
      </c>
      <c r="H14" s="33">
        <v>23930</v>
      </c>
      <c r="I14" s="65">
        <f t="shared" si="1"/>
        <v>0</v>
      </c>
      <c r="J14" s="66"/>
      <c r="K14" s="66"/>
      <c r="L14" s="65">
        <f t="shared" si="2"/>
        <v>0</v>
      </c>
      <c r="M14" s="65"/>
      <c r="N14" s="66"/>
      <c r="O14" s="34">
        <v>24422.23</v>
      </c>
      <c r="P14" s="34"/>
      <c r="Q14" s="34">
        <v>24422.23</v>
      </c>
      <c r="R14" s="35">
        <f t="shared" si="3"/>
        <v>0</v>
      </c>
    </row>
    <row r="15" spans="1:25" s="31" customFormat="1" ht="48" customHeight="1" hidden="1">
      <c r="A15" s="9">
        <v>4</v>
      </c>
      <c r="B15" s="10" t="s">
        <v>6</v>
      </c>
      <c r="C15" s="11" t="s">
        <v>7</v>
      </c>
      <c r="D15" s="9">
        <v>6290</v>
      </c>
      <c r="E15" s="12" t="s">
        <v>33</v>
      </c>
      <c r="F15" s="32">
        <f t="shared" si="0"/>
        <v>231770</v>
      </c>
      <c r="G15" s="33">
        <v>0</v>
      </c>
      <c r="H15" s="33">
        <v>231770</v>
      </c>
      <c r="I15" s="65">
        <f t="shared" si="1"/>
        <v>0</v>
      </c>
      <c r="J15" s="66"/>
      <c r="K15" s="66"/>
      <c r="L15" s="65">
        <f t="shared" si="2"/>
        <v>0</v>
      </c>
      <c r="M15" s="65"/>
      <c r="N15" s="66"/>
      <c r="O15" s="34">
        <v>271865.87</v>
      </c>
      <c r="P15" s="34"/>
      <c r="Q15" s="34">
        <v>271865.87</v>
      </c>
      <c r="R15" s="35">
        <f t="shared" si="3"/>
        <v>0</v>
      </c>
      <c r="S15" s="24"/>
      <c r="T15" s="24"/>
      <c r="U15" s="24"/>
      <c r="V15" s="24"/>
      <c r="W15" s="24"/>
      <c r="X15" s="24"/>
      <c r="Y15" s="24"/>
    </row>
    <row r="16" spans="1:18" ht="46.5" customHeight="1" hidden="1">
      <c r="A16" s="19">
        <v>5</v>
      </c>
      <c r="B16" s="30" t="s">
        <v>6</v>
      </c>
      <c r="C16" s="21" t="s">
        <v>7</v>
      </c>
      <c r="D16" s="19">
        <v>6290</v>
      </c>
      <c r="E16" s="22" t="s">
        <v>34</v>
      </c>
      <c r="F16" s="36">
        <f t="shared" si="0"/>
        <v>77900</v>
      </c>
      <c r="G16" s="33">
        <v>0</v>
      </c>
      <c r="H16" s="37">
        <v>77900</v>
      </c>
      <c r="I16" s="65">
        <f t="shared" si="1"/>
        <v>0</v>
      </c>
      <c r="J16" s="67"/>
      <c r="K16" s="67"/>
      <c r="L16" s="65">
        <f t="shared" si="2"/>
        <v>0</v>
      </c>
      <c r="M16" s="68"/>
      <c r="N16" s="66"/>
      <c r="O16" s="39">
        <v>103540.06</v>
      </c>
      <c r="P16" s="39"/>
      <c r="Q16" s="39">
        <v>103540.06</v>
      </c>
      <c r="R16" s="35">
        <f t="shared" si="3"/>
        <v>0</v>
      </c>
    </row>
    <row r="17" spans="1:18" ht="50.25" customHeight="1" hidden="1">
      <c r="A17" s="9">
        <v>6</v>
      </c>
      <c r="B17" s="10" t="s">
        <v>6</v>
      </c>
      <c r="C17" s="11" t="s">
        <v>7</v>
      </c>
      <c r="D17" s="9">
        <v>6290</v>
      </c>
      <c r="E17" s="12" t="s">
        <v>35</v>
      </c>
      <c r="F17" s="32">
        <f t="shared" si="0"/>
        <v>16400</v>
      </c>
      <c r="G17" s="33">
        <v>0</v>
      </c>
      <c r="H17" s="33">
        <v>16400</v>
      </c>
      <c r="I17" s="65">
        <f t="shared" si="1"/>
        <v>0</v>
      </c>
      <c r="J17" s="66"/>
      <c r="K17" s="66"/>
      <c r="L17" s="65">
        <f t="shared" si="2"/>
        <v>0</v>
      </c>
      <c r="M17" s="65"/>
      <c r="N17" s="66"/>
      <c r="O17" s="34">
        <v>19870.03</v>
      </c>
      <c r="P17" s="34"/>
      <c r="Q17" s="34">
        <v>19870.03</v>
      </c>
      <c r="R17" s="35">
        <f t="shared" si="3"/>
        <v>0</v>
      </c>
    </row>
    <row r="18" spans="1:18" ht="72.75" customHeight="1" hidden="1">
      <c r="A18" s="9">
        <v>7</v>
      </c>
      <c r="B18" s="10" t="s">
        <v>6</v>
      </c>
      <c r="C18" s="11" t="s">
        <v>29</v>
      </c>
      <c r="D18" s="9">
        <v>2010</v>
      </c>
      <c r="E18" s="12" t="s">
        <v>30</v>
      </c>
      <c r="F18" s="32">
        <f t="shared" si="0"/>
        <v>3398</v>
      </c>
      <c r="G18" s="33">
        <v>3398</v>
      </c>
      <c r="H18" s="7"/>
      <c r="I18" s="65">
        <f t="shared" si="1"/>
        <v>0</v>
      </c>
      <c r="J18" s="66"/>
      <c r="K18" s="66"/>
      <c r="L18" s="65">
        <f t="shared" si="2"/>
        <v>0</v>
      </c>
      <c r="M18" s="65"/>
      <c r="N18" s="66"/>
      <c r="O18" s="34">
        <v>3397.83</v>
      </c>
      <c r="P18" s="34">
        <v>3397.83</v>
      </c>
      <c r="Q18" s="34"/>
      <c r="R18" s="35">
        <f t="shared" si="3"/>
        <v>0</v>
      </c>
    </row>
    <row r="19" spans="1:18" ht="87" customHeight="1" hidden="1">
      <c r="A19" s="16">
        <v>8</v>
      </c>
      <c r="B19" s="10" t="s">
        <v>6</v>
      </c>
      <c r="C19" s="11" t="s">
        <v>29</v>
      </c>
      <c r="D19" s="9">
        <v>2360</v>
      </c>
      <c r="E19" s="12" t="s">
        <v>42</v>
      </c>
      <c r="F19" s="32">
        <f t="shared" si="0"/>
        <v>0</v>
      </c>
      <c r="G19" s="33">
        <v>0</v>
      </c>
      <c r="H19" s="7">
        <v>0</v>
      </c>
      <c r="I19" s="65">
        <f t="shared" si="1"/>
        <v>0</v>
      </c>
      <c r="J19" s="66"/>
      <c r="K19" s="66"/>
      <c r="L19" s="65">
        <f t="shared" si="2"/>
        <v>0</v>
      </c>
      <c r="M19" s="65"/>
      <c r="N19" s="66"/>
      <c r="O19" s="34">
        <v>66.62</v>
      </c>
      <c r="P19" s="34">
        <v>66.62</v>
      </c>
      <c r="Q19" s="34"/>
      <c r="R19" s="35" t="e">
        <f t="shared" si="3"/>
        <v>#DIV/0!</v>
      </c>
    </row>
    <row r="20" spans="1:18" ht="12">
      <c r="A20" s="9">
        <v>3</v>
      </c>
      <c r="B20" s="10" t="s">
        <v>6</v>
      </c>
      <c r="C20" s="63"/>
      <c r="D20" s="64"/>
      <c r="E20" s="15" t="s">
        <v>65</v>
      </c>
      <c r="F20" s="32"/>
      <c r="G20" s="33"/>
      <c r="H20" s="7"/>
      <c r="I20" s="65"/>
      <c r="J20" s="66"/>
      <c r="K20" s="66"/>
      <c r="L20" s="65">
        <f t="shared" si="2"/>
        <v>5000</v>
      </c>
      <c r="M20" s="66">
        <v>5000</v>
      </c>
      <c r="N20" s="66"/>
      <c r="O20" s="34"/>
      <c r="P20" s="34"/>
      <c r="Q20" s="34"/>
      <c r="R20" s="35"/>
    </row>
    <row r="21" spans="1:18" ht="60">
      <c r="A21" s="9">
        <v>4</v>
      </c>
      <c r="B21" s="10" t="s">
        <v>6</v>
      </c>
      <c r="C21" s="63"/>
      <c r="D21" s="64"/>
      <c r="E21" s="14" t="s">
        <v>88</v>
      </c>
      <c r="F21" s="32"/>
      <c r="G21" s="33"/>
      <c r="H21" s="7"/>
      <c r="I21" s="65"/>
      <c r="J21" s="66"/>
      <c r="K21" s="66"/>
      <c r="L21" s="65">
        <f t="shared" si="2"/>
        <v>800</v>
      </c>
      <c r="M21" s="66">
        <v>800</v>
      </c>
      <c r="N21" s="66"/>
      <c r="O21" s="34"/>
      <c r="P21" s="34"/>
      <c r="Q21" s="34"/>
      <c r="R21" s="35"/>
    </row>
    <row r="22" spans="1:18" ht="60">
      <c r="A22" s="9">
        <v>5</v>
      </c>
      <c r="B22" s="10" t="s">
        <v>6</v>
      </c>
      <c r="C22" s="63"/>
      <c r="D22" s="64"/>
      <c r="E22" s="17" t="s">
        <v>60</v>
      </c>
      <c r="F22" s="32"/>
      <c r="G22" s="33"/>
      <c r="H22" s="7"/>
      <c r="I22" s="65"/>
      <c r="J22" s="66"/>
      <c r="K22" s="66"/>
      <c r="L22" s="65">
        <f>SUM(N22+M22)</f>
        <v>200000</v>
      </c>
      <c r="M22" s="66"/>
      <c r="N22" s="66">
        <v>200000</v>
      </c>
      <c r="O22" s="34"/>
      <c r="P22" s="34"/>
      <c r="Q22" s="34"/>
      <c r="R22" s="35"/>
    </row>
    <row r="23" spans="1:19" s="28" customFormat="1" ht="15.75" customHeight="1">
      <c r="A23" s="104" t="s">
        <v>4</v>
      </c>
      <c r="B23" s="105"/>
      <c r="C23" s="105"/>
      <c r="D23" s="106"/>
      <c r="E23" s="107"/>
      <c r="F23" s="40">
        <f>SUM(H23+G23)</f>
        <v>3400398</v>
      </c>
      <c r="G23" s="40">
        <f>SUM(G12:G18)</f>
        <v>3050398</v>
      </c>
      <c r="H23" s="40">
        <f>SUM(H14:H17)</f>
        <v>350000</v>
      </c>
      <c r="I23" s="65">
        <f>SUM(I12:I21)</f>
        <v>500000</v>
      </c>
      <c r="J23" s="80">
        <f>SUM(J12:J21)</f>
        <v>500000</v>
      </c>
      <c r="K23" s="65">
        <f>SUM(K12:K21)</f>
        <v>0</v>
      </c>
      <c r="L23" s="65">
        <f>SUM(M23+N23)</f>
        <v>705800</v>
      </c>
      <c r="M23" s="80">
        <f>SUM(M12:M21)</f>
        <v>505800</v>
      </c>
      <c r="N23" s="80">
        <f>SUM(N22)</f>
        <v>200000</v>
      </c>
      <c r="O23" s="41">
        <f>SUM(P23+Q23)</f>
        <v>1591134.2300000002</v>
      </c>
      <c r="P23" s="41">
        <f>SUM(P12:P19)</f>
        <v>1171436.0400000003</v>
      </c>
      <c r="Q23" s="41">
        <f>SUM(Q14:Q19)</f>
        <v>419698.18999999994</v>
      </c>
      <c r="R23" s="35">
        <f t="shared" si="3"/>
        <v>20.75639381037161</v>
      </c>
      <c r="S23" s="47"/>
    </row>
    <row r="24" spans="1:19" s="28" customFormat="1" ht="12.75" customHeight="1">
      <c r="A24" s="9">
        <v>1</v>
      </c>
      <c r="B24" s="13">
        <v>600</v>
      </c>
      <c r="C24" s="49"/>
      <c r="D24" s="50"/>
      <c r="E24" s="17" t="s">
        <v>66</v>
      </c>
      <c r="F24" s="40"/>
      <c r="G24" s="40"/>
      <c r="H24" s="40"/>
      <c r="I24" s="80"/>
      <c r="J24" s="80"/>
      <c r="K24" s="80"/>
      <c r="L24" s="65">
        <f>SUM(M24+N24)</f>
        <v>6000</v>
      </c>
      <c r="M24" s="66">
        <v>6000</v>
      </c>
      <c r="N24" s="66"/>
      <c r="O24" s="41"/>
      <c r="P24" s="41"/>
      <c r="Q24" s="41"/>
      <c r="R24" s="35"/>
      <c r="S24" s="47"/>
    </row>
    <row r="25" spans="1:19" s="28" customFormat="1" ht="37.5" customHeight="1">
      <c r="A25" s="9">
        <v>2</v>
      </c>
      <c r="B25" s="13">
        <v>600</v>
      </c>
      <c r="C25" s="49"/>
      <c r="D25" s="50"/>
      <c r="E25" s="69" t="s">
        <v>55</v>
      </c>
      <c r="F25" s="40"/>
      <c r="G25" s="40"/>
      <c r="H25" s="40"/>
      <c r="I25" s="80"/>
      <c r="J25" s="80"/>
      <c r="K25" s="80"/>
      <c r="L25" s="65">
        <f>SUM(M25+N25)</f>
        <v>248181</v>
      </c>
      <c r="M25" s="66">
        <v>248181</v>
      </c>
      <c r="N25" s="66"/>
      <c r="O25" s="41"/>
      <c r="P25" s="41"/>
      <c r="Q25" s="41"/>
      <c r="R25" s="35"/>
      <c r="S25" s="47"/>
    </row>
    <row r="26" spans="1:19" s="28" customFormat="1" ht="15.75" customHeight="1">
      <c r="A26" s="104" t="s">
        <v>45</v>
      </c>
      <c r="B26" s="105"/>
      <c r="C26" s="105"/>
      <c r="D26" s="106"/>
      <c r="E26" s="107"/>
      <c r="F26" s="40"/>
      <c r="G26" s="40"/>
      <c r="H26" s="40"/>
      <c r="I26" s="80">
        <f>SUM(J26+K26)</f>
        <v>0</v>
      </c>
      <c r="J26" s="80">
        <f>SUM(J24:J25)</f>
        <v>0</v>
      </c>
      <c r="K26" s="80">
        <f>SUM(K24:K25)</f>
        <v>0</v>
      </c>
      <c r="L26" s="65">
        <f>SUM(M26+N26)</f>
        <v>254181</v>
      </c>
      <c r="M26" s="81">
        <f>SUM(M24:M25)</f>
        <v>254181</v>
      </c>
      <c r="N26" s="66">
        <f>SUM(N24:N25)</f>
        <v>0</v>
      </c>
      <c r="O26" s="40" t="e">
        <f>SUM(#REF!)</f>
        <v>#REF!</v>
      </c>
      <c r="P26" s="40" t="e">
        <f>SUM(#REF!)</f>
        <v>#REF!</v>
      </c>
      <c r="Q26" s="40" t="e">
        <f>SUM(#REF!)</f>
        <v>#REF!</v>
      </c>
      <c r="R26" s="40" t="e">
        <f>SUM(#REF!)</f>
        <v>#REF!</v>
      </c>
      <c r="S26" s="47"/>
    </row>
    <row r="27" spans="1:18" ht="24">
      <c r="A27" s="9">
        <v>1</v>
      </c>
      <c r="B27" s="13">
        <v>700</v>
      </c>
      <c r="C27" s="9">
        <v>70004</v>
      </c>
      <c r="D27" s="11" t="s">
        <v>8</v>
      </c>
      <c r="E27" s="14" t="s">
        <v>28</v>
      </c>
      <c r="F27" s="32">
        <f aca="true" t="shared" si="4" ref="F27:F32">SUM(G27+H27)</f>
        <v>6000</v>
      </c>
      <c r="G27" s="7">
        <v>6000</v>
      </c>
      <c r="H27" s="7"/>
      <c r="I27" s="65">
        <f>SUM(J27+K27)</f>
        <v>0</v>
      </c>
      <c r="J27" s="66">
        <v>0</v>
      </c>
      <c r="K27" s="66"/>
      <c r="L27" s="65">
        <f>SUM(M27+N27)</f>
        <v>1000</v>
      </c>
      <c r="M27" s="66">
        <v>1000</v>
      </c>
      <c r="N27" s="66"/>
      <c r="O27" s="34">
        <v>5237.89</v>
      </c>
      <c r="P27" s="34">
        <v>5237.89</v>
      </c>
      <c r="Q27" s="34"/>
      <c r="R27" s="35">
        <f t="shared" si="3"/>
        <v>16.666666666666664</v>
      </c>
    </row>
    <row r="28" spans="1:18" ht="24">
      <c r="A28" s="9">
        <v>2</v>
      </c>
      <c r="B28" s="13">
        <v>700</v>
      </c>
      <c r="C28" s="9">
        <v>70004</v>
      </c>
      <c r="D28" s="11" t="s">
        <v>15</v>
      </c>
      <c r="E28" s="14" t="s">
        <v>67</v>
      </c>
      <c r="F28" s="32">
        <f t="shared" si="4"/>
        <v>0</v>
      </c>
      <c r="G28" s="7">
        <v>0</v>
      </c>
      <c r="H28" s="7">
        <v>0</v>
      </c>
      <c r="I28" s="65">
        <f aca="true" t="shared" si="5" ref="I28:I35">SUM(J28+K28)</f>
        <v>250</v>
      </c>
      <c r="J28" s="66">
        <v>250</v>
      </c>
      <c r="K28" s="66"/>
      <c r="L28" s="65">
        <f aca="true" t="shared" si="6" ref="L28:L35">SUM(M28+N28)</f>
        <v>0</v>
      </c>
      <c r="M28" s="66"/>
      <c r="N28" s="66"/>
      <c r="O28" s="34">
        <v>257.25</v>
      </c>
      <c r="P28" s="34">
        <v>257.25</v>
      </c>
      <c r="Q28" s="34"/>
      <c r="R28" s="35" t="e">
        <f t="shared" si="3"/>
        <v>#DIV/0!</v>
      </c>
    </row>
    <row r="29" spans="1:18" ht="12">
      <c r="A29" s="9">
        <v>3</v>
      </c>
      <c r="B29" s="13">
        <v>700</v>
      </c>
      <c r="C29" s="9"/>
      <c r="D29" s="11"/>
      <c r="E29" s="15" t="s">
        <v>68</v>
      </c>
      <c r="F29" s="32"/>
      <c r="G29" s="7"/>
      <c r="H29" s="7"/>
      <c r="I29" s="65"/>
      <c r="J29" s="66"/>
      <c r="K29" s="66"/>
      <c r="L29" s="65">
        <f t="shared" si="6"/>
        <v>250</v>
      </c>
      <c r="M29" s="66">
        <v>250</v>
      </c>
      <c r="N29" s="66"/>
      <c r="O29" s="34"/>
      <c r="P29" s="34"/>
      <c r="Q29" s="34"/>
      <c r="R29" s="35"/>
    </row>
    <row r="30" spans="1:18" ht="48">
      <c r="A30" s="9">
        <v>4</v>
      </c>
      <c r="B30" s="13">
        <v>700</v>
      </c>
      <c r="C30" s="9">
        <v>70005</v>
      </c>
      <c r="D30" s="11" t="s">
        <v>10</v>
      </c>
      <c r="E30" s="14" t="s">
        <v>25</v>
      </c>
      <c r="F30" s="32">
        <f t="shared" si="4"/>
        <v>374180</v>
      </c>
      <c r="G30" s="33"/>
      <c r="H30" s="33">
        <v>374180</v>
      </c>
      <c r="I30" s="65">
        <f t="shared" si="5"/>
        <v>0</v>
      </c>
      <c r="J30" s="66"/>
      <c r="K30" s="66"/>
      <c r="L30" s="65">
        <f t="shared" si="6"/>
        <v>100000</v>
      </c>
      <c r="M30" s="66"/>
      <c r="N30" s="66">
        <v>100000</v>
      </c>
      <c r="O30" s="34">
        <v>373207.61</v>
      </c>
      <c r="P30" s="34"/>
      <c r="Q30" s="34">
        <v>373207.61</v>
      </c>
      <c r="R30" s="35">
        <f t="shared" si="3"/>
        <v>26.725105564166977</v>
      </c>
    </row>
    <row r="31" spans="1:18" ht="34.5" customHeight="1" hidden="1">
      <c r="A31" s="9">
        <v>7</v>
      </c>
      <c r="B31" s="13">
        <v>700</v>
      </c>
      <c r="C31" s="9">
        <v>70005</v>
      </c>
      <c r="D31" s="11" t="s">
        <v>36</v>
      </c>
      <c r="E31" s="27" t="s">
        <v>40</v>
      </c>
      <c r="F31" s="32">
        <f t="shared" si="4"/>
        <v>26900</v>
      </c>
      <c r="G31" s="33">
        <v>0</v>
      </c>
      <c r="H31" s="33">
        <v>26900</v>
      </c>
      <c r="I31" s="65">
        <f t="shared" si="5"/>
        <v>0</v>
      </c>
      <c r="J31" s="66"/>
      <c r="K31" s="66"/>
      <c r="L31" s="65">
        <f t="shared" si="6"/>
        <v>0</v>
      </c>
      <c r="M31" s="66"/>
      <c r="N31" s="66"/>
      <c r="O31" s="34">
        <v>22019</v>
      </c>
      <c r="P31" s="34"/>
      <c r="Q31" s="34">
        <v>22019</v>
      </c>
      <c r="R31" s="35">
        <f t="shared" si="3"/>
        <v>0</v>
      </c>
    </row>
    <row r="32" spans="1:18" ht="24">
      <c r="A32" s="9">
        <v>5</v>
      </c>
      <c r="B32" s="13">
        <v>700</v>
      </c>
      <c r="C32" s="9">
        <v>70005</v>
      </c>
      <c r="D32" s="11" t="s">
        <v>15</v>
      </c>
      <c r="E32" s="27" t="s">
        <v>69</v>
      </c>
      <c r="F32" s="32">
        <f t="shared" si="4"/>
        <v>2745</v>
      </c>
      <c r="G32" s="33">
        <v>2745</v>
      </c>
      <c r="H32" s="33">
        <v>0</v>
      </c>
      <c r="I32" s="65">
        <f t="shared" si="5"/>
        <v>3000</v>
      </c>
      <c r="J32" s="66">
        <v>3000</v>
      </c>
      <c r="K32" s="66"/>
      <c r="L32" s="65">
        <f t="shared" si="6"/>
        <v>0</v>
      </c>
      <c r="M32" s="66"/>
      <c r="N32" s="66"/>
      <c r="O32" s="34">
        <v>4136.71</v>
      </c>
      <c r="P32" s="34">
        <v>4136.71</v>
      </c>
      <c r="Q32" s="34"/>
      <c r="R32" s="35">
        <f t="shared" si="3"/>
        <v>0</v>
      </c>
    </row>
    <row r="33" spans="1:18" ht="16.5" customHeight="1">
      <c r="A33" s="16">
        <v>6</v>
      </c>
      <c r="B33" s="13">
        <v>700</v>
      </c>
      <c r="C33" s="64"/>
      <c r="D33" s="63"/>
      <c r="E33" s="15" t="s">
        <v>65</v>
      </c>
      <c r="F33" s="32"/>
      <c r="G33" s="33"/>
      <c r="H33" s="33"/>
      <c r="I33" s="65">
        <v>0</v>
      </c>
      <c r="J33" s="66"/>
      <c r="K33" s="66"/>
      <c r="L33" s="65">
        <f t="shared" si="6"/>
        <v>4500</v>
      </c>
      <c r="M33" s="66">
        <v>4500</v>
      </c>
      <c r="N33" s="66"/>
      <c r="O33" s="34"/>
      <c r="P33" s="34"/>
      <c r="Q33" s="34"/>
      <c r="R33" s="35"/>
    </row>
    <row r="34" spans="1:18" ht="45" customHeight="1">
      <c r="A34" s="16">
        <v>7</v>
      </c>
      <c r="B34" s="13">
        <v>700</v>
      </c>
      <c r="C34" s="64"/>
      <c r="D34" s="63"/>
      <c r="E34" s="69" t="s">
        <v>55</v>
      </c>
      <c r="F34" s="32"/>
      <c r="G34" s="33"/>
      <c r="H34" s="33"/>
      <c r="I34" s="65">
        <v>0</v>
      </c>
      <c r="J34" s="66"/>
      <c r="K34" s="66"/>
      <c r="L34" s="65">
        <f t="shared" si="6"/>
        <v>4400</v>
      </c>
      <c r="M34" s="66">
        <v>4400</v>
      </c>
      <c r="N34" s="66"/>
      <c r="O34" s="34"/>
      <c r="P34" s="34"/>
      <c r="Q34" s="34"/>
      <c r="R34" s="35"/>
    </row>
    <row r="35" spans="1:19" s="29" customFormat="1" ht="17.25" customHeight="1">
      <c r="A35" s="104" t="s">
        <v>5</v>
      </c>
      <c r="B35" s="105"/>
      <c r="C35" s="105"/>
      <c r="D35" s="106"/>
      <c r="E35" s="107"/>
      <c r="F35" s="40">
        <f>SUM(F27:F32)</f>
        <v>409825</v>
      </c>
      <c r="G35" s="42">
        <f>SUM(G27:G32)</f>
        <v>8745</v>
      </c>
      <c r="H35" s="42">
        <f>SUM(H30:H32)</f>
        <v>401080</v>
      </c>
      <c r="I35" s="65">
        <f t="shared" si="5"/>
        <v>3250</v>
      </c>
      <c r="J35" s="81">
        <f>SUM(J27:J33)</f>
        <v>3250</v>
      </c>
      <c r="K35" s="81">
        <f>SUM(K27:K33)</f>
        <v>0</v>
      </c>
      <c r="L35" s="65">
        <f t="shared" si="6"/>
        <v>110150</v>
      </c>
      <c r="M35" s="81">
        <f>SUM(M27:M34)</f>
        <v>10150</v>
      </c>
      <c r="N35" s="81">
        <f>SUM(N27:N34)</f>
        <v>100000</v>
      </c>
      <c r="O35" s="42">
        <f>SUM(O27:O32)</f>
        <v>404858.46</v>
      </c>
      <c r="P35" s="42">
        <f>SUM(P27:P32)</f>
        <v>9631.85</v>
      </c>
      <c r="Q35" s="42">
        <f>SUM(Q27:Q32)</f>
        <v>395226.61</v>
      </c>
      <c r="R35" s="42" t="e">
        <f>SUM(R27:R32)</f>
        <v>#DIV/0!</v>
      </c>
      <c r="S35" s="48"/>
    </row>
    <row r="36" spans="1:18" ht="53.25" customHeight="1" hidden="1">
      <c r="A36" s="9">
        <v>1</v>
      </c>
      <c r="B36" s="13">
        <v>750</v>
      </c>
      <c r="C36" s="9">
        <v>75011</v>
      </c>
      <c r="D36" s="9">
        <v>2360</v>
      </c>
      <c r="E36" s="12" t="s">
        <v>0</v>
      </c>
      <c r="F36" s="32">
        <f>SUM(G36+H36)</f>
        <v>2438</v>
      </c>
      <c r="G36" s="33">
        <v>2438</v>
      </c>
      <c r="H36" s="7">
        <v>0</v>
      </c>
      <c r="I36" s="82"/>
      <c r="J36" s="83"/>
      <c r="K36" s="83"/>
      <c r="L36" s="82" t="e">
        <f>SUM(N36+#REF!)</f>
        <v>#REF!</v>
      </c>
      <c r="M36" s="82"/>
      <c r="N36" s="83"/>
      <c r="O36" s="34">
        <v>731</v>
      </c>
      <c r="P36" s="34">
        <v>731</v>
      </c>
      <c r="Q36" s="34"/>
      <c r="R36" s="35" t="e">
        <f t="shared" si="3"/>
        <v>#REF!</v>
      </c>
    </row>
    <row r="37" spans="1:18" ht="26.25" customHeight="1" hidden="1">
      <c r="A37" s="9">
        <v>2</v>
      </c>
      <c r="B37" s="13">
        <v>756</v>
      </c>
      <c r="C37" s="9">
        <v>75601</v>
      </c>
      <c r="D37" s="11" t="s">
        <v>15</v>
      </c>
      <c r="E37" s="14" t="s">
        <v>43</v>
      </c>
      <c r="F37" s="32">
        <f>SUM(G37+H37)</f>
        <v>0</v>
      </c>
      <c r="G37" s="33">
        <v>0</v>
      </c>
      <c r="H37" s="33">
        <v>0</v>
      </c>
      <c r="I37" s="65">
        <f aca="true" t="shared" si="7" ref="I37:I50">SUM(J37+K37)</f>
        <v>0</v>
      </c>
      <c r="J37" s="66"/>
      <c r="K37" s="66"/>
      <c r="L37" s="65">
        <f aca="true" t="shared" si="8" ref="L37:L50">SUM(M37+N37)</f>
        <v>0</v>
      </c>
      <c r="M37" s="65"/>
      <c r="N37" s="66"/>
      <c r="O37" s="34">
        <v>5951.54</v>
      </c>
      <c r="P37" s="34">
        <v>5951.54</v>
      </c>
      <c r="Q37" s="34"/>
      <c r="R37" s="35" t="e">
        <f t="shared" si="3"/>
        <v>#DIV/0!</v>
      </c>
    </row>
    <row r="38" spans="1:18" ht="48.75" customHeight="1">
      <c r="A38" s="9">
        <v>1</v>
      </c>
      <c r="B38" s="13">
        <v>750</v>
      </c>
      <c r="C38" s="89"/>
      <c r="D38" s="90"/>
      <c r="E38" s="91" t="s">
        <v>77</v>
      </c>
      <c r="F38" s="32"/>
      <c r="G38" s="33"/>
      <c r="H38" s="33"/>
      <c r="I38" s="65"/>
      <c r="J38" s="66"/>
      <c r="K38" s="66"/>
      <c r="L38" s="65">
        <f>SUM(M38)</f>
        <v>665</v>
      </c>
      <c r="M38" s="66">
        <v>665</v>
      </c>
      <c r="N38" s="66"/>
      <c r="O38" s="34"/>
      <c r="P38" s="34"/>
      <c r="Q38" s="34"/>
      <c r="R38" s="35"/>
    </row>
    <row r="39" spans="1:18" ht="16.5" customHeight="1">
      <c r="A39" s="108" t="s">
        <v>78</v>
      </c>
      <c r="B39" s="109"/>
      <c r="C39" s="109"/>
      <c r="D39" s="110"/>
      <c r="E39" s="111"/>
      <c r="F39" s="32"/>
      <c r="G39" s="33"/>
      <c r="H39" s="33"/>
      <c r="I39" s="65"/>
      <c r="J39" s="66"/>
      <c r="K39" s="66"/>
      <c r="L39" s="65">
        <f>SUM(L37:L38)</f>
        <v>665</v>
      </c>
      <c r="M39" s="80">
        <f>SUM(M38)</f>
        <v>665</v>
      </c>
      <c r="N39" s="66"/>
      <c r="O39" s="34"/>
      <c r="P39" s="34"/>
      <c r="Q39" s="34"/>
      <c r="R39" s="35"/>
    </row>
    <row r="40" spans="1:18" ht="24">
      <c r="A40" s="9">
        <v>1</v>
      </c>
      <c r="B40" s="13">
        <v>756</v>
      </c>
      <c r="C40" s="9">
        <v>75615</v>
      </c>
      <c r="D40" s="11" t="s">
        <v>12</v>
      </c>
      <c r="E40" s="14" t="s">
        <v>70</v>
      </c>
      <c r="F40" s="32">
        <f>SUM(G40+H40)</f>
        <v>4008146</v>
      </c>
      <c r="G40" s="33">
        <f>4016946-8800</f>
        <v>4008146</v>
      </c>
      <c r="H40" s="33">
        <v>0</v>
      </c>
      <c r="I40" s="65">
        <f t="shared" si="7"/>
        <v>0</v>
      </c>
      <c r="J40" s="66"/>
      <c r="K40" s="66"/>
      <c r="L40" s="65">
        <f t="shared" si="8"/>
        <v>1050000</v>
      </c>
      <c r="M40" s="66">
        <v>1050000</v>
      </c>
      <c r="N40" s="66"/>
      <c r="O40" s="34">
        <v>2948855.6</v>
      </c>
      <c r="P40" s="34">
        <v>2948855.6</v>
      </c>
      <c r="Q40" s="34"/>
      <c r="R40" s="35">
        <f t="shared" si="3"/>
        <v>26.19665052121355</v>
      </c>
    </row>
    <row r="41" spans="1:18" ht="12">
      <c r="A41" s="9">
        <v>2</v>
      </c>
      <c r="B41" s="13">
        <v>756</v>
      </c>
      <c r="C41" s="9">
        <v>75615</v>
      </c>
      <c r="D41" s="11" t="s">
        <v>13</v>
      </c>
      <c r="E41" s="14" t="s">
        <v>71</v>
      </c>
      <c r="F41" s="32">
        <f>SUM(G41+H41)</f>
        <v>40000</v>
      </c>
      <c r="G41" s="33">
        <v>40000</v>
      </c>
      <c r="H41" s="33">
        <v>0</v>
      </c>
      <c r="I41" s="65">
        <f t="shared" si="7"/>
        <v>20000</v>
      </c>
      <c r="J41" s="66">
        <v>20000</v>
      </c>
      <c r="K41" s="66"/>
      <c r="L41" s="65">
        <f t="shared" si="8"/>
        <v>0</v>
      </c>
      <c r="M41" s="65"/>
      <c r="N41" s="66"/>
      <c r="O41" s="34">
        <v>28781.05</v>
      </c>
      <c r="P41" s="34">
        <v>28781.05</v>
      </c>
      <c r="Q41" s="34"/>
      <c r="R41" s="35">
        <f t="shared" si="3"/>
        <v>0</v>
      </c>
    </row>
    <row r="42" spans="1:18" ht="36">
      <c r="A42" s="9">
        <v>3</v>
      </c>
      <c r="B42" s="13">
        <v>756</v>
      </c>
      <c r="C42" s="9">
        <v>75615</v>
      </c>
      <c r="D42" s="11" t="s">
        <v>14</v>
      </c>
      <c r="E42" s="88" t="s">
        <v>72</v>
      </c>
      <c r="F42" s="32">
        <f>SUM(G42+H42)</f>
        <v>300000</v>
      </c>
      <c r="G42" s="33">
        <v>300000</v>
      </c>
      <c r="H42" s="33">
        <v>0</v>
      </c>
      <c r="I42" s="65">
        <f t="shared" si="7"/>
        <v>200000</v>
      </c>
      <c r="J42" s="66">
        <v>200000</v>
      </c>
      <c r="K42" s="66"/>
      <c r="L42" s="65">
        <f t="shared" si="8"/>
        <v>0</v>
      </c>
      <c r="M42" s="65"/>
      <c r="N42" s="66"/>
      <c r="O42" s="34">
        <v>79165.55</v>
      </c>
      <c r="P42" s="34">
        <v>79165.55</v>
      </c>
      <c r="Q42" s="34"/>
      <c r="R42" s="35">
        <f t="shared" si="3"/>
        <v>0</v>
      </c>
    </row>
    <row r="43" spans="1:18" ht="24">
      <c r="A43" s="9">
        <v>4</v>
      </c>
      <c r="B43" s="13">
        <v>756</v>
      </c>
      <c r="C43" s="9">
        <v>75616</v>
      </c>
      <c r="D43" s="11" t="s">
        <v>12</v>
      </c>
      <c r="E43" s="14" t="s">
        <v>73</v>
      </c>
      <c r="F43" s="33">
        <v>2980000</v>
      </c>
      <c r="G43" s="33">
        <v>2980000</v>
      </c>
      <c r="H43" s="33">
        <v>0</v>
      </c>
      <c r="I43" s="65">
        <f t="shared" si="7"/>
        <v>0</v>
      </c>
      <c r="J43" s="66"/>
      <c r="K43" s="66"/>
      <c r="L43" s="65">
        <f t="shared" si="8"/>
        <v>1150000</v>
      </c>
      <c r="M43" s="66">
        <v>1150000</v>
      </c>
      <c r="N43" s="66"/>
      <c r="O43" s="34">
        <v>2146406.23</v>
      </c>
      <c r="P43" s="34">
        <v>2146406.23</v>
      </c>
      <c r="Q43" s="34"/>
      <c r="R43" s="35">
        <f t="shared" si="3"/>
        <v>38.59060402684564</v>
      </c>
    </row>
    <row r="44" spans="1:18" ht="12">
      <c r="A44" s="9">
        <v>5</v>
      </c>
      <c r="B44" s="13">
        <v>756</v>
      </c>
      <c r="C44" s="9">
        <v>75616</v>
      </c>
      <c r="D44" s="11" t="s">
        <v>13</v>
      </c>
      <c r="E44" s="14" t="s">
        <v>74</v>
      </c>
      <c r="F44" s="32">
        <f aca="true" t="shared" si="9" ref="F44:F49">SUM(G44+H44)</f>
        <v>380000</v>
      </c>
      <c r="G44" s="33">
        <v>380000</v>
      </c>
      <c r="H44" s="33">
        <v>0</v>
      </c>
      <c r="I44" s="65">
        <f t="shared" si="7"/>
        <v>90000</v>
      </c>
      <c r="J44" s="66">
        <v>90000</v>
      </c>
      <c r="K44" s="66"/>
      <c r="L44" s="65">
        <f t="shared" si="8"/>
        <v>0</v>
      </c>
      <c r="M44" s="65"/>
      <c r="N44" s="66"/>
      <c r="O44" s="34">
        <v>145760.42</v>
      </c>
      <c r="P44" s="34">
        <v>145760.42</v>
      </c>
      <c r="Q44" s="34"/>
      <c r="R44" s="35">
        <f t="shared" si="3"/>
        <v>0</v>
      </c>
    </row>
    <row r="45" spans="1:18" ht="36">
      <c r="A45" s="9">
        <v>6</v>
      </c>
      <c r="B45" s="13">
        <v>756</v>
      </c>
      <c r="C45" s="9">
        <v>75616</v>
      </c>
      <c r="D45" s="11" t="s">
        <v>14</v>
      </c>
      <c r="E45" s="88" t="s">
        <v>75</v>
      </c>
      <c r="F45" s="32">
        <f t="shared" si="9"/>
        <v>3126000</v>
      </c>
      <c r="G45" s="33">
        <v>3126000</v>
      </c>
      <c r="H45" s="33">
        <v>0</v>
      </c>
      <c r="I45" s="65">
        <f t="shared" si="7"/>
        <v>2000000</v>
      </c>
      <c r="J45" s="66">
        <v>2000000</v>
      </c>
      <c r="K45" s="66"/>
      <c r="L45" s="65">
        <f t="shared" si="8"/>
        <v>0</v>
      </c>
      <c r="M45" s="65"/>
      <c r="N45" s="66"/>
      <c r="O45" s="34">
        <v>1463218.57</v>
      </c>
      <c r="P45" s="34">
        <v>1463218.57</v>
      </c>
      <c r="Q45" s="34"/>
      <c r="R45" s="35">
        <f t="shared" si="3"/>
        <v>0</v>
      </c>
    </row>
    <row r="46" spans="1:18" ht="24">
      <c r="A46" s="9">
        <v>7</v>
      </c>
      <c r="B46" s="13">
        <v>756</v>
      </c>
      <c r="C46" s="9">
        <v>75616</v>
      </c>
      <c r="D46" s="11" t="s">
        <v>15</v>
      </c>
      <c r="E46" s="14" t="s">
        <v>76</v>
      </c>
      <c r="F46" s="32">
        <f t="shared" si="9"/>
        <v>81000</v>
      </c>
      <c r="G46" s="33">
        <v>81000</v>
      </c>
      <c r="H46" s="33">
        <v>0</v>
      </c>
      <c r="I46" s="65">
        <f t="shared" si="7"/>
        <v>0</v>
      </c>
      <c r="J46" s="66"/>
      <c r="K46" s="66"/>
      <c r="L46" s="65">
        <f t="shared" si="8"/>
        <v>60000</v>
      </c>
      <c r="M46" s="66">
        <v>60000</v>
      </c>
      <c r="N46" s="66"/>
      <c r="O46" s="34">
        <v>68898.62</v>
      </c>
      <c r="P46" s="34">
        <v>68898.62</v>
      </c>
      <c r="Q46" s="34"/>
      <c r="R46" s="35">
        <f t="shared" si="3"/>
        <v>74.07407407407408</v>
      </c>
    </row>
    <row r="47" spans="1:18" ht="36">
      <c r="A47" s="9">
        <v>8</v>
      </c>
      <c r="B47" s="13">
        <v>756</v>
      </c>
      <c r="C47" s="9">
        <v>75618</v>
      </c>
      <c r="D47" s="11" t="s">
        <v>9</v>
      </c>
      <c r="E47" s="14" t="s">
        <v>79</v>
      </c>
      <c r="F47" s="32">
        <f t="shared" si="9"/>
        <v>295000</v>
      </c>
      <c r="G47" s="33">
        <v>295000</v>
      </c>
      <c r="H47" s="33">
        <v>0</v>
      </c>
      <c r="I47" s="65">
        <f t="shared" si="7"/>
        <v>290000</v>
      </c>
      <c r="J47" s="66">
        <v>290000</v>
      </c>
      <c r="K47" s="66"/>
      <c r="L47" s="65">
        <f t="shared" si="8"/>
        <v>0</v>
      </c>
      <c r="M47" s="65"/>
      <c r="N47" s="66"/>
      <c r="O47" s="34">
        <v>3043.85</v>
      </c>
      <c r="P47" s="34">
        <v>3043.85</v>
      </c>
      <c r="Q47" s="34"/>
      <c r="R47" s="35">
        <f t="shared" si="3"/>
        <v>0</v>
      </c>
    </row>
    <row r="48" spans="1:18" ht="30.75" customHeight="1" hidden="1">
      <c r="A48" s="9">
        <v>24</v>
      </c>
      <c r="B48" s="13">
        <v>756</v>
      </c>
      <c r="C48" s="9">
        <v>75618</v>
      </c>
      <c r="D48" s="11" t="s">
        <v>15</v>
      </c>
      <c r="E48" s="14" t="s">
        <v>37</v>
      </c>
      <c r="F48" s="32">
        <f t="shared" si="9"/>
        <v>19200</v>
      </c>
      <c r="G48" s="33">
        <v>19200</v>
      </c>
      <c r="H48" s="33">
        <v>0</v>
      </c>
      <c r="I48" s="65">
        <f t="shared" si="7"/>
        <v>0</v>
      </c>
      <c r="J48" s="66"/>
      <c r="K48" s="66"/>
      <c r="L48" s="65">
        <f t="shared" si="8"/>
        <v>0</v>
      </c>
      <c r="M48" s="65"/>
      <c r="N48" s="66"/>
      <c r="O48" s="34">
        <v>20993.81</v>
      </c>
      <c r="P48" s="34">
        <v>20993.81</v>
      </c>
      <c r="Q48" s="34"/>
      <c r="R48" s="35">
        <f t="shared" si="3"/>
        <v>0</v>
      </c>
    </row>
    <row r="49" spans="1:18" ht="24">
      <c r="A49" s="9">
        <v>9</v>
      </c>
      <c r="B49" s="13">
        <v>756</v>
      </c>
      <c r="C49" s="9">
        <v>75621</v>
      </c>
      <c r="D49" s="11" t="s">
        <v>16</v>
      </c>
      <c r="E49" s="88" t="s">
        <v>80</v>
      </c>
      <c r="F49" s="32">
        <f t="shared" si="9"/>
        <v>39062865</v>
      </c>
      <c r="G49" s="33">
        <v>39062865</v>
      </c>
      <c r="H49" s="33">
        <v>0</v>
      </c>
      <c r="I49" s="65">
        <f t="shared" si="7"/>
        <v>1061249</v>
      </c>
      <c r="J49" s="66">
        <v>1061249</v>
      </c>
      <c r="K49" s="66"/>
      <c r="L49" s="65">
        <f t="shared" si="8"/>
        <v>0</v>
      </c>
      <c r="M49" s="65"/>
      <c r="N49" s="66"/>
      <c r="O49" s="34">
        <v>15761034</v>
      </c>
      <c r="P49" s="34">
        <v>15761034</v>
      </c>
      <c r="Q49" s="34"/>
      <c r="R49" s="35">
        <f t="shared" si="3"/>
        <v>0</v>
      </c>
    </row>
    <row r="50" spans="1:19" s="29" customFormat="1" ht="53.25" customHeight="1">
      <c r="A50" s="108" t="s">
        <v>21</v>
      </c>
      <c r="B50" s="109"/>
      <c r="C50" s="109"/>
      <c r="D50" s="110"/>
      <c r="E50" s="111"/>
      <c r="F50" s="40">
        <f>SUM(F37:F49)</f>
        <v>50292211</v>
      </c>
      <c r="G50" s="42">
        <f>SUM(G37:G49)</f>
        <v>50292211</v>
      </c>
      <c r="H50" s="42">
        <f>SUM(H37:H49)</f>
        <v>0</v>
      </c>
      <c r="I50" s="65">
        <f t="shared" si="7"/>
        <v>3661249</v>
      </c>
      <c r="J50" s="81">
        <f>SUM(J40:J49)</f>
        <v>3661249</v>
      </c>
      <c r="K50" s="81">
        <f>SUM(K37:K49)</f>
        <v>0</v>
      </c>
      <c r="L50" s="65">
        <f t="shared" si="8"/>
        <v>2260000</v>
      </c>
      <c r="M50" s="81">
        <f>SUM(M40:M49)</f>
        <v>2260000</v>
      </c>
      <c r="N50" s="81">
        <f>SUM(N37:N49)</f>
        <v>0</v>
      </c>
      <c r="O50" s="43">
        <f>SUM(O37:O49)</f>
        <v>22672109.24</v>
      </c>
      <c r="P50" s="43">
        <f>SUM(P37:P49)</f>
        <v>22672109.24</v>
      </c>
      <c r="Q50" s="45">
        <v>0</v>
      </c>
      <c r="R50" s="35">
        <f t="shared" si="3"/>
        <v>4.493737608791946</v>
      </c>
      <c r="S50" s="48"/>
    </row>
    <row r="51" spans="1:18" ht="47.25" customHeight="1">
      <c r="A51" s="16">
        <v>1</v>
      </c>
      <c r="B51" s="13">
        <v>801</v>
      </c>
      <c r="C51" s="9">
        <v>80101</v>
      </c>
      <c r="D51" s="11" t="s">
        <v>23</v>
      </c>
      <c r="E51" s="69" t="s">
        <v>55</v>
      </c>
      <c r="F51" s="40">
        <f>SUM(G51)</f>
        <v>780</v>
      </c>
      <c r="G51" s="42">
        <v>780</v>
      </c>
      <c r="H51" s="42">
        <v>0</v>
      </c>
      <c r="I51" s="80">
        <f>SUM(J51+K51)</f>
        <v>0</v>
      </c>
      <c r="J51" s="81"/>
      <c r="K51" s="81"/>
      <c r="L51" s="65">
        <f>SUM(M51+N51)</f>
        <v>8296</v>
      </c>
      <c r="M51" s="66">
        <v>8296</v>
      </c>
      <c r="N51" s="81"/>
      <c r="O51" s="34">
        <v>373</v>
      </c>
      <c r="P51" s="34">
        <v>373</v>
      </c>
      <c r="Q51" s="34"/>
      <c r="R51" s="35">
        <f t="shared" si="3"/>
        <v>1063.5897435897436</v>
      </c>
    </row>
    <row r="52" spans="1:19" s="29" customFormat="1" ht="15.75" customHeight="1">
      <c r="A52" s="104" t="s">
        <v>20</v>
      </c>
      <c r="B52" s="105"/>
      <c r="C52" s="105"/>
      <c r="D52" s="106"/>
      <c r="E52" s="107"/>
      <c r="F52" s="40">
        <f>SUM(F51:F51)</f>
        <v>780</v>
      </c>
      <c r="G52" s="42">
        <f>SUM(G51:G51)</f>
        <v>780</v>
      </c>
      <c r="H52" s="40" t="e">
        <f>SUM(#REF!)</f>
        <v>#REF!</v>
      </c>
      <c r="I52" s="65">
        <f>SUM(J52+K52)</f>
        <v>0</v>
      </c>
      <c r="J52" s="80">
        <f>SUM(J51:J51)</f>
        <v>0</v>
      </c>
      <c r="K52" s="80">
        <f>SUM(K51:K51)</f>
        <v>0</v>
      </c>
      <c r="L52" s="65">
        <f>SUM(M52+N52)</f>
        <v>8296</v>
      </c>
      <c r="M52" s="80">
        <f>SUM(M51:M51)</f>
        <v>8296</v>
      </c>
      <c r="N52" s="80">
        <f>SUM(N51:N51)</f>
        <v>0</v>
      </c>
      <c r="O52" s="41">
        <f>SUM(O51:O51)</f>
        <v>373</v>
      </c>
      <c r="P52" s="41">
        <f>SUM(P51:P51)</f>
        <v>373</v>
      </c>
      <c r="Q52" s="46">
        <v>0</v>
      </c>
      <c r="R52" s="35">
        <f aca="true" t="shared" si="10" ref="R52:R74">SUM(L52/F52)*100</f>
        <v>1063.5897435897436</v>
      </c>
      <c r="S52" s="48"/>
    </row>
    <row r="53" spans="1:18" ht="56.25" customHeight="1" hidden="1">
      <c r="A53" s="9">
        <v>1</v>
      </c>
      <c r="B53" s="13">
        <v>851</v>
      </c>
      <c r="C53" s="9">
        <v>85195</v>
      </c>
      <c r="D53" s="11" t="s">
        <v>19</v>
      </c>
      <c r="E53" s="14" t="s">
        <v>38</v>
      </c>
      <c r="F53" s="32">
        <f aca="true" t="shared" si="11" ref="F53:F63">SUM(G53+H53)</f>
        <v>120</v>
      </c>
      <c r="G53" s="33">
        <v>120</v>
      </c>
      <c r="H53" s="42">
        <v>0</v>
      </c>
      <c r="I53" s="84"/>
      <c r="J53" s="85"/>
      <c r="K53" s="85"/>
      <c r="L53" s="82" t="e">
        <f>SUM(N53+#REF!)</f>
        <v>#REF!</v>
      </c>
      <c r="M53" s="82"/>
      <c r="N53" s="83">
        <v>0</v>
      </c>
      <c r="O53" s="34">
        <v>120</v>
      </c>
      <c r="P53" s="34">
        <v>120</v>
      </c>
      <c r="Q53" s="34"/>
      <c r="R53" s="35" t="e">
        <f t="shared" si="10"/>
        <v>#REF!</v>
      </c>
    </row>
    <row r="54" spans="1:19" s="29" customFormat="1" ht="16.5" customHeight="1" hidden="1">
      <c r="A54" s="104" t="s">
        <v>39</v>
      </c>
      <c r="B54" s="105"/>
      <c r="C54" s="105"/>
      <c r="D54" s="106"/>
      <c r="E54" s="107"/>
      <c r="F54" s="40">
        <f t="shared" si="11"/>
        <v>120</v>
      </c>
      <c r="G54" s="42">
        <f>SUM(G53)</f>
        <v>120</v>
      </c>
      <c r="H54" s="40">
        <v>0</v>
      </c>
      <c r="I54" s="84"/>
      <c r="J54" s="84"/>
      <c r="K54" s="84"/>
      <c r="L54" s="84" t="e">
        <f>SUM(N54+#REF!)</f>
        <v>#REF!</v>
      </c>
      <c r="M54" s="84"/>
      <c r="N54" s="85">
        <f>SUM(N53)</f>
        <v>0</v>
      </c>
      <c r="O54" s="41">
        <f>SUM(O53)</f>
        <v>120</v>
      </c>
      <c r="P54" s="41">
        <f>SUM(P53)</f>
        <v>120</v>
      </c>
      <c r="Q54" s="41"/>
      <c r="R54" s="35" t="e">
        <f t="shared" si="10"/>
        <v>#REF!</v>
      </c>
      <c r="S54" s="48"/>
    </row>
    <row r="55" spans="1:18" ht="12">
      <c r="A55" s="9">
        <v>1</v>
      </c>
      <c r="B55" s="13">
        <v>852</v>
      </c>
      <c r="C55" s="9">
        <v>85213</v>
      </c>
      <c r="D55" s="11" t="s">
        <v>19</v>
      </c>
      <c r="E55" s="14" t="s">
        <v>81</v>
      </c>
      <c r="F55" s="32">
        <f t="shared" si="11"/>
        <v>13400</v>
      </c>
      <c r="G55" s="33">
        <v>13400</v>
      </c>
      <c r="H55" s="42">
        <v>0</v>
      </c>
      <c r="I55" s="80">
        <f aca="true" t="shared" si="12" ref="I55:I64">SUM(J55+K55)</f>
        <v>0</v>
      </c>
      <c r="J55" s="81">
        <v>0</v>
      </c>
      <c r="K55" s="81"/>
      <c r="L55" s="65">
        <f aca="true" t="shared" si="13" ref="L55:L66">SUM(M55+N55)</f>
        <v>1500</v>
      </c>
      <c r="M55" s="66">
        <v>1500</v>
      </c>
      <c r="N55" s="66"/>
      <c r="O55" s="34">
        <v>6690</v>
      </c>
      <c r="P55" s="34">
        <v>6690</v>
      </c>
      <c r="Q55" s="34"/>
      <c r="R55" s="35">
        <f t="shared" si="10"/>
        <v>11.194029850746269</v>
      </c>
    </row>
    <row r="56" spans="1:18" ht="12">
      <c r="A56" s="9">
        <v>2</v>
      </c>
      <c r="B56" s="13">
        <v>852</v>
      </c>
      <c r="C56" s="9">
        <v>85213</v>
      </c>
      <c r="D56" s="11" t="s">
        <v>18</v>
      </c>
      <c r="E56" s="14" t="s">
        <v>81</v>
      </c>
      <c r="F56" s="32">
        <f>SUM(G56+H56)</f>
        <v>0</v>
      </c>
      <c r="G56" s="33"/>
      <c r="H56" s="42">
        <v>0</v>
      </c>
      <c r="I56" s="65">
        <f t="shared" si="12"/>
        <v>1500</v>
      </c>
      <c r="J56" s="66">
        <v>1500</v>
      </c>
      <c r="K56" s="81"/>
      <c r="L56" s="65">
        <f t="shared" si="13"/>
        <v>0</v>
      </c>
      <c r="M56" s="66">
        <v>0</v>
      </c>
      <c r="N56" s="66"/>
      <c r="O56" s="34">
        <v>6690</v>
      </c>
      <c r="P56" s="34">
        <v>6690</v>
      </c>
      <c r="Q56" s="34"/>
      <c r="R56" s="35" t="e">
        <f>SUM(L56/F56)*100</f>
        <v>#DIV/0!</v>
      </c>
    </row>
    <row r="57" spans="1:18" ht="52.5" customHeight="1" hidden="1">
      <c r="A57" s="9">
        <v>5</v>
      </c>
      <c r="B57" s="13">
        <v>852</v>
      </c>
      <c r="C57" s="9">
        <v>85214</v>
      </c>
      <c r="D57" s="11" t="s">
        <v>19</v>
      </c>
      <c r="E57" s="14" t="s">
        <v>26</v>
      </c>
      <c r="F57" s="32">
        <f t="shared" si="11"/>
        <v>150000</v>
      </c>
      <c r="G57" s="33">
        <v>150000</v>
      </c>
      <c r="H57" s="42">
        <v>0</v>
      </c>
      <c r="I57" s="80">
        <f t="shared" si="12"/>
        <v>0</v>
      </c>
      <c r="J57" s="81"/>
      <c r="K57" s="81"/>
      <c r="L57" s="65">
        <f t="shared" si="13"/>
        <v>0</v>
      </c>
      <c r="M57" s="65"/>
      <c r="N57" s="66"/>
      <c r="O57" s="34">
        <v>74020</v>
      </c>
      <c r="P57" s="34">
        <v>74020</v>
      </c>
      <c r="Q57" s="34"/>
      <c r="R57" s="35">
        <f t="shared" si="10"/>
        <v>0</v>
      </c>
    </row>
    <row r="58" spans="1:18" ht="12">
      <c r="A58" s="9">
        <v>3</v>
      </c>
      <c r="B58" s="13">
        <v>852</v>
      </c>
      <c r="C58" s="9">
        <v>85214</v>
      </c>
      <c r="D58" s="11" t="s">
        <v>18</v>
      </c>
      <c r="E58" s="12" t="s">
        <v>81</v>
      </c>
      <c r="F58" s="32">
        <f t="shared" si="11"/>
        <v>29600</v>
      </c>
      <c r="G58" s="33">
        <v>29600</v>
      </c>
      <c r="H58" s="42">
        <v>0</v>
      </c>
      <c r="I58" s="66">
        <f t="shared" si="12"/>
        <v>0</v>
      </c>
      <c r="J58" s="81"/>
      <c r="K58" s="81"/>
      <c r="L58" s="65">
        <f t="shared" si="13"/>
        <v>18</v>
      </c>
      <c r="M58" s="66">
        <v>18</v>
      </c>
      <c r="N58" s="66"/>
      <c r="O58" s="34">
        <v>13760</v>
      </c>
      <c r="P58" s="34">
        <v>13760</v>
      </c>
      <c r="Q58" s="34"/>
      <c r="R58" s="35">
        <f t="shared" si="10"/>
        <v>0.06081081081081081</v>
      </c>
    </row>
    <row r="59" spans="1:18" ht="12">
      <c r="A59" s="9">
        <v>4</v>
      </c>
      <c r="B59" s="13">
        <v>852</v>
      </c>
      <c r="C59" s="9">
        <v>85219</v>
      </c>
      <c r="D59" s="11" t="s">
        <v>17</v>
      </c>
      <c r="E59" s="14" t="s">
        <v>65</v>
      </c>
      <c r="F59" s="32">
        <f t="shared" si="11"/>
        <v>40</v>
      </c>
      <c r="G59" s="33">
        <v>40</v>
      </c>
      <c r="H59" s="42">
        <v>0</v>
      </c>
      <c r="I59" s="66">
        <f t="shared" si="12"/>
        <v>0</v>
      </c>
      <c r="J59" s="81"/>
      <c r="K59" s="81"/>
      <c r="L59" s="65">
        <f t="shared" si="13"/>
        <v>20</v>
      </c>
      <c r="M59" s="66">
        <v>20</v>
      </c>
      <c r="N59" s="66"/>
      <c r="O59" s="34">
        <v>15.91</v>
      </c>
      <c r="P59" s="34">
        <v>15.91</v>
      </c>
      <c r="Q59" s="34"/>
      <c r="R59" s="35">
        <f t="shared" si="10"/>
        <v>50</v>
      </c>
    </row>
    <row r="60" spans="1:18" ht="12">
      <c r="A60" s="9">
        <v>5</v>
      </c>
      <c r="B60" s="13">
        <v>852</v>
      </c>
      <c r="C60" s="9">
        <v>85219</v>
      </c>
      <c r="D60" s="11" t="s">
        <v>11</v>
      </c>
      <c r="E60" s="14" t="s">
        <v>81</v>
      </c>
      <c r="F60" s="32">
        <f t="shared" si="11"/>
        <v>150</v>
      </c>
      <c r="G60" s="33">
        <v>150</v>
      </c>
      <c r="H60" s="42">
        <v>0</v>
      </c>
      <c r="I60" s="66">
        <f t="shared" si="12"/>
        <v>0</v>
      </c>
      <c r="J60" s="81"/>
      <c r="K60" s="81"/>
      <c r="L60" s="65">
        <f t="shared" si="13"/>
        <v>3726</v>
      </c>
      <c r="M60" s="66">
        <v>3726</v>
      </c>
      <c r="N60" s="66"/>
      <c r="O60" s="34">
        <v>60</v>
      </c>
      <c r="P60" s="34">
        <v>60</v>
      </c>
      <c r="Q60" s="34"/>
      <c r="R60" s="35">
        <f t="shared" si="10"/>
        <v>2484</v>
      </c>
    </row>
    <row r="61" spans="1:18" ht="36">
      <c r="A61" s="9">
        <v>6</v>
      </c>
      <c r="B61" s="13">
        <v>852</v>
      </c>
      <c r="C61" s="9">
        <v>85219</v>
      </c>
      <c r="D61" s="11" t="s">
        <v>18</v>
      </c>
      <c r="E61" s="14" t="s">
        <v>82</v>
      </c>
      <c r="F61" s="32">
        <f t="shared" si="11"/>
        <v>106600</v>
      </c>
      <c r="G61" s="33">
        <v>106600</v>
      </c>
      <c r="H61" s="42">
        <v>0</v>
      </c>
      <c r="I61" s="66">
        <f t="shared" si="12"/>
        <v>0</v>
      </c>
      <c r="J61" s="81"/>
      <c r="K61" s="81"/>
      <c r="L61" s="65">
        <f t="shared" si="13"/>
        <v>4960</v>
      </c>
      <c r="M61" s="66">
        <v>4960</v>
      </c>
      <c r="N61" s="66"/>
      <c r="O61" s="34">
        <v>47537</v>
      </c>
      <c r="P61" s="34">
        <v>47537</v>
      </c>
      <c r="Q61" s="34"/>
      <c r="R61" s="35">
        <f t="shared" si="10"/>
        <v>4.6529080675422145</v>
      </c>
    </row>
    <row r="62" spans="1:18" ht="12">
      <c r="A62" s="9">
        <v>7</v>
      </c>
      <c r="B62" s="13">
        <v>852</v>
      </c>
      <c r="C62" s="9">
        <v>85228</v>
      </c>
      <c r="D62" s="11" t="s">
        <v>8</v>
      </c>
      <c r="E62" s="14" t="s">
        <v>81</v>
      </c>
      <c r="F62" s="32">
        <f t="shared" si="11"/>
        <v>10500</v>
      </c>
      <c r="G62" s="33">
        <v>10500</v>
      </c>
      <c r="H62" s="42">
        <v>0</v>
      </c>
      <c r="I62" s="66">
        <f t="shared" si="12"/>
        <v>0</v>
      </c>
      <c r="J62" s="81"/>
      <c r="K62" s="81"/>
      <c r="L62" s="65">
        <f t="shared" si="13"/>
        <v>500</v>
      </c>
      <c r="M62" s="66">
        <v>500</v>
      </c>
      <c r="N62" s="66"/>
      <c r="O62" s="34">
        <v>4210.67</v>
      </c>
      <c r="P62" s="34">
        <v>4210.67</v>
      </c>
      <c r="Q62" s="34"/>
      <c r="R62" s="35">
        <f t="shared" si="10"/>
        <v>4.761904761904762</v>
      </c>
    </row>
    <row r="63" spans="1:18" ht="38.25" customHeight="1" hidden="1">
      <c r="A63" s="9">
        <v>12</v>
      </c>
      <c r="B63" s="13">
        <v>852</v>
      </c>
      <c r="C63" s="9">
        <v>85295</v>
      </c>
      <c r="D63" s="11" t="s">
        <v>18</v>
      </c>
      <c r="E63" s="14" t="s">
        <v>27</v>
      </c>
      <c r="F63" s="32">
        <f t="shared" si="11"/>
        <v>45000</v>
      </c>
      <c r="G63" s="33">
        <v>45000</v>
      </c>
      <c r="H63" s="42">
        <v>0</v>
      </c>
      <c r="I63" s="80">
        <f t="shared" si="12"/>
        <v>0</v>
      </c>
      <c r="J63" s="81"/>
      <c r="K63" s="81"/>
      <c r="L63" s="65">
        <f t="shared" si="13"/>
        <v>0</v>
      </c>
      <c r="M63" s="65"/>
      <c r="N63" s="66"/>
      <c r="O63" s="34">
        <v>31500</v>
      </c>
      <c r="P63" s="34">
        <v>31500</v>
      </c>
      <c r="Q63" s="34"/>
      <c r="R63" s="35">
        <f t="shared" si="10"/>
        <v>0</v>
      </c>
    </row>
    <row r="64" spans="1:19" s="29" customFormat="1" ht="18" customHeight="1">
      <c r="A64" s="104" t="s">
        <v>22</v>
      </c>
      <c r="B64" s="105"/>
      <c r="C64" s="105"/>
      <c r="D64" s="106"/>
      <c r="E64" s="107"/>
      <c r="F64" s="40">
        <f>SUM(F55:F63)</f>
        <v>355290</v>
      </c>
      <c r="G64" s="42">
        <f>SUM(G55:G63)</f>
        <v>355290</v>
      </c>
      <c r="H64" s="42">
        <v>0</v>
      </c>
      <c r="I64" s="65">
        <f t="shared" si="12"/>
        <v>1500</v>
      </c>
      <c r="J64" s="81">
        <f>SUM(J55:J62)</f>
        <v>1500</v>
      </c>
      <c r="K64" s="81">
        <f>SUM(K55:K62)</f>
        <v>0</v>
      </c>
      <c r="L64" s="65">
        <f t="shared" si="13"/>
        <v>10724</v>
      </c>
      <c r="M64" s="81">
        <f>SUM(M55:M62)</f>
        <v>10724</v>
      </c>
      <c r="N64" s="81">
        <f>SUM(N55:N62)</f>
        <v>0</v>
      </c>
      <c r="O64" s="41">
        <f>SUM(O55:O63)</f>
        <v>184483.58000000002</v>
      </c>
      <c r="P64" s="41">
        <f>SUM(P55:P63)</f>
        <v>184483.58000000002</v>
      </c>
      <c r="Q64" s="46">
        <f>SUM(Q61)</f>
        <v>0</v>
      </c>
      <c r="R64" s="35">
        <f t="shared" si="10"/>
        <v>3.018379352078584</v>
      </c>
      <c r="S64" s="48"/>
    </row>
    <row r="65" spans="1:18" ht="39" customHeight="1" hidden="1">
      <c r="A65" s="18">
        <v>1</v>
      </c>
      <c r="B65" s="13">
        <v>854</v>
      </c>
      <c r="C65" s="9">
        <v>85415</v>
      </c>
      <c r="D65" s="9">
        <v>2030</v>
      </c>
      <c r="E65" s="12" t="s">
        <v>31</v>
      </c>
      <c r="F65" s="32">
        <f>SUM(G65+H65)</f>
        <v>5135</v>
      </c>
      <c r="G65" s="42">
        <v>5135</v>
      </c>
      <c r="H65" s="42">
        <v>0</v>
      </c>
      <c r="I65" s="84"/>
      <c r="J65" s="85"/>
      <c r="K65" s="85"/>
      <c r="L65" s="65">
        <f t="shared" si="13"/>
        <v>0</v>
      </c>
      <c r="M65" s="82"/>
      <c r="N65" s="85">
        <v>0</v>
      </c>
      <c r="O65" s="34">
        <v>5135</v>
      </c>
      <c r="P65" s="34">
        <v>5135</v>
      </c>
      <c r="Q65" s="34"/>
      <c r="R65" s="35">
        <f t="shared" si="10"/>
        <v>0</v>
      </c>
    </row>
    <row r="66" spans="1:19" s="29" customFormat="1" ht="15.75" customHeight="1" hidden="1">
      <c r="A66" s="104" t="s">
        <v>24</v>
      </c>
      <c r="B66" s="106"/>
      <c r="C66" s="106"/>
      <c r="D66" s="106"/>
      <c r="E66" s="107"/>
      <c r="F66" s="40">
        <f>SUM(G66+H66)</f>
        <v>5135</v>
      </c>
      <c r="G66" s="42">
        <f>SUM(G65:G65)</f>
        <v>5135</v>
      </c>
      <c r="H66" s="42">
        <v>0</v>
      </c>
      <c r="I66" s="84"/>
      <c r="J66" s="85"/>
      <c r="K66" s="85"/>
      <c r="L66" s="65">
        <f t="shared" si="13"/>
        <v>0</v>
      </c>
      <c r="M66" s="84"/>
      <c r="N66" s="85">
        <f>SUM(N65:N65)</f>
        <v>0</v>
      </c>
      <c r="O66" s="41">
        <f>SUM(O65:O65)</f>
        <v>5135</v>
      </c>
      <c r="P66" s="41">
        <f>SUM(P65:P65)</f>
        <v>5135</v>
      </c>
      <c r="Q66" s="46">
        <v>0</v>
      </c>
      <c r="R66" s="35">
        <f t="shared" si="10"/>
        <v>0</v>
      </c>
      <c r="S66" s="48"/>
    </row>
    <row r="67" spans="1:19" s="29" customFormat="1" ht="15" customHeight="1">
      <c r="A67" s="9">
        <v>1</v>
      </c>
      <c r="B67" s="13">
        <v>853</v>
      </c>
      <c r="C67" s="73"/>
      <c r="D67" s="73"/>
      <c r="E67" s="12" t="s">
        <v>81</v>
      </c>
      <c r="F67" s="40"/>
      <c r="G67" s="42"/>
      <c r="H67" s="42"/>
      <c r="I67" s="66">
        <v>0</v>
      </c>
      <c r="J67" s="81"/>
      <c r="K67" s="81"/>
      <c r="L67" s="65">
        <f>SUM(M67)</f>
        <v>6</v>
      </c>
      <c r="M67" s="66">
        <v>6</v>
      </c>
      <c r="N67" s="85"/>
      <c r="O67" s="41"/>
      <c r="P67" s="41"/>
      <c r="Q67" s="46"/>
      <c r="R67" s="35"/>
      <c r="S67" s="48"/>
    </row>
    <row r="68" spans="1:19" s="29" customFormat="1" ht="14.25" customHeight="1">
      <c r="A68" s="9">
        <v>2</v>
      </c>
      <c r="B68" s="13">
        <v>853</v>
      </c>
      <c r="C68" s="73"/>
      <c r="D68" s="73"/>
      <c r="E68" s="14" t="s">
        <v>65</v>
      </c>
      <c r="F68" s="40"/>
      <c r="G68" s="42"/>
      <c r="H68" s="42"/>
      <c r="I68" s="66">
        <v>0</v>
      </c>
      <c r="J68" s="81"/>
      <c r="K68" s="81"/>
      <c r="L68" s="65">
        <f>SUM(M68)</f>
        <v>50</v>
      </c>
      <c r="M68" s="86">
        <v>50</v>
      </c>
      <c r="N68" s="87"/>
      <c r="O68" s="41"/>
      <c r="P68" s="41"/>
      <c r="Q68" s="46"/>
      <c r="R68" s="35"/>
      <c r="S68" s="48"/>
    </row>
    <row r="69" spans="1:19" s="29" customFormat="1" ht="24.75" customHeight="1">
      <c r="A69" s="108" t="s">
        <v>56</v>
      </c>
      <c r="B69" s="109"/>
      <c r="C69" s="109"/>
      <c r="D69" s="110"/>
      <c r="E69" s="111"/>
      <c r="F69" s="40"/>
      <c r="G69" s="42"/>
      <c r="H69" s="42"/>
      <c r="I69" s="66">
        <f>SUM(J69+K69)</f>
        <v>0</v>
      </c>
      <c r="J69" s="81">
        <f>SUM(J67:J68)</f>
        <v>0</v>
      </c>
      <c r="K69" s="81">
        <f>SUM(K67:K68)</f>
        <v>0</v>
      </c>
      <c r="L69" s="65">
        <f>SUM(M69+N69)</f>
        <v>56</v>
      </c>
      <c r="M69" s="81">
        <f>SUM(M67:M68)</f>
        <v>56</v>
      </c>
      <c r="N69" s="85"/>
      <c r="O69" s="41"/>
      <c r="P69" s="41"/>
      <c r="Q69" s="46"/>
      <c r="R69" s="35"/>
      <c r="S69" s="48"/>
    </row>
    <row r="70" spans="1:18" ht="48" customHeight="1">
      <c r="A70" s="19">
        <v>1</v>
      </c>
      <c r="B70" s="20">
        <v>900</v>
      </c>
      <c r="C70" s="19">
        <v>92109</v>
      </c>
      <c r="D70" s="21" t="s">
        <v>8</v>
      </c>
      <c r="E70" s="69" t="s">
        <v>55</v>
      </c>
      <c r="F70" s="32">
        <f>SUM(G70+H70)</f>
        <v>4500</v>
      </c>
      <c r="G70" s="33">
        <v>4500</v>
      </c>
      <c r="H70" s="33">
        <v>0</v>
      </c>
      <c r="I70" s="65">
        <f>SUM(J70+K70)</f>
        <v>0</v>
      </c>
      <c r="J70" s="66"/>
      <c r="K70" s="66"/>
      <c r="L70" s="65">
        <f>SUM(M70)</f>
        <v>2192</v>
      </c>
      <c r="M70" s="66">
        <v>2192</v>
      </c>
      <c r="N70" s="66"/>
      <c r="O70" s="34">
        <v>2065</v>
      </c>
      <c r="P70" s="34">
        <v>2065</v>
      </c>
      <c r="Q70" s="34"/>
      <c r="R70" s="35">
        <f t="shared" si="10"/>
        <v>48.71111111111111</v>
      </c>
    </row>
    <row r="71" spans="1:18" ht="12.75" customHeight="1">
      <c r="A71" s="70">
        <v>2</v>
      </c>
      <c r="B71" s="20">
        <v>900</v>
      </c>
      <c r="C71" s="71"/>
      <c r="D71" s="72"/>
      <c r="E71" s="69" t="s">
        <v>83</v>
      </c>
      <c r="F71" s="32"/>
      <c r="G71" s="33"/>
      <c r="H71" s="33"/>
      <c r="I71" s="65">
        <v>0</v>
      </c>
      <c r="J71" s="66"/>
      <c r="K71" s="66"/>
      <c r="L71" s="65">
        <f>SUM(M71)</f>
        <v>4000</v>
      </c>
      <c r="M71" s="66">
        <v>4000</v>
      </c>
      <c r="N71" s="66"/>
      <c r="O71" s="34"/>
      <c r="P71" s="34"/>
      <c r="Q71" s="34"/>
      <c r="R71" s="35"/>
    </row>
    <row r="72" spans="1:18" ht="24">
      <c r="A72" s="70">
        <v>3</v>
      </c>
      <c r="B72" s="20">
        <v>900</v>
      </c>
      <c r="C72" s="71"/>
      <c r="D72" s="72"/>
      <c r="E72" s="69" t="s">
        <v>89</v>
      </c>
      <c r="F72" s="32"/>
      <c r="G72" s="33"/>
      <c r="H72" s="33"/>
      <c r="I72" s="65">
        <v>0</v>
      </c>
      <c r="J72" s="66"/>
      <c r="K72" s="66"/>
      <c r="L72" s="65">
        <f>SUM(M72)</f>
        <v>500</v>
      </c>
      <c r="M72" s="66">
        <v>500</v>
      </c>
      <c r="N72" s="66"/>
      <c r="O72" s="34"/>
      <c r="P72" s="34"/>
      <c r="Q72" s="34"/>
      <c r="R72" s="35"/>
    </row>
    <row r="73" spans="1:18" ht="36">
      <c r="A73" s="70">
        <v>4</v>
      </c>
      <c r="B73" s="20">
        <v>900</v>
      </c>
      <c r="C73" s="71"/>
      <c r="D73" s="72"/>
      <c r="E73" s="69" t="s">
        <v>90</v>
      </c>
      <c r="F73" s="32"/>
      <c r="G73" s="33"/>
      <c r="H73" s="33"/>
      <c r="I73" s="65">
        <f>SUM(J73)</f>
        <v>66037</v>
      </c>
      <c r="J73" s="81">
        <v>66037</v>
      </c>
      <c r="K73" s="66"/>
      <c r="L73" s="65">
        <f>SUM(M73)</f>
        <v>76137</v>
      </c>
      <c r="M73" s="66">
        <v>76137</v>
      </c>
      <c r="N73" s="66"/>
      <c r="O73" s="34"/>
      <c r="P73" s="34"/>
      <c r="Q73" s="34"/>
      <c r="R73" s="35"/>
    </row>
    <row r="74" spans="1:19" s="29" customFormat="1" ht="24" customHeight="1">
      <c r="A74" s="108" t="s">
        <v>91</v>
      </c>
      <c r="B74" s="109"/>
      <c r="C74" s="109"/>
      <c r="D74" s="110"/>
      <c r="E74" s="111"/>
      <c r="F74" s="40">
        <f>SUM(G74+H74)</f>
        <v>4500</v>
      </c>
      <c r="G74" s="42">
        <f aca="true" t="shared" si="14" ref="G74:P74">SUM(G70)</f>
        <v>4500</v>
      </c>
      <c r="H74" s="40">
        <f t="shared" si="14"/>
        <v>0</v>
      </c>
      <c r="I74" s="65">
        <f>SUM(J74+K74)</f>
        <v>66037</v>
      </c>
      <c r="J74" s="80">
        <f>SUM(J73)</f>
        <v>66037</v>
      </c>
      <c r="K74" s="80">
        <f t="shared" si="14"/>
        <v>0</v>
      </c>
      <c r="L74" s="65">
        <f>SUM(M74+N74)</f>
        <v>82829</v>
      </c>
      <c r="M74" s="80">
        <f>SUM(M70:M73)</f>
        <v>82829</v>
      </c>
      <c r="N74" s="80">
        <f t="shared" si="14"/>
        <v>0</v>
      </c>
      <c r="O74" s="41">
        <f t="shared" si="14"/>
        <v>2065</v>
      </c>
      <c r="P74" s="41">
        <f t="shared" si="14"/>
        <v>2065</v>
      </c>
      <c r="Q74" s="41"/>
      <c r="R74" s="35">
        <f t="shared" si="10"/>
        <v>1840.6444444444446</v>
      </c>
      <c r="S74" s="48"/>
    </row>
    <row r="75" spans="1:19" s="29" customFormat="1" ht="72" customHeight="1">
      <c r="A75" s="78">
        <v>1</v>
      </c>
      <c r="B75" s="79">
        <v>926</v>
      </c>
      <c r="C75" s="74" t="s">
        <v>58</v>
      </c>
      <c r="D75" s="75"/>
      <c r="E75" s="17" t="s">
        <v>84</v>
      </c>
      <c r="F75" s="40"/>
      <c r="G75" s="42"/>
      <c r="H75" s="40"/>
      <c r="I75" s="65">
        <f>SUM(J75)</f>
        <v>1622958</v>
      </c>
      <c r="J75" s="81">
        <v>1622958</v>
      </c>
      <c r="K75" s="80">
        <v>0</v>
      </c>
      <c r="L75" s="80">
        <v>0</v>
      </c>
      <c r="M75" s="66"/>
      <c r="N75" s="80"/>
      <c r="O75" s="41"/>
      <c r="P75" s="41"/>
      <c r="Q75" s="41"/>
      <c r="R75" s="35"/>
      <c r="S75" s="48"/>
    </row>
    <row r="76" spans="1:19" s="29" customFormat="1" ht="72">
      <c r="A76" s="78">
        <v>2</v>
      </c>
      <c r="B76" s="79">
        <v>926</v>
      </c>
      <c r="C76" s="74"/>
      <c r="D76" s="75"/>
      <c r="E76" s="77" t="s">
        <v>92</v>
      </c>
      <c r="F76" s="40"/>
      <c r="G76" s="42"/>
      <c r="H76" s="40"/>
      <c r="I76" s="65">
        <v>0</v>
      </c>
      <c r="J76" s="81"/>
      <c r="K76" s="80"/>
      <c r="L76" s="65">
        <f>SUM(M76)</f>
        <v>422958</v>
      </c>
      <c r="M76" s="66">
        <v>422958</v>
      </c>
      <c r="N76" s="80"/>
      <c r="O76" s="41"/>
      <c r="P76" s="41"/>
      <c r="Q76" s="41"/>
      <c r="R76" s="35"/>
      <c r="S76" s="48"/>
    </row>
    <row r="77" spans="1:19" s="29" customFormat="1" ht="60">
      <c r="A77" s="78">
        <v>3</v>
      </c>
      <c r="B77" s="79">
        <v>926</v>
      </c>
      <c r="C77" s="74"/>
      <c r="D77" s="75"/>
      <c r="E77" s="77" t="s">
        <v>60</v>
      </c>
      <c r="F77" s="40"/>
      <c r="G77" s="42"/>
      <c r="H77" s="40"/>
      <c r="I77" s="65">
        <v>0</v>
      </c>
      <c r="J77" s="81"/>
      <c r="K77" s="80"/>
      <c r="L77" s="65">
        <f>SUM(N77)</f>
        <v>1200000</v>
      </c>
      <c r="M77" s="66"/>
      <c r="N77" s="80">
        <v>1200000</v>
      </c>
      <c r="O77" s="41"/>
      <c r="P77" s="41"/>
      <c r="Q77" s="41"/>
      <c r="R77" s="35"/>
      <c r="S77" s="48"/>
    </row>
    <row r="78" spans="1:19" s="29" customFormat="1" ht="24" customHeight="1">
      <c r="A78" s="108" t="s">
        <v>59</v>
      </c>
      <c r="B78" s="118"/>
      <c r="C78" s="118"/>
      <c r="D78" s="118"/>
      <c r="E78" s="119"/>
      <c r="F78" s="40"/>
      <c r="G78" s="42"/>
      <c r="H78" s="40"/>
      <c r="I78" s="65">
        <f>SUM(I75:I77)</f>
        <v>1622958</v>
      </c>
      <c r="J78" s="80">
        <f>SUM(J75:J77)</f>
        <v>1622958</v>
      </c>
      <c r="K78" s="80">
        <v>0</v>
      </c>
      <c r="L78" s="65">
        <f>SUM(M78+N78)</f>
        <v>1622958</v>
      </c>
      <c r="M78" s="80">
        <f>SUM(M76)</f>
        <v>422958</v>
      </c>
      <c r="N78" s="80">
        <f>SUM(N77)</f>
        <v>1200000</v>
      </c>
      <c r="O78" s="41"/>
      <c r="P78" s="41"/>
      <c r="Q78" s="41"/>
      <c r="R78" s="35"/>
      <c r="S78" s="48"/>
    </row>
    <row r="79" spans="1:18" ht="23.25" customHeight="1">
      <c r="A79" s="114" t="s">
        <v>57</v>
      </c>
      <c r="B79" s="115"/>
      <c r="C79" s="115"/>
      <c r="D79" s="116"/>
      <c r="E79" s="117"/>
      <c r="F79" s="44" t="e">
        <f>SUM(H79+G79)</f>
        <v>#REF!</v>
      </c>
      <c r="G79" s="44" t="e">
        <f>SUM(G23+G35+#REF!+#REF!+#REF!+G50+#REF!+G52+G54+G64+G66+G74)</f>
        <v>#REF!</v>
      </c>
      <c r="H79" s="44" t="e">
        <f>SUM(H23+H35+#REF!+#REF!+#REF!+H50+#REF!+H52+H54+H64+H66+H74)</f>
        <v>#REF!</v>
      </c>
      <c r="I79" s="65">
        <f>SUM(J79+K79)</f>
        <v>5854994</v>
      </c>
      <c r="J79" s="65">
        <f>SUM(J23+J26+J35+J50+J52+J64+J69+J74+J78)</f>
        <v>5854994</v>
      </c>
      <c r="K79" s="65">
        <f>SUM(K23+K26+K35+K50+K52+K64+K69+K74)</f>
        <v>0</v>
      </c>
      <c r="L79" s="65">
        <f>SUM(M79+N79)</f>
        <v>5055659</v>
      </c>
      <c r="M79" s="65">
        <f>SUM(M23+M26+M35+M39+M50+M52+M64+M69+M74+M78)</f>
        <v>3555659</v>
      </c>
      <c r="N79" s="65">
        <f>SUM(N23+N26+N35+N50+N52+N64+N69+N74+N78)</f>
        <v>1500000</v>
      </c>
      <c r="O79" s="44" t="e">
        <f>SUM(O23+O26+O35+O50+O52+O64+O69+O74)</f>
        <v>#REF!</v>
      </c>
      <c r="P79" s="44" t="e">
        <f>SUM(P23+P26+P35+P50+P52+P64+P69+P74)</f>
        <v>#REF!</v>
      </c>
      <c r="Q79" s="44" t="e">
        <f>SUM(Q23+Q26+Q35+Q50+Q52+Q64+Q69+Q74)</f>
        <v>#REF!</v>
      </c>
      <c r="R79" s="44" t="e">
        <f>SUM(R23+R26+R35+R50+R52+R64+R69+R74)</f>
        <v>#REF!</v>
      </c>
    </row>
    <row r="80" spans="1:3" ht="12">
      <c r="A80" s="23"/>
      <c r="B80" s="23"/>
      <c r="C80" s="23"/>
    </row>
    <row r="81" spans="1:9" ht="12.75">
      <c r="A81" s="95" t="s">
        <v>85</v>
      </c>
      <c r="B81" s="96"/>
      <c r="C81" s="96"/>
      <c r="D81" s="96"/>
      <c r="E81" s="96"/>
      <c r="F81" s="96"/>
      <c r="G81" s="96"/>
      <c r="H81" s="96"/>
      <c r="I81" s="96"/>
    </row>
    <row r="82" spans="1:3" ht="12">
      <c r="A82" s="23"/>
      <c r="B82" s="23"/>
      <c r="C82" s="23"/>
    </row>
    <row r="83" spans="1:3" ht="12">
      <c r="A83" s="23"/>
      <c r="B83" s="23"/>
      <c r="C83" s="23"/>
    </row>
    <row r="84" spans="1:3" ht="12">
      <c r="A84" s="23"/>
      <c r="B84" s="23"/>
      <c r="C84" s="23"/>
    </row>
    <row r="85" spans="1:9" ht="12">
      <c r="A85" s="23"/>
      <c r="B85" s="23"/>
      <c r="C85" s="23"/>
      <c r="I85" s="76"/>
    </row>
    <row r="86" spans="1:3" ht="12">
      <c r="A86" s="23"/>
      <c r="B86" s="23"/>
      <c r="C86" s="23"/>
    </row>
    <row r="87" spans="1:3" ht="12">
      <c r="A87" s="23"/>
      <c r="B87" s="23"/>
      <c r="C87" s="23"/>
    </row>
    <row r="88" spans="1:10" ht="12">
      <c r="A88" s="23"/>
      <c r="B88" s="23"/>
      <c r="C88" s="23"/>
      <c r="J88" s="76"/>
    </row>
    <row r="89" spans="1:3" ht="12">
      <c r="A89" s="23"/>
      <c r="B89" s="23"/>
      <c r="C89" s="23"/>
    </row>
    <row r="90" spans="1:3" ht="12">
      <c r="A90" s="23"/>
      <c r="B90" s="23"/>
      <c r="C90" s="23"/>
    </row>
    <row r="91" spans="1:3" ht="12">
      <c r="A91" s="23"/>
      <c r="B91" s="23"/>
      <c r="C91" s="23"/>
    </row>
    <row r="92" spans="1:3" ht="12">
      <c r="A92" s="23"/>
      <c r="B92" s="23"/>
      <c r="C92" s="23"/>
    </row>
    <row r="93" spans="1:3" ht="12">
      <c r="A93" s="23"/>
      <c r="B93" s="23"/>
      <c r="C93" s="23"/>
    </row>
    <row r="94" spans="1:3" ht="12">
      <c r="A94" s="23"/>
      <c r="B94" s="23"/>
      <c r="C94" s="23"/>
    </row>
    <row r="95" spans="1:3" ht="12">
      <c r="A95" s="23"/>
      <c r="B95" s="23"/>
      <c r="C95" s="23"/>
    </row>
    <row r="96" spans="1:3" ht="12">
      <c r="A96" s="23"/>
      <c r="B96" s="23"/>
      <c r="C96" s="23"/>
    </row>
    <row r="97" spans="1:3" ht="12">
      <c r="A97" s="23"/>
      <c r="B97" s="23"/>
      <c r="C97" s="23"/>
    </row>
    <row r="98" spans="1:3" ht="12">
      <c r="A98" s="23"/>
      <c r="B98" s="23"/>
      <c r="C98" s="23"/>
    </row>
    <row r="99" spans="1:3" ht="12">
      <c r="A99" s="23"/>
      <c r="B99" s="23"/>
      <c r="C99" s="23"/>
    </row>
    <row r="100" spans="1:3" ht="12">
      <c r="A100" s="23"/>
      <c r="B100" s="23"/>
      <c r="C100" s="23"/>
    </row>
    <row r="101" spans="1:3" ht="12">
      <c r="A101" s="23"/>
      <c r="B101" s="23"/>
      <c r="C101" s="23"/>
    </row>
    <row r="102" spans="1:3" ht="12">
      <c r="A102" s="23"/>
      <c r="B102" s="23"/>
      <c r="C102" s="23"/>
    </row>
    <row r="103" spans="1:3" ht="12">
      <c r="A103" s="23"/>
      <c r="B103" s="23"/>
      <c r="C103" s="23"/>
    </row>
    <row r="104" spans="1:3" ht="12">
      <c r="A104" s="23"/>
      <c r="B104" s="23"/>
      <c r="C104" s="23"/>
    </row>
    <row r="105" spans="1:3" ht="12">
      <c r="A105" s="23"/>
      <c r="B105" s="23"/>
      <c r="C105" s="23"/>
    </row>
    <row r="106" spans="1:3" ht="12">
      <c r="A106" s="23"/>
      <c r="B106" s="23"/>
      <c r="C106" s="23"/>
    </row>
    <row r="107" spans="1:3" ht="12">
      <c r="A107" s="23"/>
      <c r="B107" s="23"/>
      <c r="C107" s="23"/>
    </row>
    <row r="108" spans="1:3" ht="12">
      <c r="A108" s="23"/>
      <c r="B108" s="23"/>
      <c r="C108" s="23"/>
    </row>
    <row r="109" spans="1:3" ht="12">
      <c r="A109" s="23"/>
      <c r="B109" s="23"/>
      <c r="C109" s="23"/>
    </row>
    <row r="110" spans="1:3" ht="12">
      <c r="A110" s="23"/>
      <c r="B110" s="23"/>
      <c r="C110" s="23"/>
    </row>
    <row r="111" spans="1:3" ht="12">
      <c r="A111" s="23"/>
      <c r="B111" s="23"/>
      <c r="C111" s="23"/>
    </row>
    <row r="112" spans="1:3" ht="12">
      <c r="A112" s="23"/>
      <c r="B112" s="23"/>
      <c r="C112" s="23"/>
    </row>
    <row r="113" spans="1:3" ht="12">
      <c r="A113" s="23"/>
      <c r="B113" s="23"/>
      <c r="C113" s="23"/>
    </row>
    <row r="114" spans="1:3" ht="12">
      <c r="A114" s="23"/>
      <c r="B114" s="23"/>
      <c r="C114" s="23"/>
    </row>
    <row r="115" spans="1:3" ht="12">
      <c r="A115" s="23"/>
      <c r="B115" s="23"/>
      <c r="C115" s="23"/>
    </row>
    <row r="116" spans="1:3" ht="12">
      <c r="A116" s="23"/>
      <c r="B116" s="23"/>
      <c r="C116" s="23"/>
    </row>
    <row r="117" spans="1:3" ht="12">
      <c r="A117" s="23"/>
      <c r="B117" s="23"/>
      <c r="C117" s="23"/>
    </row>
    <row r="118" spans="1:3" ht="12">
      <c r="A118" s="23"/>
      <c r="B118" s="23"/>
      <c r="C118" s="23"/>
    </row>
    <row r="119" spans="1:3" ht="12">
      <c r="A119" s="23"/>
      <c r="B119" s="23"/>
      <c r="C119" s="23"/>
    </row>
    <row r="120" spans="1:3" ht="12">
      <c r="A120" s="23"/>
      <c r="B120" s="23"/>
      <c r="C120" s="23"/>
    </row>
    <row r="121" spans="1:3" ht="12">
      <c r="A121" s="23"/>
      <c r="B121" s="23"/>
      <c r="C121" s="23"/>
    </row>
    <row r="122" spans="1:3" ht="12">
      <c r="A122" s="23"/>
      <c r="B122" s="23"/>
      <c r="C122" s="23"/>
    </row>
    <row r="123" spans="1:3" ht="12">
      <c r="A123" s="23"/>
      <c r="B123" s="23"/>
      <c r="C123" s="23"/>
    </row>
    <row r="124" spans="1:3" ht="12">
      <c r="A124" s="23"/>
      <c r="B124" s="23"/>
      <c r="C124" s="23"/>
    </row>
    <row r="125" spans="1:3" ht="12">
      <c r="A125" s="23"/>
      <c r="B125" s="23"/>
      <c r="C125" s="23"/>
    </row>
    <row r="126" spans="1:3" ht="12">
      <c r="A126" s="23"/>
      <c r="B126" s="23"/>
      <c r="C126" s="23"/>
    </row>
    <row r="127" spans="1:3" ht="12">
      <c r="A127" s="23"/>
      <c r="B127" s="23"/>
      <c r="C127" s="23"/>
    </row>
    <row r="128" spans="1:3" ht="12">
      <c r="A128" s="23"/>
      <c r="B128" s="23"/>
      <c r="C128" s="23"/>
    </row>
    <row r="129" spans="1:3" ht="12">
      <c r="A129" s="23"/>
      <c r="B129" s="23"/>
      <c r="C129" s="23"/>
    </row>
    <row r="130" spans="1:3" ht="12">
      <c r="A130" s="23"/>
      <c r="B130" s="23"/>
      <c r="C130" s="23"/>
    </row>
    <row r="131" spans="1:3" ht="12">
      <c r="A131" s="23"/>
      <c r="B131" s="23"/>
      <c r="C131" s="23"/>
    </row>
    <row r="132" spans="1:3" ht="12">
      <c r="A132" s="23"/>
      <c r="B132" s="23"/>
      <c r="C132" s="23"/>
    </row>
    <row r="133" spans="1:3" ht="12">
      <c r="A133" s="23"/>
      <c r="B133" s="23"/>
      <c r="C133" s="23"/>
    </row>
    <row r="134" spans="1:3" ht="12">
      <c r="A134" s="23"/>
      <c r="B134" s="23"/>
      <c r="C134" s="23"/>
    </row>
    <row r="135" spans="1:3" ht="12">
      <c r="A135" s="23"/>
      <c r="B135" s="23"/>
      <c r="C135" s="23"/>
    </row>
    <row r="136" spans="1:3" ht="12">
      <c r="A136" s="23"/>
      <c r="B136" s="23"/>
      <c r="C136" s="23"/>
    </row>
    <row r="137" spans="1:3" ht="12">
      <c r="A137" s="23"/>
      <c r="B137" s="23"/>
      <c r="C137" s="23"/>
    </row>
    <row r="138" spans="1:3" ht="12">
      <c r="A138" s="23"/>
      <c r="B138" s="23"/>
      <c r="C138" s="23"/>
    </row>
    <row r="139" spans="1:3" ht="12">
      <c r="A139" s="23"/>
      <c r="B139" s="23"/>
      <c r="C139" s="23"/>
    </row>
    <row r="140" spans="1:3" ht="12">
      <c r="A140" s="23"/>
      <c r="B140" s="23"/>
      <c r="C140" s="23"/>
    </row>
    <row r="141" spans="1:3" ht="12">
      <c r="A141" s="23"/>
      <c r="B141" s="23"/>
      <c r="C141" s="23"/>
    </row>
    <row r="142" spans="1:3" ht="12">
      <c r="A142" s="23"/>
      <c r="B142" s="23"/>
      <c r="C142" s="23"/>
    </row>
    <row r="143" spans="1:3" ht="12">
      <c r="A143" s="23"/>
      <c r="B143" s="23"/>
      <c r="C143" s="23"/>
    </row>
    <row r="144" spans="1:3" ht="12">
      <c r="A144" s="23"/>
      <c r="B144" s="23"/>
      <c r="C144" s="23"/>
    </row>
    <row r="145" spans="1:3" ht="12">
      <c r="A145" s="25"/>
      <c r="B145" s="25"/>
      <c r="C145" s="25"/>
    </row>
    <row r="146" spans="1:3" ht="12">
      <c r="A146" s="25"/>
      <c r="B146" s="25"/>
      <c r="C146" s="25"/>
    </row>
    <row r="147" spans="1:3" ht="12">
      <c r="A147" s="25"/>
      <c r="B147" s="25"/>
      <c r="C147" s="25"/>
    </row>
    <row r="148" spans="1:3" ht="12">
      <c r="A148" s="25"/>
      <c r="B148" s="25"/>
      <c r="C148" s="25"/>
    </row>
    <row r="149" spans="1:3" ht="12">
      <c r="A149" s="25"/>
      <c r="B149" s="25"/>
      <c r="C149" s="25"/>
    </row>
    <row r="150" spans="1:3" ht="12">
      <c r="A150" s="25"/>
      <c r="B150" s="25"/>
      <c r="C150" s="25"/>
    </row>
    <row r="151" spans="1:3" ht="12">
      <c r="A151" s="25"/>
      <c r="B151" s="25"/>
      <c r="C151" s="25"/>
    </row>
    <row r="152" spans="1:3" ht="12">
      <c r="A152" s="25"/>
      <c r="B152" s="25"/>
      <c r="C152" s="25"/>
    </row>
    <row r="153" spans="1:3" ht="12">
      <c r="A153" s="25"/>
      <c r="B153" s="25"/>
      <c r="C153" s="25"/>
    </row>
    <row r="154" spans="1:3" ht="12">
      <c r="A154" s="26"/>
      <c r="B154" s="26"/>
      <c r="C154" s="26"/>
    </row>
  </sheetData>
  <mergeCells count="22">
    <mergeCell ref="A39:E39"/>
    <mergeCell ref="A69:E69"/>
    <mergeCell ref="A79:E79"/>
    <mergeCell ref="A64:E64"/>
    <mergeCell ref="A74:E74"/>
    <mergeCell ref="A66:E66"/>
    <mergeCell ref="A78:E78"/>
    <mergeCell ref="A6:N6"/>
    <mergeCell ref="E8:E10"/>
    <mergeCell ref="B8:B10"/>
    <mergeCell ref="A8:A10"/>
    <mergeCell ref="I8:I10"/>
    <mergeCell ref="A81:I81"/>
    <mergeCell ref="J8:K9"/>
    <mergeCell ref="L8:L10"/>
    <mergeCell ref="M8:N9"/>
    <mergeCell ref="A23:E23"/>
    <mergeCell ref="A35:E35"/>
    <mergeCell ref="A26:E26"/>
    <mergeCell ref="A50:E50"/>
    <mergeCell ref="A52:E52"/>
    <mergeCell ref="A54:E54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83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2010-09-30T10:24:34Z</cp:lastPrinted>
  <dcterms:created xsi:type="dcterms:W3CDTF">2001-09-07T12:46:35Z</dcterms:created>
  <dcterms:modified xsi:type="dcterms:W3CDTF">2010-10-05T07:52:47Z</dcterms:modified>
  <cp:category/>
  <cp:version/>
  <cp:contentType/>
  <cp:contentStatus/>
</cp:coreProperties>
</file>