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930" windowWidth="9720" windowHeight="6525" tabRatio="601" activeTab="0"/>
  </bookViews>
  <sheets>
    <sheet name="Arkusz3" sheetId="1" r:id="rId1"/>
    <sheet name="Arkusz2" sheetId="2" r:id="rId2"/>
    <sheet name="Arkusz1" sheetId="3" r:id="rId3"/>
  </sheet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<sst xmlns="http://schemas.openxmlformats.org/spreadsheetml/2006/main" count="275" uniqueCount="174">
  <si>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</si>
  <si>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</si>
  <si>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</si>
  <si>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</si>
  <si>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</si>
  <si>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</si>
  <si>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</si>
  <si>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</si>
  <si>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</si>
  <si>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</si>
  <si>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</si>
  <si>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</si>
  <si>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</si>
  <si>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</si>
  <si>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</si>
  <si>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</si>
  <si>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</si>
  <si>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</si>
  <si>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</si>
  <si>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</si>
  <si>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</si>
  <si>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</si>
  <si>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</si>
  <si>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</si>
  <si>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</si>
  <si>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</si>
  <si>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</si>
  <si>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</si>
  <si>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</si>
  <si>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</si>
  <si>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</si>
  <si>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</si>
  <si>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</si>
  <si>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</si>
  <si>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</si>
  <si>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</si>
  <si>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</si>
  <si>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</si>
  <si>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</si>
  <si>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</si>
  <si>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</si>
  <si>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</si>
  <si>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</si>
  <si>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</si>
  <si>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</si>
  <si>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</si>
  <si>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</si>
  <si>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</si>
  <si>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</si>
  <si>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</si>
  <si>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</si>
  <si>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</si>
  <si>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</si>
  <si>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</si>
  <si>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</si>
  <si>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</si>
  <si>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</si>
  <si>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</si>
  <si>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</si>
  <si>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</si>
  <si>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</si>
  <si>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</si>
  <si>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</si>
  <si>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</si>
  <si>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</si>
  <si>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</si>
  <si>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</si>
  <si>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</si>
  <si>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</si>
  <si>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</si>
  <si>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</si>
  <si>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</si>
  <si>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</si>
  <si>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</si>
  <si>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</si>
  <si>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</si>
  <si>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</si>
  <si>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</si>
  <si>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</si>
  <si>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</si>
  <si>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</si>
  <si>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</si>
  <si>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</si>
  <si>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</si>
  <si>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</si>
  <si>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</si>
  <si>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</si>
  <si>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</si>
  <si>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</si>
  <si>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</si>
  <si>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</si>
  <si>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</si>
  <si>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</si>
  <si>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</si>
  <si>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</si>
  <si>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</si>
  <si>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</si>
  <si>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</si>
  <si>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</si>
  <si>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</si>
  <si>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</si>
  <si>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</si>
  <si>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</si>
  <si>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</si>
  <si>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</si>
  <si>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</si>
  <si>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</si>
  <si>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</si>
  <si>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</si>
  <si>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</si>
  <si>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</si>
  <si>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</si>
  <si>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</si>
  <si>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</si>
  <si>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</si>
  <si>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</si>
  <si>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</si>
  <si>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</si>
  <si>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</si>
  <si>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</si>
  <si>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</si>
  <si>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do Uchwały Budżetowej Nr …… z dnia ………</t>
  </si>
  <si>
    <t>Plan wydatków majątkowych na 2010 roku (nie ujęte w WPI)</t>
  </si>
  <si>
    <t>Lp.</t>
  </si>
  <si>
    <t>Dział</t>
  </si>
  <si>
    <t>Rozdz.</t>
  </si>
  <si>
    <t>Nazwa zadania</t>
  </si>
  <si>
    <t>Plan</t>
  </si>
  <si>
    <t>z tego:</t>
  </si>
  <si>
    <t>dochody własne</t>
  </si>
  <si>
    <t>kredyty, pozyczki, obligacje</t>
  </si>
  <si>
    <t>dotacje</t>
  </si>
  <si>
    <t>inne</t>
  </si>
  <si>
    <t>Rozdział</t>
  </si>
  <si>
    <t>Łączne koszty finansowe</t>
  </si>
  <si>
    <t>2010 r.</t>
  </si>
  <si>
    <t>2011 r.</t>
  </si>
  <si>
    <t>2012 r.</t>
  </si>
  <si>
    <t>2013 r.</t>
  </si>
  <si>
    <t>Budowa kanalizacji sanitarnej wraz z niezbędną infrastrukturą w Wąskiej, Rodzinnej, Sokołowskiej w Sokołowie, Pęcicach</t>
  </si>
  <si>
    <t>Budowa parkingów  ul. Kuklińskiego w Michałowicach</t>
  </si>
  <si>
    <t>Przebudowa ul. Koralowej w Komorowie</t>
  </si>
  <si>
    <t>010</t>
  </si>
  <si>
    <t>01010</t>
  </si>
  <si>
    <t>Razem:</t>
  </si>
  <si>
    <t>Łącznie:</t>
  </si>
  <si>
    <t>środki o których mowa w art. 5 ust. 1 pkt 2 i 3 uofp</t>
  </si>
  <si>
    <t>Gmina Michałowice</t>
  </si>
  <si>
    <t>Łącznie</t>
  </si>
  <si>
    <t>Nazwa zadania inwestycyjnego              i okres realizacji (w latach)</t>
  </si>
  <si>
    <t>Planowane wydatki w  zł</t>
  </si>
  <si>
    <r>
      <t xml:space="preserve">Program inwestycyjny </t>
    </r>
    <r>
      <rPr>
        <b/>
        <sz val="10"/>
        <rFont val="Times New Roman CE"/>
        <family val="0"/>
      </rPr>
      <t xml:space="preserve">: Budowa Kanalizacji Sanitarnej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</si>
  <si>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Sieci Wodociągowej 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</si>
  <si>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Dróg  w Gminie Michałowice </t>
    </r>
  </si>
  <si>
    <t>Budowa kanalizacji sanitarnej w ul. Tęczowej w Komorowie Wsi. (w latach 2010-2011)</t>
  </si>
  <si>
    <t>Modernizacja SUW Komorów (w latach 2010-2013)</t>
  </si>
  <si>
    <t>Przebudowa ul. Akacjowej w Opaczy Kol.(w latach 2010-2011)</t>
  </si>
  <si>
    <t>Przebudowa ul. Parkowej, Sportowej, Klonowej, 3 Maja, Kościuszki, Mickiewicza, Partyzantów, Wojska Polskiego, Rumuńskiej, Żytniej, Ks. Popiełuszki, Raszyńskiej, Lotniczej, Kwiatowej w M-cach (w latach 2010-2013)</t>
  </si>
  <si>
    <t>Przebudowa ul. Środkowej w Opaczy Kol. (w latach 2010-2013)</t>
  </si>
  <si>
    <t>Przebudowa ciągu drogowego złożonego z ul. Ireny i Podhalańskiej w Komorowe (w latach 2010-2011)</t>
  </si>
  <si>
    <t>Przebudowa rowu U-1 odwadniającego wraz z budową zbiornika retencyjnego w dolinie rzeki Raszynki (w latach 2010-2013)</t>
  </si>
  <si>
    <t>Odwodnienie na terenie Gminy (dok. proj. i wyk) (w latach 2010-2013)</t>
  </si>
  <si>
    <r>
      <t>Program inwestycyjny :</t>
    </r>
    <r>
      <rPr>
        <b/>
        <sz val="10"/>
        <rFont val="Times New Roman CE"/>
        <family val="0"/>
      </rPr>
      <t xml:space="preserve"> Budowa Urządzeń Odwadniających i Małej Retencji w Gminie Michałowice </t>
    </r>
  </si>
  <si>
    <t>Jednostka organizacyjna realizująca program lub koordynująca wykonanie programu</t>
  </si>
  <si>
    <t>Budowa sieci wodociągowej w ul. Tęczowej, Kaliszany i Starego Dębu w Komorowie Wsi (w latach 2010-2011)</t>
  </si>
  <si>
    <t>Przebudowa ul.  Kurpińskiego, Sobieskiego, Zamojskiego, Chopina, Wiejskiej, Kotońskiego, Moniuszki, Poniatowskiego, Kraszewskiego i Mazurskiej w Komorowie  (w latach 2010-2013)</t>
  </si>
  <si>
    <t>Zmniejszenia</t>
  </si>
  <si>
    <t>Zwiększenia</t>
  </si>
  <si>
    <t>Plan po zmianach</t>
  </si>
  <si>
    <t>Nr poz. z zał. do Uchwały Budżetowej na 2010 rok</t>
  </si>
  <si>
    <t>Załącznik nr 4</t>
  </si>
  <si>
    <t>Dokonać zmian w limitach wydatków inwestycyjnych na lata 2010-2013 stanowiącym załącznik nr 1 do Uchwały Budżetowej na rok 2010 Gminy Michałowice Nr XXXV/262/2009 z dnia 21 grudnia 2009 r. w sposób następujący:</t>
  </si>
  <si>
    <t>z dnia 29 września 2010r.</t>
  </si>
  <si>
    <t xml:space="preserve">do Uchwały Budżetowej Nr XLVI/312/2010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</si>
</sst>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2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67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 vertical="center" wrapText="1"/>
    </xf>
    <xf numFmtId="6" fontId="19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6" fontId="20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0" xfId="0" applyFont="1" applyAlignment="1">
      <alignment/>
    </xf>
    <xf numFmtId="6" fontId="21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justify" vertical="top" wrapText="1"/>
    </xf>
    <xf numFmtId="168" fontId="21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/>
    </xf>
    <xf numFmtId="6" fontId="20" fillId="0" borderId="1" xfId="0" applyFont="1" applyBorder="1" applyAlignment="1">
      <alignment horizontal="center" vertical="center"/>
    </xf>
    <xf numFmtId="6" fontId="20" fillId="2" borderId="1" xfId="0" applyFont="1" applyFill="1" applyBorder="1" applyAlignment="1">
      <alignment horizontal="justify" vertical="top" wrapText="1"/>
    </xf>
    <xf numFmtId="6" fontId="20" fillId="0" borderId="1" xfId="0" applyFont="1" applyBorder="1" applyAlignment="1">
      <alignment/>
    </xf>
    <xf numFmtId="168" fontId="22" fillId="0" borderId="1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1" xfId="0" applyNumberFormat="1" applyFont="1" applyBorder="1" applyAlignment="1" quotePrefix="1">
      <alignment horizontal="center" vertical="center"/>
    </xf>
    <xf numFmtId="0" fontId="20" fillId="0" borderId="1" xfId="0" applyNumberFormat="1" applyFont="1" applyFill="1" applyBorder="1" applyAlignment="1" quotePrefix="1">
      <alignment horizontal="center" vertical="center"/>
    </xf>
    <xf numFmtId="6" fontId="21" fillId="0" borderId="1" xfId="0" applyFont="1" applyBorder="1" applyAlignment="1">
      <alignment horizontal="center" vertical="center" wrapText="1"/>
    </xf>
    <xf numFmtId="6" fontId="20" fillId="0" borderId="1" xfId="0" applyFont="1" applyBorder="1" applyAlignment="1">
      <alignment horizontal="center"/>
    </xf>
    <xf numFmtId="6" fontId="21" fillId="0" borderId="0" xfId="0" applyFont="1" applyAlignment="1">
      <alignment/>
    </xf>
    <xf numFmtId="6" fontId="21" fillId="0" borderId="1" xfId="0" applyFont="1" applyBorder="1" applyAlignment="1">
      <alignment horizontal="center" vertical="center"/>
    </xf>
    <xf numFmtId="6" fontId="21" fillId="0" borderId="1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right"/>
    </xf>
    <xf numFmtId="0" fontId="21" fillId="0" borderId="1" xfId="0" applyNumberFormat="1" applyFont="1" applyBorder="1" applyAlignment="1">
      <alignment horizontal="right" vertical="center"/>
    </xf>
    <xf numFmtId="6" fontId="21" fillId="0" borderId="0" xfId="0" applyFont="1" applyAlignment="1">
      <alignment wrapText="1"/>
    </xf>
    <xf numFmtId="6" fontId="20" fillId="0" borderId="1" xfId="0" applyFont="1" applyBorder="1" applyAlignment="1">
      <alignment horizontal="center"/>
    </xf>
    <xf numFmtId="6" fontId="21" fillId="0" borderId="6" xfId="0" applyFont="1" applyBorder="1" applyAlignment="1">
      <alignment horizontal="center" vertical="center" wrapText="1"/>
    </xf>
    <xf numFmtId="6" fontId="21" fillId="0" borderId="14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12" fillId="0" borderId="13" xfId="0" applyFont="1" applyBorder="1" applyAlignment="1">
      <alignment horizontal="center" vertical="center" wrapText="1"/>
    </xf>
    <xf numFmtId="6" fontId="12" fillId="0" borderId="5" xfId="0" applyFont="1" applyBorder="1" applyAlignment="1">
      <alignment horizontal="center" vertical="center" wrapText="1"/>
    </xf>
    <xf numFmtId="6" fontId="12" fillId="0" borderId="0" xfId="0" applyFont="1" applyAlignment="1">
      <alignment horizontal="center" wrapText="1"/>
    </xf>
    <xf numFmtId="6" fontId="0" fillId="0" borderId="15" xfId="0" applyFont="1" applyBorder="1" applyAlignment="1">
      <alignment horizont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left"/>
    </xf>
    <xf numFmtId="6" fontId="8" fillId="0" borderId="1" xfId="0" applyFont="1" applyBorder="1" applyAlignment="1">
      <alignment horizontal="center" vertical="center" wrapText="1"/>
    </xf>
    <xf numFmtId="6" fontId="0" fillId="0" borderId="1" xfId="0" applyBorder="1" applyAlignment="1">
      <alignment horizontal="left" vertical="center" wrapText="1"/>
    </xf>
    <xf numFmtId="6" fontId="12" fillId="0" borderId="11" xfId="0" applyFont="1" applyBorder="1" applyAlignment="1">
      <alignment horizontal="right" vertical="center" wrapText="1"/>
    </xf>
    <xf numFmtId="6" fontId="12" fillId="0" borderId="13" xfId="0" applyFont="1" applyBorder="1" applyAlignment="1">
      <alignment horizontal="right" vertical="center" wrapText="1"/>
    </xf>
    <xf numFmtId="6" fontId="12" fillId="0" borderId="5" xfId="0" applyFont="1" applyBorder="1" applyAlignment="1">
      <alignment horizontal="right" vertical="center" wrapText="1"/>
    </xf>
    <xf numFmtId="6" fontId="0" fillId="0" borderId="0" xfId="0" applyAlignment="1">
      <alignment horizontal="center" vertical="center" wrapText="1"/>
    </xf>
    <xf numFmtId="6" fontId="14" fillId="0" borderId="11" xfId="0" applyFont="1" applyBorder="1" applyAlignment="1">
      <alignment horizontal="right" vertical="center" wrapText="1"/>
    </xf>
    <xf numFmtId="6" fontId="14" fillId="0" borderId="13" xfId="0" applyFont="1" applyBorder="1" applyAlignment="1">
      <alignment horizontal="right" vertical="center" wrapText="1"/>
    </xf>
    <xf numFmtId="6" fontId="14" fillId="0" borderId="5" xfId="0" applyFont="1" applyBorder="1" applyAlignment="1">
      <alignment horizontal="right" vertical="center" wrapText="1"/>
    </xf>
    <xf numFmtId="6" fontId="0" fillId="0" borderId="0" xfId="0" applyAlignment="1">
      <alignment horizontal="left" vertical="center" wrapText="1"/>
    </xf>
    <xf numFmtId="6" fontId="0" fillId="0" borderId="11" xfId="0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6" fontId="0" fillId="0" borderId="5" xfId="0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6" xfId="0" applyFont="1" applyBorder="1" applyAlignment="1">
      <alignment horizontal="center" vertical="top"/>
    </xf>
    <xf numFmtId="6" fontId="12" fillId="0" borderId="17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8" xfId="0" applyFont="1" applyBorder="1" applyAlignment="1">
      <alignment horizontal="center" vertical="top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0" fillId="0" borderId="21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2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24" xfId="0" applyFont="1" applyBorder="1" applyAlignment="1">
      <alignment horizontal="center" vertical="center"/>
    </xf>
    <xf numFmtId="6" fontId="0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workbookViewId="0" topLeftCell="A1">
      <selection activeCell="D1" sqref="D1"/>
    </sheetView>
  </sheetViews>
  <sheetFormatPr defaultColWidth="9.00390625" defaultRowHeight="12.75"/>
  <cols>
    <col min="1" max="1" width="11.125" style="87" customWidth="1"/>
    <col min="2" max="2" width="8.625" style="87" customWidth="1"/>
    <col min="3" max="3" width="10.625" style="87" customWidth="1"/>
    <col min="4" max="4" width="35.125" style="87" customWidth="1"/>
    <col min="5" max="5" width="11.625" style="87" customWidth="1"/>
    <col min="6" max="6" width="10.125" style="87" customWidth="1"/>
    <col min="7" max="7" width="12.875" style="87" customWidth="1"/>
    <col min="8" max="8" width="12.375" style="87" customWidth="1"/>
    <col min="9" max="9" width="10.375" style="87" customWidth="1"/>
    <col min="10" max="10" width="9.875" style="87" customWidth="1"/>
    <col min="11" max="11" width="12.625" style="87" customWidth="1"/>
    <col min="12" max="12" width="12.375" style="87" customWidth="1"/>
    <col min="13" max="13" width="10.125" style="87" customWidth="1"/>
    <col min="14" max="14" width="10.00390625" style="87" customWidth="1"/>
    <col min="15" max="15" width="11.125" style="87" customWidth="1"/>
    <col min="16" max="16" width="17.50390625" style="87" customWidth="1"/>
    <col min="17" max="17" width="11.00390625" style="87" bestFit="1" customWidth="1"/>
    <col min="18" max="16384" width="9.375" style="87" customWidth="1"/>
  </cols>
  <sheetData>
    <row r="1" spans="14:16" ht="12">
      <c r="N1" s="109" t="s">
        <v>170</v>
      </c>
      <c r="O1" s="109"/>
      <c r="P1" s="109"/>
    </row>
    <row r="2" spans="14:16" ht="12">
      <c r="N2" s="104" t="s">
        <v>173</v>
      </c>
      <c r="O2" s="104"/>
      <c r="P2" s="104"/>
    </row>
    <row r="3" spans="14:16" ht="12">
      <c r="N3" s="104" t="s">
        <v>172</v>
      </c>
      <c r="O3" s="104"/>
      <c r="P3" s="104"/>
    </row>
    <row r="4" spans="1:21" ht="12">
      <c r="A4" s="116" t="s">
        <v>171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89"/>
      <c r="R4" s="89"/>
      <c r="S4" s="89"/>
      <c r="T4" s="89"/>
      <c r="U4" s="89"/>
    </row>
    <row r="5" spans="1:21" ht="1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88"/>
      <c r="R5" s="88"/>
      <c r="S5" s="88"/>
      <c r="T5" s="88"/>
      <c r="U5" s="88"/>
    </row>
    <row r="6" spans="1:16" ht="12">
      <c r="A6" s="111" t="s">
        <v>169</v>
      </c>
      <c r="B6" s="105" t="s">
        <v>124</v>
      </c>
      <c r="C6" s="105" t="s">
        <v>133</v>
      </c>
      <c r="D6" s="111" t="s">
        <v>149</v>
      </c>
      <c r="E6" s="111" t="s">
        <v>134</v>
      </c>
      <c r="F6" s="110" t="s">
        <v>150</v>
      </c>
      <c r="G6" s="110"/>
      <c r="H6" s="110"/>
      <c r="I6" s="110"/>
      <c r="J6" s="110"/>
      <c r="K6" s="110"/>
      <c r="L6" s="110"/>
      <c r="M6" s="110"/>
      <c r="N6" s="110"/>
      <c r="O6" s="110"/>
      <c r="P6" s="121" t="s">
        <v>163</v>
      </c>
    </row>
    <row r="7" spans="1:16" ht="12">
      <c r="A7" s="112"/>
      <c r="B7" s="105"/>
      <c r="C7" s="105"/>
      <c r="D7" s="112"/>
      <c r="E7" s="112"/>
      <c r="F7" s="118" t="s">
        <v>135</v>
      </c>
      <c r="G7" s="119"/>
      <c r="H7" s="119"/>
      <c r="I7" s="120"/>
      <c r="J7" s="118" t="s">
        <v>136</v>
      </c>
      <c r="K7" s="119"/>
      <c r="L7" s="119"/>
      <c r="M7" s="120"/>
      <c r="N7" s="103"/>
      <c r="O7" s="103"/>
      <c r="P7" s="121"/>
    </row>
    <row r="8" spans="1:16" ht="68.25" customHeight="1">
      <c r="A8" s="113"/>
      <c r="B8" s="105"/>
      <c r="C8" s="105"/>
      <c r="D8" s="113"/>
      <c r="E8" s="113"/>
      <c r="F8" s="90" t="s">
        <v>127</v>
      </c>
      <c r="G8" s="90" t="s">
        <v>166</v>
      </c>
      <c r="H8" s="90" t="s">
        <v>167</v>
      </c>
      <c r="I8" s="102" t="s">
        <v>168</v>
      </c>
      <c r="J8" s="90" t="s">
        <v>127</v>
      </c>
      <c r="K8" s="90" t="s">
        <v>166</v>
      </c>
      <c r="L8" s="90" t="s">
        <v>167</v>
      </c>
      <c r="M8" s="102" t="s">
        <v>168</v>
      </c>
      <c r="N8" s="90" t="s">
        <v>137</v>
      </c>
      <c r="O8" s="90" t="s">
        <v>138</v>
      </c>
      <c r="P8" s="121"/>
    </row>
    <row r="9" spans="1:16" ht="15" customHeight="1">
      <c r="A9" s="106" t="s">
        <v>151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</row>
    <row r="10" spans="1:16" ht="44.25" customHeight="1">
      <c r="A10" s="91">
        <v>1</v>
      </c>
      <c r="B10" s="100" t="s">
        <v>142</v>
      </c>
      <c r="C10" s="100" t="s">
        <v>143</v>
      </c>
      <c r="D10" s="92" t="s">
        <v>154</v>
      </c>
      <c r="E10" s="93">
        <f>I10+M10+N10+O10</f>
        <v>250000</v>
      </c>
      <c r="F10" s="94">
        <v>200000</v>
      </c>
      <c r="G10" s="94"/>
      <c r="H10" s="94"/>
      <c r="I10" s="94">
        <f>F10+G10+H10</f>
        <v>200000</v>
      </c>
      <c r="J10" s="94">
        <v>400000</v>
      </c>
      <c r="K10" s="94">
        <v>-350000</v>
      </c>
      <c r="L10" s="94"/>
      <c r="M10" s="94">
        <f>J10+K10+L10</f>
        <v>50000</v>
      </c>
      <c r="N10" s="94"/>
      <c r="O10" s="94"/>
      <c r="P10" s="95" t="s">
        <v>147</v>
      </c>
    </row>
    <row r="11" spans="1:16" ht="12">
      <c r="A11" s="108" t="s">
        <v>144</v>
      </c>
      <c r="B11" s="108"/>
      <c r="C11" s="108"/>
      <c r="D11" s="108"/>
      <c r="E11" s="93">
        <f>I11+M11+N11+O11</f>
        <v>250000</v>
      </c>
      <c r="F11" s="93">
        <f>SUM(F6:F10)</f>
        <v>200000</v>
      </c>
      <c r="G11" s="93">
        <f aca="true" t="shared" si="0" ref="G11:O11">SUM(G6:G10)</f>
        <v>0</v>
      </c>
      <c r="H11" s="93">
        <f t="shared" si="0"/>
        <v>0</v>
      </c>
      <c r="I11" s="93">
        <f t="shared" si="0"/>
        <v>200000</v>
      </c>
      <c r="J11" s="93">
        <f t="shared" si="0"/>
        <v>400000</v>
      </c>
      <c r="K11" s="93">
        <f t="shared" si="0"/>
        <v>-350000</v>
      </c>
      <c r="L11" s="93">
        <f t="shared" si="0"/>
        <v>0</v>
      </c>
      <c r="M11" s="93">
        <f t="shared" si="0"/>
        <v>50000</v>
      </c>
      <c r="N11" s="93">
        <f t="shared" si="0"/>
        <v>0</v>
      </c>
      <c r="O11" s="93">
        <f t="shared" si="0"/>
        <v>0</v>
      </c>
      <c r="P11" s="95"/>
    </row>
    <row r="12" spans="1:16" ht="21" customHeight="1">
      <c r="A12" s="106" t="s">
        <v>152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</row>
    <row r="13" spans="1:16" ht="35.25" customHeight="1">
      <c r="A13" s="91">
        <v>12</v>
      </c>
      <c r="B13" s="100" t="s">
        <v>142</v>
      </c>
      <c r="C13" s="101" t="s">
        <v>143</v>
      </c>
      <c r="D13" s="92" t="s">
        <v>155</v>
      </c>
      <c r="E13" s="93">
        <f>I13+M13+N13+O13</f>
        <v>3274000</v>
      </c>
      <c r="F13" s="94">
        <v>320000</v>
      </c>
      <c r="G13" s="94"/>
      <c r="H13" s="94">
        <v>200000</v>
      </c>
      <c r="I13" s="94">
        <f>SUM(F13-G13+H13)</f>
        <v>520000</v>
      </c>
      <c r="J13" s="94">
        <v>500000</v>
      </c>
      <c r="K13" s="94">
        <v>-146000</v>
      </c>
      <c r="L13" s="94"/>
      <c r="M13" s="94">
        <f>J13+K13+L13</f>
        <v>354000</v>
      </c>
      <c r="N13" s="94">
        <v>1000000</v>
      </c>
      <c r="O13" s="94">
        <v>1400000</v>
      </c>
      <c r="P13" s="95" t="s">
        <v>147</v>
      </c>
    </row>
    <row r="14" spans="1:16" ht="42.75" customHeight="1">
      <c r="A14" s="91">
        <v>13</v>
      </c>
      <c r="B14" s="100" t="s">
        <v>142</v>
      </c>
      <c r="C14" s="101" t="s">
        <v>143</v>
      </c>
      <c r="D14" s="96" t="s">
        <v>164</v>
      </c>
      <c r="E14" s="93">
        <f>I14+M14+N14+O14</f>
        <v>280000</v>
      </c>
      <c r="F14" s="94">
        <v>130000</v>
      </c>
      <c r="G14" s="94"/>
      <c r="H14" s="94"/>
      <c r="I14" s="94">
        <f>F14+G14+H14</f>
        <v>130000</v>
      </c>
      <c r="J14" s="94">
        <v>250000</v>
      </c>
      <c r="K14" s="94">
        <v>-100000</v>
      </c>
      <c r="L14" s="94"/>
      <c r="M14" s="94">
        <f>J14+K14+L14</f>
        <v>150000</v>
      </c>
      <c r="N14" s="94"/>
      <c r="O14" s="94"/>
      <c r="P14" s="95" t="s">
        <v>147</v>
      </c>
    </row>
    <row r="15" spans="1:16" ht="15" customHeight="1">
      <c r="A15" s="108" t="s">
        <v>144</v>
      </c>
      <c r="B15" s="108"/>
      <c r="C15" s="108"/>
      <c r="D15" s="108"/>
      <c r="E15" s="93">
        <f>SUM(E10:E14)</f>
        <v>4054000</v>
      </c>
      <c r="F15" s="93">
        <f aca="true" t="shared" si="1" ref="F15:N15">SUM(F10:F14)</f>
        <v>850000</v>
      </c>
      <c r="G15" s="93">
        <f t="shared" si="1"/>
        <v>0</v>
      </c>
      <c r="H15" s="93">
        <f t="shared" si="1"/>
        <v>200000</v>
      </c>
      <c r="I15" s="93">
        <f t="shared" si="1"/>
        <v>1050000</v>
      </c>
      <c r="J15" s="93">
        <f t="shared" si="1"/>
        <v>1550000</v>
      </c>
      <c r="K15" s="93">
        <f>SUM(K13:K14)</f>
        <v>-246000</v>
      </c>
      <c r="L15" s="93">
        <f t="shared" si="1"/>
        <v>0</v>
      </c>
      <c r="M15" s="93">
        <f t="shared" si="1"/>
        <v>604000</v>
      </c>
      <c r="N15" s="93">
        <f t="shared" si="1"/>
        <v>1000000</v>
      </c>
      <c r="O15" s="93">
        <f>SUM(O13:O14)</f>
        <v>1400000</v>
      </c>
      <c r="P15" s="95"/>
    </row>
    <row r="16" spans="1:16" ht="20.25" customHeight="1">
      <c r="A16" s="106" t="s">
        <v>153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1:16" ht="29.25" customHeight="1">
      <c r="A17" s="91">
        <v>16</v>
      </c>
      <c r="B17" s="91">
        <v>600</v>
      </c>
      <c r="C17" s="91">
        <v>60016</v>
      </c>
      <c r="D17" s="92" t="s">
        <v>156</v>
      </c>
      <c r="E17" s="93">
        <f>I17+M17+N17+O17</f>
        <v>280000</v>
      </c>
      <c r="F17" s="94">
        <v>100000</v>
      </c>
      <c r="G17" s="94">
        <v>-99000</v>
      </c>
      <c r="H17" s="94"/>
      <c r="I17" s="94">
        <f>F17+G17+H17</f>
        <v>1000</v>
      </c>
      <c r="J17" s="94">
        <v>500000</v>
      </c>
      <c r="K17" s="94">
        <v>-221000</v>
      </c>
      <c r="L17" s="94"/>
      <c r="M17" s="94">
        <f>J17+K17+L17</f>
        <v>279000</v>
      </c>
      <c r="N17" s="94"/>
      <c r="O17" s="94"/>
      <c r="P17" s="95" t="s">
        <v>147</v>
      </c>
    </row>
    <row r="18" spans="1:16" ht="90.75" customHeight="1">
      <c r="A18" s="91">
        <v>18</v>
      </c>
      <c r="B18" s="91">
        <v>600</v>
      </c>
      <c r="C18" s="91">
        <v>60016</v>
      </c>
      <c r="D18" s="92" t="s">
        <v>157</v>
      </c>
      <c r="E18" s="93">
        <f>I18+M18+N18+O18</f>
        <v>2459160</v>
      </c>
      <c r="F18" s="94">
        <v>1084160</v>
      </c>
      <c r="G18" s="94">
        <v>-100000</v>
      </c>
      <c r="H18" s="94"/>
      <c r="I18" s="94">
        <f>F18+G18+H18</f>
        <v>984160</v>
      </c>
      <c r="J18" s="94">
        <v>475000</v>
      </c>
      <c r="K18" s="94"/>
      <c r="L18" s="94"/>
      <c r="M18" s="94">
        <f>J18+K18+L18</f>
        <v>475000</v>
      </c>
      <c r="N18" s="94">
        <v>500000</v>
      </c>
      <c r="O18" s="94">
        <v>500000</v>
      </c>
      <c r="P18" s="95" t="s">
        <v>147</v>
      </c>
    </row>
    <row r="19" spans="1:16" ht="28.5" customHeight="1">
      <c r="A19" s="91">
        <v>22</v>
      </c>
      <c r="B19" s="91">
        <v>600</v>
      </c>
      <c r="C19" s="91">
        <v>60016</v>
      </c>
      <c r="D19" s="92" t="s">
        <v>158</v>
      </c>
      <c r="E19" s="93">
        <f>I19+M19+N19+O19</f>
        <v>1170000</v>
      </c>
      <c r="F19" s="94">
        <f>500000+150000</f>
        <v>650000</v>
      </c>
      <c r="G19" s="94"/>
      <c r="H19" s="94">
        <v>99000</v>
      </c>
      <c r="I19" s="94">
        <f>F19+G19+H19</f>
        <v>749000</v>
      </c>
      <c r="J19" s="94">
        <v>100000</v>
      </c>
      <c r="K19" s="94"/>
      <c r="L19" s="94">
        <v>221000</v>
      </c>
      <c r="M19" s="94">
        <f>J19+K19+L19</f>
        <v>321000</v>
      </c>
      <c r="N19" s="94">
        <v>50000</v>
      </c>
      <c r="O19" s="94">
        <v>50000</v>
      </c>
      <c r="P19" s="95" t="s">
        <v>147</v>
      </c>
    </row>
    <row r="20" spans="1:16" ht="75" customHeight="1">
      <c r="A20" s="91">
        <v>26</v>
      </c>
      <c r="B20" s="91">
        <v>600</v>
      </c>
      <c r="C20" s="91">
        <v>60016</v>
      </c>
      <c r="D20" s="92" t="s">
        <v>165</v>
      </c>
      <c r="E20" s="93">
        <f>I20+M20+N20+O20</f>
        <v>5914447</v>
      </c>
      <c r="F20" s="94">
        <v>1103447</v>
      </c>
      <c r="G20" s="94"/>
      <c r="H20" s="94"/>
      <c r="I20" s="94">
        <f>F20+G20+H20</f>
        <v>1103447</v>
      </c>
      <c r="J20" s="94">
        <v>1000000</v>
      </c>
      <c r="K20" s="94"/>
      <c r="L20" s="94">
        <v>1311000</v>
      </c>
      <c r="M20" s="94">
        <f>J20+K20+L20</f>
        <v>2311000</v>
      </c>
      <c r="N20" s="94">
        <v>500000</v>
      </c>
      <c r="O20" s="94">
        <v>2000000</v>
      </c>
      <c r="P20" s="95" t="s">
        <v>147</v>
      </c>
    </row>
    <row r="21" spans="1:16" ht="41.25" customHeight="1">
      <c r="A21" s="91">
        <v>27</v>
      </c>
      <c r="B21" s="91">
        <v>600</v>
      </c>
      <c r="C21" s="91">
        <v>60016</v>
      </c>
      <c r="D21" s="92" t="s">
        <v>159</v>
      </c>
      <c r="E21" s="93">
        <f>I21+M21+N21+O21</f>
        <v>2888818</v>
      </c>
      <c r="F21" s="94">
        <v>1953818</v>
      </c>
      <c r="G21" s="94"/>
      <c r="H21" s="94"/>
      <c r="I21" s="94">
        <f>F21+G21+H21</f>
        <v>1953818</v>
      </c>
      <c r="J21" s="94">
        <v>1000000</v>
      </c>
      <c r="K21" s="94">
        <v>-65000</v>
      </c>
      <c r="L21" s="94"/>
      <c r="M21" s="94">
        <f>J21+K21+L21</f>
        <v>935000</v>
      </c>
      <c r="N21" s="94"/>
      <c r="O21" s="94"/>
      <c r="P21" s="95" t="s">
        <v>147</v>
      </c>
    </row>
    <row r="22" spans="1:16" ht="18.75" customHeight="1">
      <c r="A22" s="108" t="s">
        <v>144</v>
      </c>
      <c r="B22" s="108"/>
      <c r="C22" s="108"/>
      <c r="D22" s="108"/>
      <c r="E22" s="93">
        <f>SUM(E17:E21)</f>
        <v>12712425</v>
      </c>
      <c r="F22" s="93">
        <f aca="true" t="shared" si="2" ref="F22:N22">SUM(F17:F21)</f>
        <v>4891425</v>
      </c>
      <c r="G22" s="93">
        <f t="shared" si="2"/>
        <v>-199000</v>
      </c>
      <c r="H22" s="93">
        <f t="shared" si="2"/>
        <v>99000</v>
      </c>
      <c r="I22" s="93">
        <f t="shared" si="2"/>
        <v>4791425</v>
      </c>
      <c r="J22" s="93">
        <f t="shared" si="2"/>
        <v>3075000</v>
      </c>
      <c r="K22" s="93">
        <f>SUM(K17:K21)</f>
        <v>-286000</v>
      </c>
      <c r="L22" s="93">
        <f t="shared" si="2"/>
        <v>1532000</v>
      </c>
      <c r="M22" s="93">
        <f t="shared" si="2"/>
        <v>4321000</v>
      </c>
      <c r="N22" s="93">
        <f t="shared" si="2"/>
        <v>1050000</v>
      </c>
      <c r="O22" s="93">
        <f>SUM(O17:O21)</f>
        <v>2550000</v>
      </c>
      <c r="P22" s="97"/>
    </row>
    <row r="23" spans="1:16" ht="21.75" customHeight="1">
      <c r="A23" s="106" t="s">
        <v>162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1:16" ht="48">
      <c r="A24" s="91">
        <v>36</v>
      </c>
      <c r="B24" s="91">
        <v>600</v>
      </c>
      <c r="C24" s="91">
        <v>60095</v>
      </c>
      <c r="D24" s="92" t="s">
        <v>160</v>
      </c>
      <c r="E24" s="93">
        <f>I24+M24+N24+O24</f>
        <v>3740000</v>
      </c>
      <c r="F24" s="94">
        <v>305000</v>
      </c>
      <c r="G24" s="94">
        <v>-65000</v>
      </c>
      <c r="H24" s="94"/>
      <c r="I24" s="94">
        <f>F24+G24+H24</f>
        <v>240000</v>
      </c>
      <c r="J24" s="94">
        <v>500000</v>
      </c>
      <c r="K24" s="94"/>
      <c r="L24" s="94"/>
      <c r="M24" s="94">
        <f>J24+K24+L24</f>
        <v>500000</v>
      </c>
      <c r="N24" s="94">
        <v>1000000</v>
      </c>
      <c r="O24" s="94">
        <v>2000000</v>
      </c>
      <c r="P24" s="95" t="s">
        <v>147</v>
      </c>
    </row>
    <row r="25" spans="1:16" ht="24">
      <c r="A25" s="91">
        <v>37</v>
      </c>
      <c r="B25" s="91">
        <v>600</v>
      </c>
      <c r="C25" s="91">
        <v>60095</v>
      </c>
      <c r="D25" s="92" t="s">
        <v>161</v>
      </c>
      <c r="E25" s="93">
        <f>I25+M25+N25+O25</f>
        <v>855296</v>
      </c>
      <c r="F25" s="94">
        <f>50000+140296</f>
        <v>190296</v>
      </c>
      <c r="G25" s="94"/>
      <c r="H25" s="94">
        <v>65000</v>
      </c>
      <c r="I25" s="94">
        <f>F25+G25+H25</f>
        <v>255296</v>
      </c>
      <c r="J25" s="94">
        <v>100000</v>
      </c>
      <c r="K25" s="94"/>
      <c r="L25" s="94"/>
      <c r="M25" s="94">
        <f>J25+K25+L25</f>
        <v>100000</v>
      </c>
      <c r="N25" s="94">
        <v>200000</v>
      </c>
      <c r="O25" s="94">
        <v>300000</v>
      </c>
      <c r="P25" s="95" t="s">
        <v>147</v>
      </c>
    </row>
    <row r="26" spans="1:16" ht="12">
      <c r="A26" s="108" t="s">
        <v>144</v>
      </c>
      <c r="B26" s="108"/>
      <c r="C26" s="108"/>
      <c r="D26" s="108"/>
      <c r="E26" s="93">
        <f>SUM(E24:E25)</f>
        <v>4595296</v>
      </c>
      <c r="F26" s="93">
        <f aca="true" t="shared" si="3" ref="F26:N26">SUM(F24:F25)</f>
        <v>495296</v>
      </c>
      <c r="G26" s="93">
        <f t="shared" si="3"/>
        <v>-65000</v>
      </c>
      <c r="H26" s="93">
        <f t="shared" si="3"/>
        <v>65000</v>
      </c>
      <c r="I26" s="93">
        <f t="shared" si="3"/>
        <v>495296</v>
      </c>
      <c r="J26" s="93">
        <f t="shared" si="3"/>
        <v>600000</v>
      </c>
      <c r="K26" s="93">
        <f t="shared" si="3"/>
        <v>0</v>
      </c>
      <c r="L26" s="93">
        <f t="shared" si="3"/>
        <v>0</v>
      </c>
      <c r="M26" s="93">
        <f t="shared" si="3"/>
        <v>600000</v>
      </c>
      <c r="N26" s="93">
        <f t="shared" si="3"/>
        <v>1200000</v>
      </c>
      <c r="O26" s="93">
        <f>SUM(O17:O25)</f>
        <v>7400000</v>
      </c>
      <c r="P26" s="97"/>
    </row>
    <row r="27" spans="1:16" ht="16.5" customHeight="1">
      <c r="A27" s="107" t="s">
        <v>148</v>
      </c>
      <c r="B27" s="107"/>
      <c r="C27" s="107"/>
      <c r="D27" s="107"/>
      <c r="E27" s="98">
        <f>E11+E22+E26+E15</f>
        <v>21611721</v>
      </c>
      <c r="F27" s="98">
        <f aca="true" t="shared" si="4" ref="F27:O27">F11+F22+F26+F15</f>
        <v>6436721</v>
      </c>
      <c r="G27" s="98">
        <f t="shared" si="4"/>
        <v>-264000</v>
      </c>
      <c r="H27" s="98">
        <f t="shared" si="4"/>
        <v>364000</v>
      </c>
      <c r="I27" s="98">
        <f t="shared" si="4"/>
        <v>6536721</v>
      </c>
      <c r="J27" s="98">
        <f t="shared" si="4"/>
        <v>5625000</v>
      </c>
      <c r="K27" s="98">
        <f>K11+K22+K26+K15</f>
        <v>-882000</v>
      </c>
      <c r="L27" s="98">
        <f>L11+L22+L26+L15</f>
        <v>1532000</v>
      </c>
      <c r="M27" s="98">
        <f t="shared" si="4"/>
        <v>5575000</v>
      </c>
      <c r="N27" s="98">
        <f t="shared" si="4"/>
        <v>3250000</v>
      </c>
      <c r="O27" s="98">
        <f t="shared" si="4"/>
        <v>11350000</v>
      </c>
      <c r="P27" s="97"/>
    </row>
    <row r="36" spans="6:17" ht="12">
      <c r="F36" s="99"/>
      <c r="G36" s="99"/>
      <c r="H36" s="99"/>
      <c r="I36" s="99"/>
      <c r="N36" s="99"/>
      <c r="O36" s="99"/>
      <c r="Q36" s="99"/>
    </row>
  </sheetData>
  <mergeCells count="20">
    <mergeCell ref="A4:P5"/>
    <mergeCell ref="A9:P9"/>
    <mergeCell ref="A22:D22"/>
    <mergeCell ref="A11:D11"/>
    <mergeCell ref="E6:E8"/>
    <mergeCell ref="F7:I7"/>
    <mergeCell ref="A12:P12"/>
    <mergeCell ref="A16:P16"/>
    <mergeCell ref="J7:M7"/>
    <mergeCell ref="P6:P8"/>
    <mergeCell ref="A27:D27"/>
    <mergeCell ref="A26:D26"/>
    <mergeCell ref="A15:D15"/>
    <mergeCell ref="N1:P1"/>
    <mergeCell ref="F6:O6"/>
    <mergeCell ref="A6:A8"/>
    <mergeCell ref="B6:B8"/>
    <mergeCell ref="C6:C8"/>
    <mergeCell ref="D6:D8"/>
    <mergeCell ref="A23:P2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H13" sqref="H13:I13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2.875" style="0" customWidth="1"/>
    <col min="13" max="13" width="12.00390625" style="0" bestFit="1" customWidth="1"/>
  </cols>
  <sheetData>
    <row r="1" ht="12.75">
      <c r="M1" t="s">
        <v>120</v>
      </c>
    </row>
    <row r="2" ht="12.75">
      <c r="K2" t="s">
        <v>121</v>
      </c>
    </row>
    <row r="4" spans="1:14" ht="15.75">
      <c r="A4" s="126" t="s">
        <v>122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28" t="s">
        <v>123</v>
      </c>
      <c r="B6" s="128" t="s">
        <v>124</v>
      </c>
      <c r="C6" s="128" t="s">
        <v>125</v>
      </c>
      <c r="D6" s="128" t="s">
        <v>126</v>
      </c>
      <c r="E6" s="128"/>
      <c r="F6" s="128"/>
      <c r="G6" s="128" t="s">
        <v>127</v>
      </c>
      <c r="H6" s="127" t="s">
        <v>128</v>
      </c>
      <c r="I6" s="127"/>
      <c r="J6" s="127"/>
      <c r="K6" s="127"/>
      <c r="L6" s="127"/>
      <c r="M6" s="127"/>
      <c r="N6" s="127"/>
    </row>
    <row r="7" spans="1:14" ht="94.5">
      <c r="A7" s="128"/>
      <c r="B7" s="128"/>
      <c r="C7" s="128"/>
      <c r="D7" s="128"/>
      <c r="E7" s="128"/>
      <c r="F7" s="128"/>
      <c r="G7" s="128"/>
      <c r="H7" s="128" t="s">
        <v>129</v>
      </c>
      <c r="I7" s="128"/>
      <c r="J7" s="128" t="s">
        <v>130</v>
      </c>
      <c r="K7" s="128"/>
      <c r="L7" s="67" t="s">
        <v>146</v>
      </c>
      <c r="M7" s="67" t="s">
        <v>131</v>
      </c>
      <c r="N7" s="67" t="s">
        <v>132</v>
      </c>
    </row>
    <row r="8" spans="1:14" ht="42.75" customHeight="1">
      <c r="A8" s="83">
        <v>1</v>
      </c>
      <c r="B8" s="84" t="s">
        <v>142</v>
      </c>
      <c r="C8" s="84" t="s">
        <v>143</v>
      </c>
      <c r="D8" s="129" t="s">
        <v>139</v>
      </c>
      <c r="E8" s="129"/>
      <c r="F8" s="129"/>
      <c r="G8" s="76">
        <f>SUM(H8:N8)</f>
        <v>20000</v>
      </c>
      <c r="H8" s="122">
        <v>20000</v>
      </c>
      <c r="I8" s="122"/>
      <c r="J8" s="122"/>
      <c r="K8" s="122"/>
      <c r="L8" s="76"/>
      <c r="M8" s="76"/>
      <c r="N8" s="76"/>
    </row>
    <row r="9" spans="1:14" ht="51.75" customHeight="1">
      <c r="A9" s="83">
        <v>2</v>
      </c>
      <c r="B9" s="84" t="s">
        <v>142</v>
      </c>
      <c r="C9" s="84" t="s">
        <v>143</v>
      </c>
      <c r="D9" s="129" t="s">
        <v>118</v>
      </c>
      <c r="E9" s="129"/>
      <c r="F9" s="129"/>
      <c r="G9" s="76">
        <f aca="true" t="shared" si="0" ref="G9:G23">SUM(H9:N9)</f>
        <v>550000</v>
      </c>
      <c r="H9" s="122">
        <v>200000</v>
      </c>
      <c r="I9" s="122"/>
      <c r="J9" s="122">
        <v>350000</v>
      </c>
      <c r="K9" s="122"/>
      <c r="L9" s="76"/>
      <c r="M9" s="76"/>
      <c r="N9" s="76"/>
    </row>
    <row r="10" spans="1:14" ht="40.5" customHeight="1">
      <c r="A10" s="83">
        <v>3</v>
      </c>
      <c r="B10" s="84" t="s">
        <v>142</v>
      </c>
      <c r="C10" s="84" t="s">
        <v>143</v>
      </c>
      <c r="D10" s="129" t="s">
        <v>36</v>
      </c>
      <c r="E10" s="129"/>
      <c r="F10" s="129"/>
      <c r="G10" s="76">
        <f t="shared" si="0"/>
        <v>450000</v>
      </c>
      <c r="H10" s="122">
        <v>150000</v>
      </c>
      <c r="I10" s="122"/>
      <c r="J10" s="122">
        <v>300000</v>
      </c>
      <c r="K10" s="122"/>
      <c r="L10" s="76"/>
      <c r="M10" s="76"/>
      <c r="N10" s="76"/>
    </row>
    <row r="11" spans="1:14" ht="15" customHeight="1">
      <c r="A11" s="83"/>
      <c r="B11" s="86"/>
      <c r="C11" s="86"/>
      <c r="D11" s="130" t="s">
        <v>144</v>
      </c>
      <c r="E11" s="131"/>
      <c r="F11" s="132"/>
      <c r="G11" s="77">
        <f t="shared" si="0"/>
        <v>1020000</v>
      </c>
      <c r="H11" s="123">
        <f>SUM(H8:H10)</f>
        <v>370000</v>
      </c>
      <c r="I11" s="123"/>
      <c r="J11" s="123">
        <f>SUM(J8:J10)</f>
        <v>650000</v>
      </c>
      <c r="K11" s="123"/>
      <c r="L11" s="78">
        <f>SUM(L8:L10)</f>
        <v>0</v>
      </c>
      <c r="M11" s="78">
        <f>SUM(M8:M10)</f>
        <v>0</v>
      </c>
      <c r="N11" s="79">
        <f>SUM(N8:N10)</f>
        <v>0</v>
      </c>
    </row>
    <row r="12" spans="1:14" ht="27.75" customHeight="1">
      <c r="A12" s="83">
        <v>4</v>
      </c>
      <c r="B12" s="85">
        <v>600</v>
      </c>
      <c r="C12" s="85">
        <v>60016</v>
      </c>
      <c r="D12" s="129" t="s">
        <v>140</v>
      </c>
      <c r="E12" s="129"/>
      <c r="F12" s="129"/>
      <c r="G12" s="76">
        <f t="shared" si="0"/>
        <v>50000</v>
      </c>
      <c r="H12" s="122">
        <v>50000</v>
      </c>
      <c r="I12" s="122"/>
      <c r="J12" s="122"/>
      <c r="K12" s="122"/>
      <c r="L12" s="76"/>
      <c r="M12" s="76"/>
      <c r="N12" s="76"/>
    </row>
    <row r="13" spans="1:14" ht="31.5" customHeight="1">
      <c r="A13" s="83">
        <v>5</v>
      </c>
      <c r="B13" s="85">
        <v>600</v>
      </c>
      <c r="C13" s="85">
        <v>60016</v>
      </c>
      <c r="D13" s="129" t="s">
        <v>73</v>
      </c>
      <c r="E13" s="129"/>
      <c r="F13" s="129"/>
      <c r="G13" s="76">
        <f t="shared" si="0"/>
        <v>4000000</v>
      </c>
      <c r="H13" s="122">
        <v>2103560</v>
      </c>
      <c r="I13" s="122"/>
      <c r="J13" s="122"/>
      <c r="K13" s="122"/>
      <c r="L13" s="76"/>
      <c r="M13" s="76">
        <v>1896440</v>
      </c>
      <c r="N13" s="76"/>
    </row>
    <row r="14" spans="1:14" ht="12.75">
      <c r="A14" s="83">
        <v>6</v>
      </c>
      <c r="B14" s="85">
        <v>600</v>
      </c>
      <c r="C14" s="85">
        <v>60016</v>
      </c>
      <c r="D14" s="129" t="s">
        <v>141</v>
      </c>
      <c r="E14" s="129"/>
      <c r="F14" s="129"/>
      <c r="G14" s="76">
        <f t="shared" si="0"/>
        <v>180000</v>
      </c>
      <c r="H14" s="122">
        <v>180000</v>
      </c>
      <c r="I14" s="122"/>
      <c r="J14" s="122"/>
      <c r="K14" s="122"/>
      <c r="L14" s="76"/>
      <c r="M14" s="76"/>
      <c r="N14" s="76"/>
    </row>
    <row r="15" spans="1:14" ht="29.25" customHeight="1">
      <c r="A15" s="83">
        <v>7</v>
      </c>
      <c r="B15" s="85">
        <v>600</v>
      </c>
      <c r="C15" s="85">
        <v>60016</v>
      </c>
      <c r="D15" s="129" t="s">
        <v>93</v>
      </c>
      <c r="E15" s="129"/>
      <c r="F15" s="129"/>
      <c r="G15" s="76">
        <f t="shared" si="0"/>
        <v>2000000</v>
      </c>
      <c r="H15" s="122">
        <v>2000000</v>
      </c>
      <c r="I15" s="122"/>
      <c r="J15" s="122"/>
      <c r="K15" s="122"/>
      <c r="L15" s="76"/>
      <c r="M15" s="76"/>
      <c r="N15" s="76"/>
    </row>
    <row r="16" spans="1:14" ht="15" customHeight="1">
      <c r="A16" s="83"/>
      <c r="B16" s="85"/>
      <c r="C16" s="85"/>
      <c r="D16" s="130" t="s">
        <v>144</v>
      </c>
      <c r="E16" s="131"/>
      <c r="F16" s="132"/>
      <c r="G16" s="77">
        <f t="shared" si="0"/>
        <v>6230000</v>
      </c>
      <c r="H16" s="123">
        <f>SUM(H12:H15)</f>
        <v>4333560</v>
      </c>
      <c r="I16" s="123"/>
      <c r="J16" s="123">
        <f>SUM(J12:J15)</f>
        <v>0</v>
      </c>
      <c r="K16" s="123"/>
      <c r="L16" s="78">
        <f>SUM(L12:L15)</f>
        <v>0</v>
      </c>
      <c r="M16" s="78">
        <f>SUM(M12:M15)</f>
        <v>1896440</v>
      </c>
      <c r="N16" s="79">
        <f>SUM(N12:N15)</f>
        <v>0</v>
      </c>
    </row>
    <row r="17" spans="1:14" ht="30.75" customHeight="1">
      <c r="A17" s="83">
        <v>8</v>
      </c>
      <c r="B17" s="85">
        <v>700</v>
      </c>
      <c r="C17" s="85">
        <v>70004</v>
      </c>
      <c r="D17" s="129" t="s">
        <v>53</v>
      </c>
      <c r="E17" s="129"/>
      <c r="F17" s="129"/>
      <c r="G17" s="76">
        <f t="shared" si="0"/>
        <v>30000</v>
      </c>
      <c r="H17" s="122">
        <v>30000</v>
      </c>
      <c r="I17" s="122"/>
      <c r="J17" s="122"/>
      <c r="K17" s="122"/>
      <c r="L17" s="76"/>
      <c r="M17" s="76"/>
      <c r="N17" s="76"/>
    </row>
    <row r="18" spans="1:14" ht="15" customHeight="1">
      <c r="A18" s="83"/>
      <c r="B18" s="85"/>
      <c r="C18" s="85"/>
      <c r="D18" s="130" t="s">
        <v>144</v>
      </c>
      <c r="E18" s="131"/>
      <c r="F18" s="132"/>
      <c r="G18" s="77">
        <f t="shared" si="0"/>
        <v>30000</v>
      </c>
      <c r="H18" s="123">
        <f>H17</f>
        <v>30000</v>
      </c>
      <c r="I18" s="123"/>
      <c r="J18" s="123">
        <f>J17</f>
        <v>0</v>
      </c>
      <c r="K18" s="123"/>
      <c r="L18" s="77">
        <f>L17</f>
        <v>0</v>
      </c>
      <c r="M18" s="77">
        <f>M17</f>
        <v>0</v>
      </c>
      <c r="N18" s="77">
        <f>N17</f>
        <v>0</v>
      </c>
    </row>
    <row r="19" spans="1:14" ht="12.75">
      <c r="A19" s="83">
        <v>9</v>
      </c>
      <c r="B19" s="85">
        <v>754</v>
      </c>
      <c r="C19" s="85">
        <v>75412</v>
      </c>
      <c r="D19" s="129" t="s">
        <v>41</v>
      </c>
      <c r="E19" s="129"/>
      <c r="F19" s="129"/>
      <c r="G19" s="76">
        <f t="shared" si="0"/>
        <v>300000</v>
      </c>
      <c r="H19" s="122">
        <v>300000</v>
      </c>
      <c r="I19" s="122"/>
      <c r="J19" s="122"/>
      <c r="K19" s="122"/>
      <c r="L19" s="76"/>
      <c r="M19" s="76"/>
      <c r="N19" s="76"/>
    </row>
    <row r="20" spans="1:14" ht="28.5" customHeight="1">
      <c r="A20" s="83">
        <v>10</v>
      </c>
      <c r="B20" s="85">
        <v>754</v>
      </c>
      <c r="C20" s="85">
        <v>75416</v>
      </c>
      <c r="D20" s="138" t="s">
        <v>113</v>
      </c>
      <c r="E20" s="139"/>
      <c r="F20" s="140"/>
      <c r="G20" s="76">
        <f t="shared" si="0"/>
        <v>110000</v>
      </c>
      <c r="H20" s="124">
        <v>110000</v>
      </c>
      <c r="I20" s="125"/>
      <c r="J20" s="124"/>
      <c r="K20" s="125"/>
      <c r="L20" s="76"/>
      <c r="M20" s="76"/>
      <c r="N20" s="76"/>
    </row>
    <row r="21" spans="1:14" ht="15" customHeight="1">
      <c r="A21" s="83"/>
      <c r="B21" s="85"/>
      <c r="C21" s="85"/>
      <c r="D21" s="130" t="s">
        <v>144</v>
      </c>
      <c r="E21" s="131"/>
      <c r="F21" s="132"/>
      <c r="G21" s="77">
        <f>SUM(H21:N21)</f>
        <v>410000</v>
      </c>
      <c r="H21" s="123">
        <f>SUM(H19:H20)</f>
        <v>410000</v>
      </c>
      <c r="I21" s="123"/>
      <c r="J21" s="123">
        <f>J19</f>
        <v>0</v>
      </c>
      <c r="K21" s="123"/>
      <c r="L21" s="77">
        <f>L19</f>
        <v>0</v>
      </c>
      <c r="M21" s="77">
        <f>M19</f>
        <v>0</v>
      </c>
      <c r="N21" s="77">
        <f>N19</f>
        <v>0</v>
      </c>
    </row>
    <row r="22" spans="1:14" ht="26.25" customHeight="1">
      <c r="A22" s="83">
        <v>11</v>
      </c>
      <c r="B22" s="85">
        <v>926</v>
      </c>
      <c r="C22" s="85">
        <v>92601</v>
      </c>
      <c r="D22" s="129" t="s">
        <v>54</v>
      </c>
      <c r="E22" s="129"/>
      <c r="F22" s="129"/>
      <c r="G22" s="76">
        <f t="shared" si="0"/>
        <v>350000</v>
      </c>
      <c r="H22" s="122">
        <v>350000</v>
      </c>
      <c r="I22" s="122"/>
      <c r="J22" s="122"/>
      <c r="K22" s="122"/>
      <c r="L22" s="76"/>
      <c r="M22" s="76"/>
      <c r="N22" s="76"/>
    </row>
    <row r="23" spans="1:14" ht="122.25" customHeight="1">
      <c r="A23" s="83">
        <v>12</v>
      </c>
      <c r="B23" s="85">
        <v>926</v>
      </c>
      <c r="C23" s="85">
        <v>92605</v>
      </c>
      <c r="D23" s="138" t="s">
        <v>40</v>
      </c>
      <c r="E23" s="139"/>
      <c r="F23" s="140"/>
      <c r="G23" s="76">
        <f t="shared" si="0"/>
        <v>4500000</v>
      </c>
      <c r="H23" s="124">
        <v>4500000</v>
      </c>
      <c r="I23" s="125"/>
      <c r="J23" s="124"/>
      <c r="K23" s="125"/>
      <c r="L23" s="76"/>
      <c r="M23" s="76"/>
      <c r="N23" s="76"/>
    </row>
    <row r="24" spans="1:14" ht="15" customHeight="1">
      <c r="A24" s="75"/>
      <c r="B24" s="74"/>
      <c r="C24" s="74"/>
      <c r="D24" s="130" t="s">
        <v>144</v>
      </c>
      <c r="E24" s="131"/>
      <c r="F24" s="132"/>
      <c r="G24" s="77">
        <f>SUM(H24:N24)</f>
        <v>4850000</v>
      </c>
      <c r="H24" s="123">
        <f>SUM(H22:H23)</f>
        <v>4850000</v>
      </c>
      <c r="I24" s="123"/>
      <c r="J24" s="123">
        <f>J22</f>
        <v>0</v>
      </c>
      <c r="K24" s="123"/>
      <c r="L24" s="77">
        <f>L22</f>
        <v>0</v>
      </c>
      <c r="M24" s="77">
        <f>M22</f>
        <v>0</v>
      </c>
      <c r="N24" s="77">
        <f>N22</f>
        <v>0</v>
      </c>
    </row>
    <row r="25" spans="1:14" ht="16.5" customHeight="1">
      <c r="A25" s="75"/>
      <c r="B25" s="74"/>
      <c r="C25" s="74"/>
      <c r="D25" s="134" t="s">
        <v>145</v>
      </c>
      <c r="E25" s="135"/>
      <c r="F25" s="136"/>
      <c r="G25" s="80">
        <f>G24+G21+G16+G11+G18</f>
        <v>12540000</v>
      </c>
      <c r="H25" s="141">
        <f>H24+H21+H16+H11</f>
        <v>9963560</v>
      </c>
      <c r="I25" s="142"/>
      <c r="J25" s="141">
        <f>J24+J21+J16+J11</f>
        <v>650000</v>
      </c>
      <c r="K25" s="142"/>
      <c r="L25" s="81">
        <f>L24+L21+L16+L11</f>
        <v>0</v>
      </c>
      <c r="M25" s="81">
        <f>M24+M21+M16+M11</f>
        <v>1896440</v>
      </c>
      <c r="N25" s="82">
        <f>N24+N21+N16+N11</f>
        <v>0</v>
      </c>
    </row>
    <row r="26" spans="4:6" ht="12.75">
      <c r="D26" s="137"/>
      <c r="E26" s="137"/>
      <c r="F26" s="137"/>
    </row>
    <row r="27" spans="4:6" ht="12.75">
      <c r="D27" s="137"/>
      <c r="E27" s="137"/>
      <c r="F27" s="137"/>
    </row>
    <row r="28" spans="4:6" ht="12.75">
      <c r="D28" s="133"/>
      <c r="E28" s="133"/>
      <c r="F28" s="133"/>
    </row>
  </sheetData>
  <mergeCells count="66">
    <mergeCell ref="D20:F20"/>
    <mergeCell ref="H20:I20"/>
    <mergeCell ref="J20:K20"/>
    <mergeCell ref="D27:F27"/>
    <mergeCell ref="H25:I25"/>
    <mergeCell ref="J25:K25"/>
    <mergeCell ref="D21:F21"/>
    <mergeCell ref="D28:F28"/>
    <mergeCell ref="D22:F22"/>
    <mergeCell ref="D24:F24"/>
    <mergeCell ref="D25:F25"/>
    <mergeCell ref="D26:F26"/>
    <mergeCell ref="D23:F23"/>
    <mergeCell ref="D14:F14"/>
    <mergeCell ref="D15:F15"/>
    <mergeCell ref="D17:F17"/>
    <mergeCell ref="D19:F19"/>
    <mergeCell ref="D16:F16"/>
    <mergeCell ref="D18:F18"/>
    <mergeCell ref="D10:F10"/>
    <mergeCell ref="D11:F11"/>
    <mergeCell ref="D13:F13"/>
    <mergeCell ref="D12:F12"/>
    <mergeCell ref="D8:F8"/>
    <mergeCell ref="H8:I8"/>
    <mergeCell ref="J8:K8"/>
    <mergeCell ref="D9:F9"/>
    <mergeCell ref="H9:I9"/>
    <mergeCell ref="J9:K9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H10:I10"/>
    <mergeCell ref="J10:K10"/>
    <mergeCell ref="H11:I11"/>
    <mergeCell ref="J11:K11"/>
    <mergeCell ref="H12:I12"/>
    <mergeCell ref="J12:K12"/>
    <mergeCell ref="H13:I13"/>
    <mergeCell ref="J13:K13"/>
    <mergeCell ref="H19:I19"/>
    <mergeCell ref="J19:K19"/>
    <mergeCell ref="H14:I14"/>
    <mergeCell ref="J14:K14"/>
    <mergeCell ref="H15:I15"/>
    <mergeCell ref="J15:K15"/>
    <mergeCell ref="H16:I16"/>
    <mergeCell ref="J16:K16"/>
    <mergeCell ref="H18:I18"/>
    <mergeCell ref="J18:K18"/>
    <mergeCell ref="H17:I17"/>
    <mergeCell ref="J17:K17"/>
    <mergeCell ref="H24:I24"/>
    <mergeCell ref="J24:K24"/>
    <mergeCell ref="H23:I23"/>
    <mergeCell ref="J23:K23"/>
    <mergeCell ref="J21:K21"/>
    <mergeCell ref="H22:I22"/>
    <mergeCell ref="J22:K22"/>
    <mergeCell ref="H21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45" t="s">
        <v>56</v>
      </c>
      <c r="G2" s="145"/>
      <c r="H2" s="146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43" t="s">
        <v>58</v>
      </c>
      <c r="C6" s="144"/>
      <c r="D6" s="144"/>
      <c r="E6" s="144"/>
      <c r="F6" s="144"/>
      <c r="G6" s="144"/>
      <c r="H6" s="144"/>
      <c r="I6" s="60" t="s">
        <v>50</v>
      </c>
      <c r="J6" s="61" t="s">
        <v>51</v>
      </c>
    </row>
    <row r="7" spans="1:8" ht="16.5" thickBot="1">
      <c r="A7" s="149"/>
      <c r="B7" s="150"/>
      <c r="C7" s="150"/>
      <c r="D7" s="157" t="s">
        <v>75</v>
      </c>
      <c r="E7" s="158"/>
      <c r="F7" s="158"/>
      <c r="G7" s="158"/>
      <c r="H7" s="159"/>
    </row>
    <row r="8" spans="1:8" ht="12.75" customHeight="1">
      <c r="A8" s="151" t="s">
        <v>3</v>
      </c>
      <c r="B8" s="153" t="s">
        <v>12</v>
      </c>
      <c r="C8" s="155" t="s">
        <v>4</v>
      </c>
      <c r="D8" s="162" t="s">
        <v>13</v>
      </c>
      <c r="E8" s="164" t="s">
        <v>5</v>
      </c>
      <c r="F8" s="165" t="s">
        <v>8</v>
      </c>
      <c r="G8" s="166"/>
      <c r="H8" s="160" t="s">
        <v>6</v>
      </c>
    </row>
    <row r="9" spans="1:8" ht="30" customHeight="1">
      <c r="A9" s="152"/>
      <c r="B9" s="154"/>
      <c r="C9" s="156"/>
      <c r="D9" s="163"/>
      <c r="E9" s="154"/>
      <c r="F9" s="15" t="s">
        <v>14</v>
      </c>
      <c r="G9" s="16" t="s">
        <v>15</v>
      </c>
      <c r="H9" s="161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68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68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68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68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68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68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68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69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1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1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1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68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68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68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2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68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68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1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68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68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68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68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68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68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68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68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68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68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68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0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68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68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68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68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68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0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0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68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0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0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68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0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0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0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0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0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3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0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3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0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0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0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68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68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68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0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0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0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0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0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0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0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0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0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47"/>
      <c r="C108" s="148"/>
      <c r="D108" s="148"/>
      <c r="E108" s="148"/>
      <c r="F108" s="148"/>
      <c r="G108" s="148"/>
      <c r="H108" s="148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E8:E9"/>
    <mergeCell ref="F8:G8"/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2010-10-04T12:07:50Z</cp:lastPrinted>
  <dcterms:created xsi:type="dcterms:W3CDTF">1999-03-23T10:45:22Z</dcterms:created>
  <dcterms:modified xsi:type="dcterms:W3CDTF">2010-10-05T08:10:10Z</dcterms:modified>
  <cp:category/>
  <cp:version/>
  <cp:contentType/>
  <cp:contentStatus/>
</cp:coreProperties>
</file>