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04'!$7:$10</definedName>
  </definedNames>
  <calcPr fullCalcOnLoad="1"/>
</workbook>
</file>

<file path=xl/sharedStrings.xml><?xml version="1.0" encoding="utf-8"?>
<sst xmlns="http://schemas.openxmlformats.org/spreadsheetml/2006/main" count="259" uniqueCount="165">
  <si>
    <t>podatek od nieruchomości od osób fizycznych</t>
  </si>
  <si>
    <t>podatek rolny od osób fizycznych</t>
  </si>
  <si>
    <t>podatek od środków transportowych od osób fizycznych</t>
  </si>
  <si>
    <t>wpływy z opłaty targowej</t>
  </si>
  <si>
    <t>podatek leśny od osób fizycznych</t>
  </si>
  <si>
    <t>Lp.</t>
  </si>
  <si>
    <t>dochody jst związane z realizacją zadań z zakresu adm.rządowej oraz innych zadań zleconych ustawami (wydawanie dowodów osobistych)</t>
  </si>
  <si>
    <t>odsetki za nieterminowe wpłaty z tytułu podatków i opłat</t>
  </si>
  <si>
    <t>pozostałe odsetki-odsetki od środków na rach.bankowych</t>
  </si>
  <si>
    <t xml:space="preserve">podatek od czynności cywilnoprawnych  od osób prawnych  </t>
  </si>
  <si>
    <t xml:space="preserve">podatek od nieruchomości od osób prawnych </t>
  </si>
  <si>
    <t xml:space="preserve">podatek od środków transportowych od osób prawnych </t>
  </si>
  <si>
    <t>podatek rolny od osób  prawnych</t>
  </si>
  <si>
    <t>podatek leśny od osób  prawnych</t>
  </si>
  <si>
    <t>wpływy z opłaty skarbowej</t>
  </si>
  <si>
    <t>Ogółem</t>
  </si>
  <si>
    <t>w tym:</t>
  </si>
  <si>
    <t xml:space="preserve">bieżące </t>
  </si>
  <si>
    <t>majątkowe</t>
  </si>
  <si>
    <t>Dział</t>
  </si>
  <si>
    <t>Rozdział</t>
  </si>
  <si>
    <t>Dział 010 Rolnictwo i łowiectwo</t>
  </si>
  <si>
    <t>Dział 700 Gospodarka mieszkaniowa</t>
  </si>
  <si>
    <t>Dział 750 Administracja publiczna</t>
  </si>
  <si>
    <t>010</t>
  </si>
  <si>
    <t>01010</t>
  </si>
  <si>
    <t>0830</t>
  </si>
  <si>
    <t>0470</t>
  </si>
  <si>
    <t>0490</t>
  </si>
  <si>
    <t>0750</t>
  </si>
  <si>
    <t>0760</t>
  </si>
  <si>
    <t>0970</t>
  </si>
  <si>
    <t>0350</t>
  </si>
  <si>
    <t>0310</t>
  </si>
  <si>
    <t>0320</t>
  </si>
  <si>
    <t>0330</t>
  </si>
  <si>
    <t>0340</t>
  </si>
  <si>
    <t>0500</t>
  </si>
  <si>
    <t>2680</t>
  </si>
  <si>
    <t>0360</t>
  </si>
  <si>
    <t>0910</t>
  </si>
  <si>
    <t>0430</t>
  </si>
  <si>
    <t>0410</t>
  </si>
  <si>
    <t>0480</t>
  </si>
  <si>
    <t>0010</t>
  </si>
  <si>
    <t>0020</t>
  </si>
  <si>
    <t>0920</t>
  </si>
  <si>
    <t>2310</t>
  </si>
  <si>
    <t>2030</t>
  </si>
  <si>
    <t>2010</t>
  </si>
  <si>
    <t>Dział 801 Oświata i wychowanie</t>
  </si>
  <si>
    <t>pozostałe odsetki - odsetki od środków na rachunkach bankowych</t>
  </si>
  <si>
    <t>Dział 754 Bezpieczeństwo publiczne i ochrona przeciwpożarowa</t>
  </si>
  <si>
    <t>Dział 756 Dochody od osób prawnych,od osób fizycznych i od innych jednostek nieposiadających osobowości prawnej oraz wydatki związane z ich poborem</t>
  </si>
  <si>
    <t>Dział 758 Różne rozliczenia</t>
  </si>
  <si>
    <t>Dział 921 Kultura i ochrona dziedzictwa narodowego</t>
  </si>
  <si>
    <t>wpływy z różnych dochodów (wpływy z tyt. wynagrodzenia dla płatnika z tyt. wykonywania zadań określonych przepisami prawa)</t>
  </si>
  <si>
    <t>subwencja ogólna z budżetu państwa-część oświatowa dla jednostek samorządu terytorialnego</t>
  </si>
  <si>
    <t>Dział 852 Pomoc społeczna</t>
  </si>
  <si>
    <t>§</t>
  </si>
  <si>
    <t>rekompensaty utraconych dochodów w podatkach i opłatach lokalnych (dotacja z funduszy celowych PFRON)</t>
  </si>
  <si>
    <t>0690</t>
  </si>
  <si>
    <t>odsetki za nieterminowe wpłaty z tytułu czynsze mieszkaniowe</t>
  </si>
  <si>
    <t>Dział 854 Edukacyjna opieka wychowawcza</t>
  </si>
  <si>
    <t>wpływy z tytułu przekształcenia prawa użytkowania wieczystego przysługującego osobom fizycznym w prawo własności</t>
  </si>
  <si>
    <t>wpływy z opłaty za zarząd, użytkowanie i użytkowanie wieczyste nieruchomości</t>
  </si>
  <si>
    <t xml:space="preserve">podatek od spadków i darowizn </t>
  </si>
  <si>
    <t xml:space="preserve">podatek od czynności cywilnoprawnych 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</si>
  <si>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</si>
  <si>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zadań bieżących z zakresu administracji rządowej oraz innych zadań zleconych gminie (związkom gmin) ustawami (aktualizacja stałego rejestru wyborców)</t>
  </si>
  <si>
    <t>dotacje celowe otrzymane z budżetu państwa na realizację zadań bieżących z zakresu administracji rządowej oraz innych zadań zleconych gminie (związkom gmin) ustawami (obrony cywilnej)</t>
  </si>
  <si>
    <t>dotacje celowe otrzymane z budżetu państwa na realizację zadań bieżących z zakresu administracji rządowej  oraz innych zadań zleconych gminie (związkom gmin) ustawami (pomocy społecznej - świadczenia rodzinne)</t>
  </si>
  <si>
    <t>dotacje celowe otrzymane z budżetu państwa na realizację zadań bieżących z zakresu administracji rządowej oraz innych zadań zleconych gminie (związkom gmin) ustawami  (pomocy społecznej- składki na ubezp.zdrowotne)</t>
  </si>
  <si>
    <t>dotacje celowe otrzymane z budżetu państwa na realizację zadań bieżących z zakresu administracji rządowej  oraz innych zadań zleconych gminie (związkom gmin) ustawami (pomocy społecznej -  zasiłki i pomoc w naturze)</t>
  </si>
  <si>
    <t>dotacje celowe otrzymane z budżetu państwa na realizację  własnych zadań bieżących gmin - z zakresu pomocy społecznej- zasiłki i pomoc w naturze</t>
  </si>
  <si>
    <t>dotacje celowe otrzymane z budżetu państwa na realizację własnych zadań bieżących gmin - z zakresu pomocy społecznej- działalność ośrodka pomocy społecznej</t>
  </si>
  <si>
    <t xml:space="preserve">dotacje celowe otrzymane z budżetu państwa na realizację  własnych zadań bieżących gmin - z zakresu pomocy społecznej- dożywianie </t>
  </si>
  <si>
    <t>wpływy z usług (odpłatność za udział w imprezach kulturalnych)</t>
  </si>
  <si>
    <t>podatek od działalności gospodarczej osoby fizyczne, opłacany w formie karty podatkowej</t>
  </si>
  <si>
    <t xml:space="preserve">wpływy z innych lokalnych opłat pobieranych przez jst na podstawie odrębnych ustaw (z tytułu  opłaty adiacenckiej związanej  z podziałem nieruchomości i wzrostu wartości nieruch spowodowanej budową urz. infrastr.techn. - sieć wodoc. i kanal.)  </t>
  </si>
  <si>
    <t>wpływy z innych lokalnych opłat pobieranych przez jst na podstawie odrębnych ustaw  (wpis do ewidencji działalności gospodarczej)</t>
  </si>
  <si>
    <t>wpływy z usług  (czynsze mieszkaniowe)</t>
  </si>
  <si>
    <t>wpływy z usług   (za pobór wody)</t>
  </si>
  <si>
    <t>wpływy z usług   (za zrzut ścieków)</t>
  </si>
  <si>
    <t>wpływy z różnych opłat  (wpłaty za duplikaty legitymacji i świadectw szkolnych)</t>
  </si>
  <si>
    <t>wpływy z usług  (opłata stała za przedszkole)</t>
  </si>
  <si>
    <t>dotacje celowe otrzymane z gminy na zadania bieżące realiz na podstawie porozumień między jst  ( refundacja kosztów przez inne gminy za pobyt dzieci w przedszk. na terenie naszej gminy)</t>
  </si>
  <si>
    <t>wpływy z różnych opłat  (duplikaty legitymacji i świadectw)</t>
  </si>
  <si>
    <t>wpływy z różnych opłat (duplikaty legitymacji i świadectw)</t>
  </si>
  <si>
    <t>01095</t>
  </si>
  <si>
    <t>dotacje celowe otrzymane z budżetu państwa na realizację zadań bieżących z zakresu administracji rządowej -  zwrot podatku akcyzowego zawartego w cenie paliwa napędowego wykorzystywanego do produkcji rolnej</t>
  </si>
  <si>
    <t>z zakresu administracji rządowej - wybory do parlamentu europejskiego</t>
  </si>
  <si>
    <t xml:space="preserve">Dział 751 Urzędy naczelnych organów władzy państwowej,kontroli i ochrony prawa </t>
  </si>
  <si>
    <t>dotacje celowe z zakresu edukacji opieki wychowawczej -z przeznaczeniem na dofinansowanie świadczeń pomocy materialnej dla uczniów o charakterze socjalnym</t>
  </si>
  <si>
    <t>podatek dochodowy od osób prawnych - udział we wpływach (CIT)</t>
  </si>
  <si>
    <t>podatek dochodowy od osób fizycznych - udział we wpływach (PIT)</t>
  </si>
  <si>
    <t xml:space="preserve"> </t>
  </si>
  <si>
    <t xml:space="preserve">środki na dofinansowanie własnych inwestycji gmin, pozyskane z innych źródeł - udział mieszkańców na budowę kanalizacji sanitarnej  zach cz gminy </t>
  </si>
  <si>
    <t xml:space="preserve">środki na dofinansowanie własnych inwestycji gmin, pozyskane z innych źródeł - udział mieszkańców na budowę kanalizacji sanitarnej  środkowa cz gminy </t>
  </si>
  <si>
    <t>środki na dofinansowanie własnych inwestycji gmin, pozyskane z innych źródeł - udział mieszkańców na budowę wodociągu na terenie gminy</t>
  </si>
  <si>
    <t>wpływy z różnych dochodów (odszkodowanie z PZU za remont lokalu nr 1 w Komorowe)</t>
  </si>
  <si>
    <t>0870</t>
  </si>
  <si>
    <t>odsetki od nieterminowych wpłat z tytułu zajęcia pasa drogowego</t>
  </si>
  <si>
    <t>odsetki od nieterminowych wpłat z tytułu i opłat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</si>
  <si>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</si>
  <si>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</si>
  <si>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 xml:space="preserve">wpływy ze  sprzedaży składników majątkowych </t>
  </si>
  <si>
    <t xml:space="preserve">środki na dofinansowanie własnych inwestycji gmin, pozyskane z innych źródeł - udział mieszkańców na budowę kanalizacji sanitarnej  wsch. cz. gminy </t>
  </si>
  <si>
    <t>dochody jednostek samorządu terytorialnego związane z realizacja zadań z zakresu administracji rządowej oraz innych zadań ustawami -2% dochodów od wpłaconego zwrotu podatku akcyzowego zawartego w cenie oleju napędowego wykorzystywanego do produkcji rolnej</t>
  </si>
  <si>
    <t>odsetki za nieterminowe wpłaty z tytułu czynszów mieszkaniowych</t>
  </si>
  <si>
    <t>odsetki za nieterminowe wpłaty z tytułu podatków i opłat -z karty podatkowej</t>
  </si>
  <si>
    <t>Wykonanie za I półrocze 2009 roku</t>
  </si>
  <si>
    <t>wpływy z różnych dochodów (zwrot środków z wydatków niewygasajacych)</t>
  </si>
  <si>
    <t>Wykonanie  dochodów bieżących  za I półrocze 2009 roku</t>
  </si>
  <si>
    <t>Wykonanie dochodów majątkowych za I półrocze 2009 roku</t>
  </si>
  <si>
    <t>wpływy z różnych opłat  (potrącone zabezpieczenie  z umowy)</t>
  </si>
  <si>
    <t>wpływy z usług  (odpłatność za usługi opiekuńcze)</t>
  </si>
  <si>
    <t>Plan dochodów na 2009 rok po zmianach</t>
  </si>
  <si>
    <t>% wzrostu</t>
  </si>
  <si>
    <t xml:space="preserve">dochody z najmu i dzierżawy składników majątkowych skarbu państwa, jst lub innych jednostek zaliczonych do sektora finansów publicznych oraz innych umów o podobnym charakterze </t>
  </si>
  <si>
    <t>wpływy z innych lokalnych opłat pobieranych przez jst na podstawie odrębnych ustaw  (opłaty za zajęcie pasa drogowego)</t>
  </si>
  <si>
    <t>dotacje celowe otrzymane z budżetu państwa na realizację własnych zadań bieżących  gmin (pomocy społecznej- składki na ubezp.zdrowotne)</t>
  </si>
  <si>
    <t>środki pochodzące z Norweskiego Mechanizmu Finansowego, Mechanizmu Finansowanego EOG oraz Szwajcarsko - Polskiego Programu Współpracy</t>
  </si>
  <si>
    <t>Dział 926 Kultura fizyczna i sport</t>
  </si>
  <si>
    <t xml:space="preserve">       Planowane  dochody  na 2010 rok                          </t>
  </si>
  <si>
    <t>(w złotych)</t>
  </si>
  <si>
    <t>z tego:</t>
  </si>
  <si>
    <t>odsetki od nieterminowych wpłat z tytułu dzierżaw, opłat za wieczyste użytkowanie</t>
  </si>
  <si>
    <t>Dochody ogółem, w tym:</t>
  </si>
  <si>
    <t>Źródła dochodów</t>
  </si>
  <si>
    <t>Dział 600 Transport i łączność</t>
  </si>
  <si>
    <t>dochody bieżące</t>
  </si>
  <si>
    <t>dochody majątkowe</t>
  </si>
  <si>
    <t>Wójta Gminy Michałowice</t>
  </si>
  <si>
    <t xml:space="preserve">Planowane  dochody  po zmianach na 2010 rok                          </t>
  </si>
  <si>
    <t>% wykonania</t>
  </si>
  <si>
    <t>Wykonanie dochodów budżetu za I półrocze 2010 r</t>
  </si>
  <si>
    <t>Wykonanie dochodów ogółem, w tym:</t>
  </si>
  <si>
    <t xml:space="preserve">środki na dofinansowanie własnych inwestycji gmin (związków gmin), powiatów (związków powiatów), samorządów województw pozyskane z innych źródeł </t>
  </si>
  <si>
    <r>
      <t>wpłata środków finansowych z niewykorzystanych w terminie wydatków, które nie wygasają z upływem roku budżetowego</t>
    </r>
    <r>
      <rPr>
        <i/>
        <sz val="9"/>
        <rFont val="Times New Roman"/>
        <family val="1"/>
      </rPr>
      <t xml:space="preserve">
</t>
    </r>
  </si>
  <si>
    <t xml:space="preserve">dochody jst związane z realizacją zadań z zakresu adm.rządowej oraz innych zadań zleconych ustawami </t>
  </si>
  <si>
    <t>Dział 752 - Obrona narodowa</t>
  </si>
  <si>
    <t>odsetki od nieterminowych wpłat z tytułu podatków i opłat</t>
  </si>
  <si>
    <t>dotacje celowe otrzymane z budżetu państwa na realizację  własnych zadań bieżących gmin - z zakresu pomocy społecznej- zasiłki stałe</t>
  </si>
  <si>
    <t xml:space="preserve">dotacje celowe otrzymane z budżetu państwa na realizację  własnych zadań bieżących gmin - z zakresu pomocy społecznej- dofinansowanie dożywiania  </t>
  </si>
  <si>
    <t>Dział 900 Gospodarka komunalna i ochrona środowiska</t>
  </si>
  <si>
    <t>Załącznik nr 1</t>
  </si>
  <si>
    <t>odsetki od nieterminowych wpłat za ścieki</t>
  </si>
  <si>
    <t>dotacja celowa otrzymane z budżetu państwa na realizacje zadań bieżących gmin-przeprowadzenie i przygotowanie wyborów Prezydenta Rzeczpospolitej Polskiej</t>
  </si>
  <si>
    <t>odsetki za nieterminowe wpłaty z tytułu zajęcia pasa drogowego</t>
  </si>
  <si>
    <t>wpływy z tytułu zwrotów wypłaconych świadczeń z funduszu alimentacyjnego</t>
  </si>
  <si>
    <t>wpływy z różnych opłat (likwidacja gminnego funduszu ochrony środowiska)</t>
  </si>
  <si>
    <t>wpływy z opłat za wydawanie zezwoleń na sprzedaż napojów alkoholowych</t>
  </si>
  <si>
    <t>wpływ z innych lokalnych opłat pobieranych przez jst na podstawie odrębnych ustaw  (z tytułu wzrostu nieruchomości z zwiazku z uchw. miejscowych  planów zagospodarowania przestrzennego)</t>
  </si>
  <si>
    <t>wpływy z różnych opłat (kary umowne)</t>
  </si>
  <si>
    <t>wpływy z różnych opłat (wpis do KW)</t>
  </si>
  <si>
    <t>dochody jednostek samorządu terytorialnego związane z realizacja zadań z zakresu administracji rządowej oraz innych zadań ustawami  (2% dochodów od wpłaconego zwrotu podatku akcyzowego zawartego w cenie oleju napędowego wykorzystywanego do produkcji rolnej)</t>
  </si>
  <si>
    <t xml:space="preserve">dotacje celowe otrzymane z budżetu państwa na realizację inwestycji i zakupów inwestycyjnych własnych gmin (dofinansowanie przebudowy ul Szkolnej w Michałowicach) </t>
  </si>
  <si>
    <t>wpływy z różnych dochodów (zwrot zasiłku celowego zwrotnego z lat ubiegłych)</t>
  </si>
  <si>
    <t>dotacje celowe otrzymane z budżetu państwa na realizację zadań bieżących z zakresu administracji rządowej oraz innych zadań zleconych gminie (związkom gmin) ustawami  (z przeznaczeniem na szkolenia obronne oraz opracowanie dokumentacji planistycznej)</t>
  </si>
  <si>
    <t>dotacje celowe otrzymane z budżetu państwa na realizacje inwestycji i zakup inwestycji (budowa boiska  wraz z zapleczem  w Sokołowie w ramach programu "Moje Boisko Orlik 2012")</t>
  </si>
  <si>
    <t xml:space="preserve">dotacje celowe otrzymane z budżetu państwa na realizację  własnych zadań bieżących gmin - dofinansowanie świadczeń pomocy materialnej dla uczniów o charakterze socjalnym </t>
  </si>
  <si>
    <t>wpływy z opłaty produktowej              (I transza opłaty produktowej za 2009 r zgodnie z "ustawą o obowiazkach przedsiebiorców w zakresie gospodarowania niektórymi odpadami …." - za segregację odpadów)</t>
  </si>
  <si>
    <t>do Zarządzenia Nr 135 /2010</t>
  </si>
  <si>
    <t xml:space="preserve">z dnia 18 sierpnia  2010 r.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</si>
</sst>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i/>
      <sz val="9"/>
      <name val="Arial CE"/>
      <family val="0"/>
    </font>
    <font>
      <b/>
      <sz val="12"/>
      <name val="Times New Roman"/>
      <family val="1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7" fillId="0" borderId="8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49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4" fontId="9" fillId="0" borderId="2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4" fontId="7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wrapText="1"/>
    </xf>
    <xf numFmtId="0" fontId="3" fillId="0" borderId="2" xfId="0" applyFont="1" applyBorder="1" applyAlignment="1">
      <alignment horizontal="justify" vertical="justify" wrapText="1"/>
    </xf>
    <xf numFmtId="4" fontId="4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right" vertical="center"/>
    </xf>
    <xf numFmtId="4" fontId="9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1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17"/>
  <sheetViews>
    <sheetView tabSelected="1" workbookViewId="0" topLeftCell="A1">
      <selection activeCell="R5" sqref="R5"/>
    </sheetView>
  </sheetViews>
  <sheetFormatPr defaultColWidth="9.00390625" defaultRowHeight="12.75"/>
  <cols>
    <col min="1" max="1" width="3.625" style="1" customWidth="1"/>
    <col min="2" max="2" width="5.125" style="1" bestFit="1" customWidth="1"/>
    <col min="3" max="3" width="10.25390625" style="1" hidden="1" customWidth="1"/>
    <col min="4" max="4" width="5.75390625" style="1" hidden="1" customWidth="1"/>
    <col min="5" max="5" width="28.1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9" width="10.875" style="1" customWidth="1"/>
    <col min="10" max="10" width="11.00390625" style="1" customWidth="1"/>
    <col min="11" max="11" width="10.25390625" style="1" customWidth="1"/>
    <col min="12" max="13" width="11.00390625" style="1" hidden="1" customWidth="1"/>
    <col min="14" max="14" width="10.75390625" style="1" hidden="1" customWidth="1"/>
    <col min="15" max="15" width="1.25" style="1" hidden="1" customWidth="1"/>
    <col min="16" max="16" width="11.375" style="27" bestFit="1" customWidth="1"/>
    <col min="17" max="17" width="11.375" style="1" bestFit="1" customWidth="1"/>
    <col min="18" max="18" width="10.625" style="1" bestFit="1" customWidth="1"/>
    <col min="19" max="19" width="11.00390625" style="1" customWidth="1"/>
    <col min="20" max="20" width="11.375" style="1" customWidth="1"/>
    <col min="21" max="21" width="12.375" style="1" customWidth="1"/>
    <col min="22" max="22" width="9.25390625" style="1" customWidth="1"/>
    <col min="23" max="16384" width="9.125" style="1" customWidth="1"/>
  </cols>
  <sheetData>
    <row r="1" spans="5:19" ht="12" customHeight="1">
      <c r="E1" s="2"/>
      <c r="F1" s="2"/>
      <c r="I1" s="2"/>
      <c r="J1" s="2"/>
      <c r="R1" s="2" t="s">
        <v>146</v>
      </c>
      <c r="S1" s="2"/>
    </row>
    <row r="2" spans="5:19" ht="12" customHeight="1">
      <c r="E2" s="2"/>
      <c r="F2" s="2"/>
      <c r="I2" s="2"/>
      <c r="J2" s="2"/>
      <c r="R2" s="2" t="s">
        <v>163</v>
      </c>
      <c r="S2" s="2"/>
    </row>
    <row r="3" spans="5:19" ht="12" customHeight="1">
      <c r="E3" s="2"/>
      <c r="F3" s="2"/>
      <c r="I3" s="2"/>
      <c r="J3" s="2"/>
      <c r="R3" s="2" t="s">
        <v>133</v>
      </c>
      <c r="S3" s="2"/>
    </row>
    <row r="4" spans="5:19" ht="12" customHeight="1">
      <c r="E4" s="2"/>
      <c r="F4" s="2"/>
      <c r="I4" s="2"/>
      <c r="J4" s="2"/>
      <c r="R4" s="2" t="s">
        <v>164</v>
      </c>
      <c r="S4" s="2"/>
    </row>
    <row r="5" spans="1:17" ht="21.75" customHeight="1">
      <c r="A5" s="113" t="s">
        <v>136</v>
      </c>
      <c r="B5" s="114"/>
      <c r="C5" s="114"/>
      <c r="D5" s="114"/>
      <c r="E5" s="114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</row>
    <row r="6" spans="1:19" ht="11.25" customHeight="1">
      <c r="A6" s="3"/>
      <c r="B6" s="3"/>
      <c r="C6" s="3"/>
      <c r="D6" s="4"/>
      <c r="E6" s="4"/>
      <c r="G6" s="1" t="s">
        <v>96</v>
      </c>
      <c r="L6" s="5"/>
      <c r="M6" s="5"/>
      <c r="N6" s="5"/>
      <c r="O6" s="6"/>
      <c r="S6" s="51" t="s">
        <v>125</v>
      </c>
    </row>
    <row r="7" spans="1:22" ht="21.75" customHeight="1">
      <c r="A7" s="89" t="s">
        <v>5</v>
      </c>
      <c r="B7" s="89" t="s">
        <v>19</v>
      </c>
      <c r="C7" s="89" t="s">
        <v>20</v>
      </c>
      <c r="D7" s="86" t="s">
        <v>59</v>
      </c>
      <c r="E7" s="89" t="s">
        <v>129</v>
      </c>
      <c r="F7" s="110" t="s">
        <v>117</v>
      </c>
      <c r="G7" s="111"/>
      <c r="H7" s="112"/>
      <c r="I7" s="99" t="s">
        <v>124</v>
      </c>
      <c r="J7" s="100"/>
      <c r="K7" s="101"/>
      <c r="L7" s="85" t="s">
        <v>111</v>
      </c>
      <c r="M7" s="116" t="s">
        <v>113</v>
      </c>
      <c r="N7" s="116" t="s">
        <v>114</v>
      </c>
      <c r="O7" s="85" t="s">
        <v>118</v>
      </c>
      <c r="P7" s="110" t="s">
        <v>134</v>
      </c>
      <c r="Q7" s="111"/>
      <c r="R7" s="112"/>
      <c r="S7" s="86" t="s">
        <v>137</v>
      </c>
      <c r="T7" s="86" t="s">
        <v>131</v>
      </c>
      <c r="U7" s="86" t="s">
        <v>132</v>
      </c>
      <c r="V7" s="86" t="s">
        <v>135</v>
      </c>
    </row>
    <row r="8" spans="1:22" ht="12.75" customHeight="1">
      <c r="A8" s="90"/>
      <c r="B8" s="109"/>
      <c r="C8" s="109"/>
      <c r="D8" s="87"/>
      <c r="E8" s="90"/>
      <c r="F8" s="85" t="s">
        <v>15</v>
      </c>
      <c r="G8" s="105" t="s">
        <v>16</v>
      </c>
      <c r="H8" s="106"/>
      <c r="I8" s="85" t="s">
        <v>15</v>
      </c>
      <c r="J8" s="103" t="s">
        <v>126</v>
      </c>
      <c r="K8" s="104"/>
      <c r="L8" s="107"/>
      <c r="M8" s="117"/>
      <c r="N8" s="117"/>
      <c r="O8" s="96"/>
      <c r="P8" s="85" t="s">
        <v>15</v>
      </c>
      <c r="Q8" s="103" t="s">
        <v>126</v>
      </c>
      <c r="R8" s="104"/>
      <c r="S8" s="87"/>
      <c r="T8" s="87"/>
      <c r="U8" s="87"/>
      <c r="V8" s="87"/>
    </row>
    <row r="9" spans="1:22" ht="12.75" customHeight="1">
      <c r="A9" s="91"/>
      <c r="B9" s="91"/>
      <c r="C9" s="91"/>
      <c r="D9" s="91"/>
      <c r="E9" s="91"/>
      <c r="F9" s="98"/>
      <c r="G9" s="8" t="s">
        <v>17</v>
      </c>
      <c r="H9" s="8" t="s">
        <v>18</v>
      </c>
      <c r="I9" s="102"/>
      <c r="J9" s="8" t="s">
        <v>17</v>
      </c>
      <c r="K9" s="8" t="s">
        <v>18</v>
      </c>
      <c r="L9" s="108"/>
      <c r="M9" s="118"/>
      <c r="N9" s="119"/>
      <c r="O9" s="97"/>
      <c r="P9" s="102"/>
      <c r="Q9" s="8" t="s">
        <v>17</v>
      </c>
      <c r="R9" s="8" t="s">
        <v>18</v>
      </c>
      <c r="S9" s="88"/>
      <c r="T9" s="88"/>
      <c r="U9" s="88"/>
      <c r="V9" s="88"/>
    </row>
    <row r="10" spans="1:22" ht="12">
      <c r="A10" s="9">
        <v>1</v>
      </c>
      <c r="B10" s="9">
        <v>2</v>
      </c>
      <c r="C10" s="9">
        <v>3</v>
      </c>
      <c r="D10" s="10">
        <v>4</v>
      </c>
      <c r="E10" s="10">
        <v>3</v>
      </c>
      <c r="F10" s="9">
        <v>6</v>
      </c>
      <c r="G10" s="9">
        <v>7</v>
      </c>
      <c r="H10" s="9">
        <v>8</v>
      </c>
      <c r="I10" s="9">
        <v>4</v>
      </c>
      <c r="J10" s="9">
        <v>5</v>
      </c>
      <c r="K10" s="9">
        <v>6</v>
      </c>
      <c r="L10" s="9">
        <v>12</v>
      </c>
      <c r="M10" s="42">
        <v>13</v>
      </c>
      <c r="N10" s="42">
        <v>14</v>
      </c>
      <c r="O10" s="49">
        <v>15</v>
      </c>
      <c r="P10" s="9">
        <v>7</v>
      </c>
      <c r="Q10" s="9">
        <v>8</v>
      </c>
      <c r="R10" s="9">
        <v>9</v>
      </c>
      <c r="S10" s="9">
        <v>10</v>
      </c>
      <c r="T10" s="9">
        <v>11</v>
      </c>
      <c r="U10" s="9">
        <v>12</v>
      </c>
      <c r="V10" s="9">
        <v>13</v>
      </c>
    </row>
    <row r="11" spans="1:22" ht="12">
      <c r="A11" s="11">
        <v>1</v>
      </c>
      <c r="B11" s="12" t="s">
        <v>24</v>
      </c>
      <c r="C11" s="13" t="s">
        <v>25</v>
      </c>
      <c r="D11" s="13" t="s">
        <v>26</v>
      </c>
      <c r="E11" s="14" t="s">
        <v>82</v>
      </c>
      <c r="F11" s="38">
        <f aca="true" t="shared" si="0" ref="F11:F18">SUM(G11+H11)</f>
        <v>1323000</v>
      </c>
      <c r="G11" s="39">
        <v>1323000</v>
      </c>
      <c r="H11" s="9">
        <v>0</v>
      </c>
      <c r="I11" s="66">
        <f aca="true" t="shared" si="1" ref="I11:I22">SUM(J11+K11)</f>
        <v>1711000</v>
      </c>
      <c r="J11" s="67">
        <v>1711000</v>
      </c>
      <c r="K11" s="67">
        <v>0</v>
      </c>
      <c r="L11" s="67">
        <v>517613.03</v>
      </c>
      <c r="M11" s="67">
        <v>517613.03</v>
      </c>
      <c r="N11" s="67"/>
      <c r="O11" s="68">
        <f>SUM(I11/F11)*100</f>
        <v>129.32728647014363</v>
      </c>
      <c r="P11" s="66">
        <f aca="true" t="shared" si="2" ref="P11:P22">SUM(Q11+R11)</f>
        <v>1711000</v>
      </c>
      <c r="Q11" s="67">
        <v>1711000</v>
      </c>
      <c r="R11" s="67">
        <v>0</v>
      </c>
      <c r="S11" s="69">
        <f>SUM(U11+T11)</f>
        <v>492583.8939</v>
      </c>
      <c r="T11" s="70">
        <v>492583.8939</v>
      </c>
      <c r="U11" s="70">
        <v>0</v>
      </c>
      <c r="V11" s="70">
        <f>SUM(S11/P11)*100</f>
        <v>28.789239853886617</v>
      </c>
    </row>
    <row r="12" spans="1:22" ht="12">
      <c r="A12" s="11">
        <v>2</v>
      </c>
      <c r="B12" s="12" t="s">
        <v>24</v>
      </c>
      <c r="C12" s="13" t="s">
        <v>25</v>
      </c>
      <c r="D12" s="13" t="s">
        <v>26</v>
      </c>
      <c r="E12" s="14" t="s">
        <v>83</v>
      </c>
      <c r="F12" s="38">
        <f t="shared" si="0"/>
        <v>1724000</v>
      </c>
      <c r="G12" s="39">
        <v>1724000</v>
      </c>
      <c r="H12" s="9">
        <v>0</v>
      </c>
      <c r="I12" s="66">
        <f t="shared" si="1"/>
        <v>1703000</v>
      </c>
      <c r="J12" s="67">
        <v>1703000</v>
      </c>
      <c r="K12" s="67">
        <v>0</v>
      </c>
      <c r="L12" s="67">
        <v>650358.56</v>
      </c>
      <c r="M12" s="67">
        <v>650358.56</v>
      </c>
      <c r="N12" s="67"/>
      <c r="O12" s="68">
        <f aca="true" t="shared" si="3" ref="O12:O92">SUM(I12/F12)*100</f>
        <v>98.78190255220419</v>
      </c>
      <c r="P12" s="66">
        <f t="shared" si="2"/>
        <v>1703000</v>
      </c>
      <c r="Q12" s="67">
        <v>1703000</v>
      </c>
      <c r="R12" s="67">
        <v>0</v>
      </c>
      <c r="S12" s="69">
        <f aca="true" t="shared" si="4" ref="S12:S91">SUM(U12+T12)</f>
        <v>1027734.99</v>
      </c>
      <c r="T12" s="70">
        <v>1027734.99</v>
      </c>
      <c r="U12" s="70">
        <v>0</v>
      </c>
      <c r="V12" s="70">
        <f aca="true" t="shared" si="5" ref="V12:V89">SUM(S12/P12)*100</f>
        <v>60.348502055196704</v>
      </c>
    </row>
    <row r="13" spans="1:22" ht="48" customHeight="1" hidden="1">
      <c r="A13" s="11">
        <v>3</v>
      </c>
      <c r="B13" s="12" t="s">
        <v>24</v>
      </c>
      <c r="C13" s="13" t="s">
        <v>25</v>
      </c>
      <c r="D13" s="11">
        <v>6290</v>
      </c>
      <c r="E13" s="14" t="s">
        <v>107</v>
      </c>
      <c r="F13" s="38">
        <f t="shared" si="0"/>
        <v>23930</v>
      </c>
      <c r="G13" s="39">
        <v>0</v>
      </c>
      <c r="H13" s="39">
        <v>23930</v>
      </c>
      <c r="I13" s="66">
        <f t="shared" si="1"/>
        <v>0</v>
      </c>
      <c r="J13" s="67">
        <v>0</v>
      </c>
      <c r="K13" s="67">
        <v>0</v>
      </c>
      <c r="L13" s="67">
        <v>24422.23</v>
      </c>
      <c r="M13" s="67"/>
      <c r="N13" s="67">
        <v>24422.23</v>
      </c>
      <c r="O13" s="68">
        <f t="shared" si="3"/>
        <v>0</v>
      </c>
      <c r="P13" s="66">
        <f t="shared" si="2"/>
        <v>0</v>
      </c>
      <c r="Q13" s="67">
        <v>0</v>
      </c>
      <c r="R13" s="67">
        <v>0</v>
      </c>
      <c r="S13" s="69">
        <f t="shared" si="4"/>
        <v>0</v>
      </c>
      <c r="T13" s="70"/>
      <c r="U13" s="70"/>
      <c r="V13" s="70" t="e">
        <f t="shared" si="5"/>
        <v>#DIV/0!</v>
      </c>
    </row>
    <row r="14" spans="1:22" s="37" customFormat="1" ht="48" customHeight="1" hidden="1">
      <c r="A14" s="11">
        <v>4</v>
      </c>
      <c r="B14" s="12" t="s">
        <v>24</v>
      </c>
      <c r="C14" s="13" t="s">
        <v>25</v>
      </c>
      <c r="D14" s="11">
        <v>6290</v>
      </c>
      <c r="E14" s="14" t="s">
        <v>97</v>
      </c>
      <c r="F14" s="38">
        <f t="shared" si="0"/>
        <v>231770</v>
      </c>
      <c r="G14" s="39">
        <v>0</v>
      </c>
      <c r="H14" s="39">
        <v>231770</v>
      </c>
      <c r="I14" s="66">
        <f t="shared" si="1"/>
        <v>0</v>
      </c>
      <c r="J14" s="67">
        <v>0</v>
      </c>
      <c r="K14" s="67">
        <v>0</v>
      </c>
      <c r="L14" s="67">
        <v>271865.87</v>
      </c>
      <c r="M14" s="67"/>
      <c r="N14" s="67">
        <v>271865.87</v>
      </c>
      <c r="O14" s="68">
        <f t="shared" si="3"/>
        <v>0</v>
      </c>
      <c r="P14" s="66">
        <f t="shared" si="2"/>
        <v>0</v>
      </c>
      <c r="Q14" s="67">
        <v>0</v>
      </c>
      <c r="R14" s="67">
        <v>0</v>
      </c>
      <c r="S14" s="69">
        <f t="shared" si="4"/>
        <v>0</v>
      </c>
      <c r="T14" s="70"/>
      <c r="U14" s="70"/>
      <c r="V14" s="70" t="e">
        <f t="shared" si="5"/>
        <v>#DIV/0!</v>
      </c>
    </row>
    <row r="15" spans="1:22" ht="46.5" customHeight="1" hidden="1">
      <c r="A15" s="22">
        <v>5</v>
      </c>
      <c r="B15" s="36" t="s">
        <v>24</v>
      </c>
      <c r="C15" s="24" t="s">
        <v>25</v>
      </c>
      <c r="D15" s="22">
        <v>6290</v>
      </c>
      <c r="E15" s="25" t="s">
        <v>98</v>
      </c>
      <c r="F15" s="40">
        <f t="shared" si="0"/>
        <v>77900</v>
      </c>
      <c r="G15" s="39">
        <v>0</v>
      </c>
      <c r="H15" s="41">
        <v>77900</v>
      </c>
      <c r="I15" s="66">
        <f t="shared" si="1"/>
        <v>0</v>
      </c>
      <c r="J15" s="67">
        <v>0</v>
      </c>
      <c r="K15" s="67">
        <v>0</v>
      </c>
      <c r="L15" s="71">
        <v>103540.06</v>
      </c>
      <c r="M15" s="71"/>
      <c r="N15" s="71">
        <v>103540.06</v>
      </c>
      <c r="O15" s="68">
        <f t="shared" si="3"/>
        <v>0</v>
      </c>
      <c r="P15" s="66">
        <f t="shared" si="2"/>
        <v>0</v>
      </c>
      <c r="Q15" s="67">
        <v>0</v>
      </c>
      <c r="R15" s="67">
        <v>0</v>
      </c>
      <c r="S15" s="69">
        <f t="shared" si="4"/>
        <v>0</v>
      </c>
      <c r="T15" s="70"/>
      <c r="U15" s="70"/>
      <c r="V15" s="70" t="e">
        <f t="shared" si="5"/>
        <v>#DIV/0!</v>
      </c>
    </row>
    <row r="16" spans="1:22" ht="50.25" customHeight="1" hidden="1">
      <c r="A16" s="11">
        <v>6</v>
      </c>
      <c r="B16" s="12" t="s">
        <v>24</v>
      </c>
      <c r="C16" s="13" t="s">
        <v>25</v>
      </c>
      <c r="D16" s="11">
        <v>6290</v>
      </c>
      <c r="E16" s="14" t="s">
        <v>99</v>
      </c>
      <c r="F16" s="38">
        <f t="shared" si="0"/>
        <v>16400</v>
      </c>
      <c r="G16" s="39">
        <v>0</v>
      </c>
      <c r="H16" s="39">
        <v>16400</v>
      </c>
      <c r="I16" s="66">
        <f t="shared" si="1"/>
        <v>0</v>
      </c>
      <c r="J16" s="67">
        <v>0</v>
      </c>
      <c r="K16" s="67">
        <v>0</v>
      </c>
      <c r="L16" s="67">
        <v>19870.03</v>
      </c>
      <c r="M16" s="67"/>
      <c r="N16" s="67">
        <v>19870.03</v>
      </c>
      <c r="O16" s="68">
        <f t="shared" si="3"/>
        <v>0</v>
      </c>
      <c r="P16" s="66">
        <f t="shared" si="2"/>
        <v>0</v>
      </c>
      <c r="Q16" s="67">
        <v>0</v>
      </c>
      <c r="R16" s="67">
        <v>0</v>
      </c>
      <c r="S16" s="69">
        <f t="shared" si="4"/>
        <v>0</v>
      </c>
      <c r="T16" s="70"/>
      <c r="U16" s="70"/>
      <c r="V16" s="70" t="e">
        <f t="shared" si="5"/>
        <v>#DIV/0!</v>
      </c>
    </row>
    <row r="17" spans="1:22" ht="72.75" customHeight="1" hidden="1">
      <c r="A17" s="11">
        <v>7</v>
      </c>
      <c r="B17" s="12" t="s">
        <v>24</v>
      </c>
      <c r="C17" s="13" t="s">
        <v>89</v>
      </c>
      <c r="D17" s="11">
        <v>2010</v>
      </c>
      <c r="E17" s="14" t="s">
        <v>90</v>
      </c>
      <c r="F17" s="38">
        <f t="shared" si="0"/>
        <v>3398</v>
      </c>
      <c r="G17" s="39">
        <v>3398</v>
      </c>
      <c r="H17" s="9"/>
      <c r="I17" s="66">
        <f t="shared" si="1"/>
        <v>0</v>
      </c>
      <c r="J17" s="67">
        <v>0</v>
      </c>
      <c r="K17" s="67">
        <v>0</v>
      </c>
      <c r="L17" s="67">
        <v>3397.83</v>
      </c>
      <c r="M17" s="67">
        <v>3397.83</v>
      </c>
      <c r="N17" s="67"/>
      <c r="O17" s="68">
        <f t="shared" si="3"/>
        <v>0</v>
      </c>
      <c r="P17" s="66">
        <f t="shared" si="2"/>
        <v>0</v>
      </c>
      <c r="Q17" s="67">
        <v>0</v>
      </c>
      <c r="R17" s="67">
        <v>0</v>
      </c>
      <c r="S17" s="69">
        <f t="shared" si="4"/>
        <v>0</v>
      </c>
      <c r="T17" s="70"/>
      <c r="U17" s="70"/>
      <c r="V17" s="70" t="e">
        <f t="shared" si="5"/>
        <v>#DIV/0!</v>
      </c>
    </row>
    <row r="18" spans="1:22" ht="87" customHeight="1" hidden="1">
      <c r="A18" s="18">
        <v>8</v>
      </c>
      <c r="B18" s="12" t="s">
        <v>24</v>
      </c>
      <c r="C18" s="13" t="s">
        <v>89</v>
      </c>
      <c r="D18" s="11">
        <v>2360</v>
      </c>
      <c r="E18" s="14" t="s">
        <v>108</v>
      </c>
      <c r="F18" s="38">
        <f t="shared" si="0"/>
        <v>0</v>
      </c>
      <c r="G18" s="39">
        <v>0</v>
      </c>
      <c r="H18" s="9">
        <v>0</v>
      </c>
      <c r="I18" s="66">
        <f t="shared" si="1"/>
        <v>0</v>
      </c>
      <c r="J18" s="67">
        <v>0</v>
      </c>
      <c r="K18" s="67">
        <v>0</v>
      </c>
      <c r="L18" s="67">
        <v>66.62</v>
      </c>
      <c r="M18" s="67">
        <v>66.62</v>
      </c>
      <c r="N18" s="67"/>
      <c r="O18" s="68" t="e">
        <f t="shared" si="3"/>
        <v>#DIV/0!</v>
      </c>
      <c r="P18" s="66">
        <f t="shared" si="2"/>
        <v>0</v>
      </c>
      <c r="Q18" s="67">
        <v>0</v>
      </c>
      <c r="R18" s="67">
        <v>0</v>
      </c>
      <c r="S18" s="69">
        <f t="shared" si="4"/>
        <v>0</v>
      </c>
      <c r="T18" s="70"/>
      <c r="U18" s="70"/>
      <c r="V18" s="70" t="e">
        <f t="shared" si="5"/>
        <v>#DIV/0!</v>
      </c>
    </row>
    <row r="19" spans="1:22" ht="24">
      <c r="A19" s="11">
        <v>3</v>
      </c>
      <c r="B19" s="12" t="s">
        <v>24</v>
      </c>
      <c r="C19" s="13"/>
      <c r="D19" s="11"/>
      <c r="E19" s="14" t="s">
        <v>147</v>
      </c>
      <c r="F19" s="38"/>
      <c r="G19" s="39"/>
      <c r="H19" s="9"/>
      <c r="I19" s="66">
        <f t="shared" si="1"/>
        <v>0</v>
      </c>
      <c r="J19" s="67">
        <v>0</v>
      </c>
      <c r="K19" s="67">
        <v>0</v>
      </c>
      <c r="L19" s="67"/>
      <c r="M19" s="67"/>
      <c r="N19" s="67"/>
      <c r="O19" s="68"/>
      <c r="P19" s="66">
        <f t="shared" si="2"/>
        <v>0</v>
      </c>
      <c r="Q19" s="67">
        <v>0</v>
      </c>
      <c r="R19" s="67">
        <v>0</v>
      </c>
      <c r="S19" s="69">
        <f t="shared" si="4"/>
        <v>3400.87</v>
      </c>
      <c r="T19" s="70">
        <v>3400.87</v>
      </c>
      <c r="U19" s="70">
        <v>0</v>
      </c>
      <c r="V19" s="70" t="e">
        <f t="shared" si="5"/>
        <v>#DIV/0!</v>
      </c>
    </row>
    <row r="20" spans="1:22" ht="60">
      <c r="A20" s="11">
        <v>4</v>
      </c>
      <c r="B20" s="12" t="s">
        <v>24</v>
      </c>
      <c r="C20" s="54"/>
      <c r="D20" s="55"/>
      <c r="E20" s="19" t="s">
        <v>138</v>
      </c>
      <c r="F20" s="38"/>
      <c r="G20" s="39"/>
      <c r="H20" s="9"/>
      <c r="I20" s="66">
        <f t="shared" si="1"/>
        <v>0</v>
      </c>
      <c r="J20" s="67">
        <v>0</v>
      </c>
      <c r="K20" s="67">
        <v>0</v>
      </c>
      <c r="L20" s="67"/>
      <c r="M20" s="67"/>
      <c r="N20" s="67"/>
      <c r="O20" s="68"/>
      <c r="P20" s="66">
        <f t="shared" si="2"/>
        <v>190000</v>
      </c>
      <c r="Q20" s="67">
        <v>0</v>
      </c>
      <c r="R20" s="67">
        <v>190000</v>
      </c>
      <c r="S20" s="69">
        <f t="shared" si="4"/>
        <v>259031.11</v>
      </c>
      <c r="T20" s="70">
        <v>0</v>
      </c>
      <c r="U20" s="70">
        <v>259031.11</v>
      </c>
      <c r="V20" s="70">
        <f t="shared" si="5"/>
        <v>136.33216315789474</v>
      </c>
    </row>
    <row r="21" spans="1:22" ht="75.75" customHeight="1">
      <c r="A21" s="11">
        <v>5</v>
      </c>
      <c r="B21" s="12" t="s">
        <v>24</v>
      </c>
      <c r="C21" s="54"/>
      <c r="D21" s="55"/>
      <c r="E21" s="14" t="s">
        <v>90</v>
      </c>
      <c r="F21" s="38"/>
      <c r="G21" s="39"/>
      <c r="H21" s="9"/>
      <c r="I21" s="66">
        <f t="shared" si="1"/>
        <v>0</v>
      </c>
      <c r="J21" s="67">
        <v>0</v>
      </c>
      <c r="K21" s="67">
        <v>0</v>
      </c>
      <c r="L21" s="67"/>
      <c r="M21" s="67"/>
      <c r="N21" s="67"/>
      <c r="O21" s="68"/>
      <c r="P21" s="66">
        <f t="shared" si="2"/>
        <v>20770</v>
      </c>
      <c r="Q21" s="67">
        <v>20770</v>
      </c>
      <c r="R21" s="67">
        <v>0</v>
      </c>
      <c r="S21" s="69">
        <f t="shared" si="4"/>
        <v>20769.94</v>
      </c>
      <c r="T21" s="70">
        <v>20769.94</v>
      </c>
      <c r="U21" s="70">
        <v>0</v>
      </c>
      <c r="V21" s="70">
        <f t="shared" si="5"/>
        <v>99.9997111218103</v>
      </c>
    </row>
    <row r="22" spans="1:22" ht="108">
      <c r="A22" s="11">
        <v>6</v>
      </c>
      <c r="B22" s="12" t="s">
        <v>24</v>
      </c>
      <c r="C22" s="54"/>
      <c r="D22" s="55"/>
      <c r="E22" s="14" t="s">
        <v>156</v>
      </c>
      <c r="F22" s="38"/>
      <c r="G22" s="39"/>
      <c r="H22" s="9"/>
      <c r="I22" s="66">
        <f t="shared" si="1"/>
        <v>0</v>
      </c>
      <c r="J22" s="67">
        <v>0</v>
      </c>
      <c r="K22" s="67">
        <v>0</v>
      </c>
      <c r="L22" s="67"/>
      <c r="M22" s="67"/>
      <c r="N22" s="67"/>
      <c r="O22" s="68"/>
      <c r="P22" s="66">
        <f t="shared" si="2"/>
        <v>0</v>
      </c>
      <c r="Q22" s="67">
        <v>0</v>
      </c>
      <c r="R22" s="67">
        <v>0</v>
      </c>
      <c r="S22" s="69">
        <f t="shared" si="4"/>
        <v>407.25</v>
      </c>
      <c r="T22" s="70">
        <v>407.25</v>
      </c>
      <c r="U22" s="70">
        <v>0</v>
      </c>
      <c r="V22" s="70" t="e">
        <f t="shared" si="5"/>
        <v>#DIV/0!</v>
      </c>
    </row>
    <row r="23" spans="1:22" s="34" customFormat="1" ht="15.75" customHeight="1">
      <c r="A23" s="92" t="s">
        <v>21</v>
      </c>
      <c r="B23" s="93"/>
      <c r="C23" s="93"/>
      <c r="D23" s="94"/>
      <c r="E23" s="95"/>
      <c r="F23" s="43">
        <f>SUM(H23+G23)</f>
        <v>3400398</v>
      </c>
      <c r="G23" s="43">
        <f>SUM(G11:G17)</f>
        <v>3050398</v>
      </c>
      <c r="H23" s="43">
        <f>SUM(H13:H16)</f>
        <v>350000</v>
      </c>
      <c r="I23" s="60">
        <f>SUM(K23+J23)</f>
        <v>3414000</v>
      </c>
      <c r="J23" s="60">
        <f>SUM(J11:J17)</f>
        <v>3414000</v>
      </c>
      <c r="K23" s="60">
        <f>SUM(K13:K16)</f>
        <v>0</v>
      </c>
      <c r="L23" s="60">
        <f>SUM(M23+N23)</f>
        <v>1591134.2300000002</v>
      </c>
      <c r="M23" s="60">
        <f>SUM(M11:M18)</f>
        <v>1171436.0400000003</v>
      </c>
      <c r="N23" s="60">
        <f>SUM(N13:N18)</f>
        <v>419698.18999999994</v>
      </c>
      <c r="O23" s="68">
        <f t="shared" si="3"/>
        <v>100.40001199859545</v>
      </c>
      <c r="P23" s="60">
        <f aca="true" t="shared" si="6" ref="P23:P28">SUM(R23+Q23)</f>
        <v>3624770</v>
      </c>
      <c r="Q23" s="60">
        <f>SUM(Q11:Q22)</f>
        <v>3434770</v>
      </c>
      <c r="R23" s="60">
        <f>SUM(R11:R20)</f>
        <v>190000</v>
      </c>
      <c r="S23" s="72">
        <f t="shared" si="4"/>
        <v>1803928.0539000002</v>
      </c>
      <c r="T23" s="72">
        <f>SUM(T11:T22)</f>
        <v>1544896.9439</v>
      </c>
      <c r="U23" s="72">
        <f>SUM(U11:U20)</f>
        <v>259031.11</v>
      </c>
      <c r="V23" s="70">
        <f t="shared" si="5"/>
        <v>49.76669013206356</v>
      </c>
    </row>
    <row r="24" spans="1:22" s="34" customFormat="1" ht="60">
      <c r="A24" s="11">
        <v>1</v>
      </c>
      <c r="B24" s="15">
        <v>600</v>
      </c>
      <c r="C24" s="52"/>
      <c r="D24" s="53"/>
      <c r="E24" s="19" t="s">
        <v>157</v>
      </c>
      <c r="F24" s="43"/>
      <c r="G24" s="43"/>
      <c r="H24" s="43"/>
      <c r="I24" s="67">
        <f>SUM(K24+J24)</f>
        <v>1896440</v>
      </c>
      <c r="J24" s="67">
        <v>0</v>
      </c>
      <c r="K24" s="67">
        <v>1896440</v>
      </c>
      <c r="L24" s="67"/>
      <c r="M24" s="67"/>
      <c r="N24" s="67"/>
      <c r="O24" s="73"/>
      <c r="P24" s="66">
        <f t="shared" si="6"/>
        <v>1896440</v>
      </c>
      <c r="Q24" s="67">
        <v>0</v>
      </c>
      <c r="R24" s="67">
        <v>1896440</v>
      </c>
      <c r="S24" s="69">
        <f t="shared" si="4"/>
        <v>0</v>
      </c>
      <c r="T24" s="70">
        <v>0</v>
      </c>
      <c r="U24" s="70">
        <v>0</v>
      </c>
      <c r="V24" s="70">
        <f t="shared" si="5"/>
        <v>0</v>
      </c>
    </row>
    <row r="25" spans="1:22" s="34" customFormat="1" ht="25.5" customHeight="1">
      <c r="A25" s="11">
        <v>2</v>
      </c>
      <c r="B25" s="15">
        <v>600</v>
      </c>
      <c r="C25" s="52"/>
      <c r="D25" s="53"/>
      <c r="E25" s="19" t="s">
        <v>154</v>
      </c>
      <c r="F25" s="43"/>
      <c r="G25" s="43"/>
      <c r="H25" s="43"/>
      <c r="I25" s="67">
        <f>SUM(K25+J25)</f>
        <v>0</v>
      </c>
      <c r="J25" s="67">
        <v>0</v>
      </c>
      <c r="K25" s="67">
        <v>0</v>
      </c>
      <c r="L25" s="67"/>
      <c r="M25" s="67"/>
      <c r="N25" s="67"/>
      <c r="O25" s="73"/>
      <c r="P25" s="66">
        <f t="shared" si="6"/>
        <v>0</v>
      </c>
      <c r="Q25" s="67">
        <v>0</v>
      </c>
      <c r="R25" s="67">
        <v>0</v>
      </c>
      <c r="S25" s="69">
        <f t="shared" si="4"/>
        <v>6000</v>
      </c>
      <c r="T25" s="70">
        <v>6000</v>
      </c>
      <c r="U25" s="70">
        <v>0</v>
      </c>
      <c r="V25" s="70" t="e">
        <f t="shared" si="5"/>
        <v>#DIV/0!</v>
      </c>
    </row>
    <row r="26" spans="1:22" s="34" customFormat="1" ht="53.25" customHeight="1">
      <c r="A26" s="11">
        <v>3</v>
      </c>
      <c r="B26" s="15">
        <v>600</v>
      </c>
      <c r="C26" s="52"/>
      <c r="D26" s="53"/>
      <c r="E26" s="65" t="s">
        <v>139</v>
      </c>
      <c r="F26" s="43"/>
      <c r="G26" s="43"/>
      <c r="H26" s="43"/>
      <c r="I26" s="67">
        <f>SUM(K26+J26)</f>
        <v>0</v>
      </c>
      <c r="J26" s="67">
        <v>0</v>
      </c>
      <c r="K26" s="67">
        <v>0</v>
      </c>
      <c r="L26" s="67"/>
      <c r="M26" s="67"/>
      <c r="N26" s="67"/>
      <c r="O26" s="73"/>
      <c r="P26" s="66">
        <f t="shared" si="6"/>
        <v>563765</v>
      </c>
      <c r="Q26" s="67">
        <v>0</v>
      </c>
      <c r="R26" s="67">
        <v>563765</v>
      </c>
      <c r="S26" s="69">
        <f t="shared" si="4"/>
        <v>563765</v>
      </c>
      <c r="T26" s="70">
        <v>0</v>
      </c>
      <c r="U26" s="70">
        <v>563765</v>
      </c>
      <c r="V26" s="70">
        <f t="shared" si="5"/>
        <v>100</v>
      </c>
    </row>
    <row r="27" spans="1:22" s="34" customFormat="1" ht="48" customHeight="1">
      <c r="A27" s="11">
        <v>4</v>
      </c>
      <c r="B27" s="15">
        <v>600</v>
      </c>
      <c r="C27" s="52"/>
      <c r="D27" s="53"/>
      <c r="E27" s="16" t="s">
        <v>139</v>
      </c>
      <c r="F27" s="43"/>
      <c r="G27" s="43"/>
      <c r="H27" s="43"/>
      <c r="I27" s="67">
        <f>SUM(K27+J27)</f>
        <v>0</v>
      </c>
      <c r="J27" s="67">
        <v>0</v>
      </c>
      <c r="K27" s="67">
        <v>0</v>
      </c>
      <c r="L27" s="67"/>
      <c r="M27" s="67"/>
      <c r="N27" s="67"/>
      <c r="O27" s="73"/>
      <c r="P27" s="66">
        <f t="shared" si="6"/>
        <v>300898</v>
      </c>
      <c r="Q27" s="67">
        <v>0</v>
      </c>
      <c r="R27" s="67">
        <v>300898</v>
      </c>
      <c r="S27" s="69">
        <f t="shared" si="4"/>
        <v>300898</v>
      </c>
      <c r="T27" s="70">
        <v>0</v>
      </c>
      <c r="U27" s="70">
        <v>300898</v>
      </c>
      <c r="V27" s="70">
        <f t="shared" si="5"/>
        <v>100</v>
      </c>
    </row>
    <row r="28" spans="1:22" s="35" customFormat="1" ht="15.75" customHeight="1">
      <c r="A28" s="92" t="s">
        <v>130</v>
      </c>
      <c r="B28" s="93"/>
      <c r="C28" s="93"/>
      <c r="D28" s="94"/>
      <c r="E28" s="95"/>
      <c r="F28" s="44"/>
      <c r="G28" s="44"/>
      <c r="H28" s="44"/>
      <c r="I28" s="60">
        <f>SUM(I24)</f>
        <v>1896440</v>
      </c>
      <c r="J28" s="60">
        <f>SUM(J24)</f>
        <v>0</v>
      </c>
      <c r="K28" s="60">
        <f>SUM(K24)</f>
        <v>1896440</v>
      </c>
      <c r="L28" s="60"/>
      <c r="M28" s="60"/>
      <c r="N28" s="60"/>
      <c r="O28" s="74"/>
      <c r="P28" s="60">
        <f t="shared" si="6"/>
        <v>2761103</v>
      </c>
      <c r="Q28" s="60">
        <f>SUM(Q24)</f>
        <v>0</v>
      </c>
      <c r="R28" s="60">
        <f>SUM(R24:R27)</f>
        <v>2761103</v>
      </c>
      <c r="S28" s="72">
        <f>SUM(S24:S27)</f>
        <v>870663</v>
      </c>
      <c r="T28" s="72">
        <f>SUM(T24:T27)</f>
        <v>6000</v>
      </c>
      <c r="U28" s="72">
        <f>SUM(U24:U27)</f>
        <v>864663</v>
      </c>
      <c r="V28" s="75">
        <f t="shared" si="5"/>
        <v>31.53315903101043</v>
      </c>
    </row>
    <row r="29" spans="1:22" ht="24">
      <c r="A29" s="11">
        <v>1</v>
      </c>
      <c r="B29" s="15">
        <v>700</v>
      </c>
      <c r="C29" s="11">
        <v>70004</v>
      </c>
      <c r="D29" s="13" t="s">
        <v>26</v>
      </c>
      <c r="E29" s="16" t="s">
        <v>81</v>
      </c>
      <c r="F29" s="38">
        <f aca="true" t="shared" si="7" ref="F29:F37">SUM(G29+H29)</f>
        <v>6000</v>
      </c>
      <c r="G29" s="9">
        <v>6000</v>
      </c>
      <c r="H29" s="9"/>
      <c r="I29" s="66">
        <f aca="true" t="shared" si="8" ref="I29:I38">SUM(J29+K29)</f>
        <v>6000</v>
      </c>
      <c r="J29" s="67">
        <v>6000</v>
      </c>
      <c r="K29" s="67">
        <v>0</v>
      </c>
      <c r="L29" s="67">
        <v>5237.89</v>
      </c>
      <c r="M29" s="67">
        <v>5237.89</v>
      </c>
      <c r="N29" s="67"/>
      <c r="O29" s="68">
        <f t="shared" si="3"/>
        <v>100</v>
      </c>
      <c r="P29" s="66">
        <f aca="true" t="shared" si="9" ref="P29:P38">SUM(Q29+R29)</f>
        <v>6000</v>
      </c>
      <c r="Q29" s="67">
        <v>6000</v>
      </c>
      <c r="R29" s="67">
        <v>0</v>
      </c>
      <c r="S29" s="69">
        <f t="shared" si="4"/>
        <v>4031.57</v>
      </c>
      <c r="T29" s="70">
        <v>4031.57</v>
      </c>
      <c r="U29" s="70">
        <v>0</v>
      </c>
      <c r="V29" s="70">
        <f t="shared" si="5"/>
        <v>67.19283333333334</v>
      </c>
    </row>
    <row r="30" spans="1:22" ht="25.5" customHeight="1">
      <c r="A30" s="11">
        <v>2</v>
      </c>
      <c r="B30" s="15">
        <v>700</v>
      </c>
      <c r="C30" s="11">
        <v>70004</v>
      </c>
      <c r="D30" s="13" t="s">
        <v>40</v>
      </c>
      <c r="E30" s="16" t="s">
        <v>109</v>
      </c>
      <c r="F30" s="38">
        <f t="shared" si="7"/>
        <v>0</v>
      </c>
      <c r="G30" s="9">
        <v>0</v>
      </c>
      <c r="H30" s="9">
        <v>0</v>
      </c>
      <c r="I30" s="66">
        <f t="shared" si="8"/>
        <v>250</v>
      </c>
      <c r="J30" s="67">
        <v>250</v>
      </c>
      <c r="K30" s="67">
        <v>0</v>
      </c>
      <c r="L30" s="67">
        <v>257.25</v>
      </c>
      <c r="M30" s="67">
        <v>257.25</v>
      </c>
      <c r="N30" s="67"/>
      <c r="O30" s="68" t="e">
        <f t="shared" si="3"/>
        <v>#DIV/0!</v>
      </c>
      <c r="P30" s="66">
        <f t="shared" si="9"/>
        <v>250</v>
      </c>
      <c r="Q30" s="67">
        <v>250</v>
      </c>
      <c r="R30" s="67">
        <v>0</v>
      </c>
      <c r="S30" s="69">
        <f t="shared" si="4"/>
        <v>50.66</v>
      </c>
      <c r="T30" s="70">
        <v>50.66</v>
      </c>
      <c r="U30" s="70">
        <v>0</v>
      </c>
      <c r="V30" s="70">
        <f t="shared" si="5"/>
        <v>20.264</v>
      </c>
    </row>
    <row r="31" spans="1:22" ht="32.25" customHeight="1" hidden="1">
      <c r="A31" s="11">
        <v>3</v>
      </c>
      <c r="B31" s="15">
        <v>700</v>
      </c>
      <c r="C31" s="11">
        <v>70004</v>
      </c>
      <c r="D31" s="13" t="s">
        <v>31</v>
      </c>
      <c r="E31" s="16" t="s">
        <v>100</v>
      </c>
      <c r="F31" s="38">
        <f t="shared" si="7"/>
        <v>9742</v>
      </c>
      <c r="G31" s="9">
        <v>9742</v>
      </c>
      <c r="H31" s="9">
        <v>0</v>
      </c>
      <c r="I31" s="66">
        <f t="shared" si="8"/>
        <v>0</v>
      </c>
      <c r="J31" s="67"/>
      <c r="K31" s="67">
        <v>0</v>
      </c>
      <c r="L31" s="67">
        <v>9741.15</v>
      </c>
      <c r="M31" s="67">
        <v>9741.15</v>
      </c>
      <c r="N31" s="67"/>
      <c r="O31" s="68">
        <f t="shared" si="3"/>
        <v>0</v>
      </c>
      <c r="P31" s="66">
        <f t="shared" si="9"/>
        <v>0</v>
      </c>
      <c r="Q31" s="67"/>
      <c r="R31" s="67">
        <v>0</v>
      </c>
      <c r="S31" s="69">
        <f t="shared" si="4"/>
        <v>0</v>
      </c>
      <c r="T31" s="70"/>
      <c r="U31" s="70"/>
      <c r="V31" s="70" t="e">
        <f t="shared" si="5"/>
        <v>#DIV/0!</v>
      </c>
    </row>
    <row r="32" spans="1:22" ht="36">
      <c r="A32" s="11">
        <v>3</v>
      </c>
      <c r="B32" s="15">
        <v>700</v>
      </c>
      <c r="C32" s="11">
        <v>70005</v>
      </c>
      <c r="D32" s="13" t="s">
        <v>27</v>
      </c>
      <c r="E32" s="16" t="s">
        <v>65</v>
      </c>
      <c r="F32" s="38">
        <f t="shared" si="7"/>
        <v>209697</v>
      </c>
      <c r="G32" s="39">
        <v>209697</v>
      </c>
      <c r="H32" s="9">
        <v>0</v>
      </c>
      <c r="I32" s="66">
        <f t="shared" si="8"/>
        <v>190000</v>
      </c>
      <c r="J32" s="67">
        <v>190000</v>
      </c>
      <c r="K32" s="67">
        <v>0</v>
      </c>
      <c r="L32" s="67">
        <v>146853.71</v>
      </c>
      <c r="M32" s="67">
        <v>146853.71</v>
      </c>
      <c r="N32" s="67"/>
      <c r="O32" s="68">
        <f t="shared" si="3"/>
        <v>90.60692332269895</v>
      </c>
      <c r="P32" s="66">
        <f t="shared" si="9"/>
        <v>190000</v>
      </c>
      <c r="Q32" s="67">
        <v>190000</v>
      </c>
      <c r="R32" s="67">
        <v>0</v>
      </c>
      <c r="S32" s="69">
        <f t="shared" si="4"/>
        <v>121270.97</v>
      </c>
      <c r="T32" s="70">
        <v>121270.97</v>
      </c>
      <c r="U32" s="70">
        <v>0</v>
      </c>
      <c r="V32" s="70">
        <f t="shared" si="5"/>
        <v>63.826826315789475</v>
      </c>
    </row>
    <row r="33" spans="1:22" ht="24">
      <c r="A33" s="11">
        <v>4</v>
      </c>
      <c r="B33" s="15">
        <v>700</v>
      </c>
      <c r="C33" s="11"/>
      <c r="D33" s="13"/>
      <c r="E33" s="30" t="s">
        <v>155</v>
      </c>
      <c r="F33" s="38"/>
      <c r="G33" s="39"/>
      <c r="H33" s="9"/>
      <c r="I33" s="66">
        <v>0</v>
      </c>
      <c r="J33" s="67">
        <v>0</v>
      </c>
      <c r="K33" s="67">
        <v>0</v>
      </c>
      <c r="L33" s="67"/>
      <c r="M33" s="67"/>
      <c r="N33" s="67"/>
      <c r="O33" s="68"/>
      <c r="P33" s="66">
        <v>0</v>
      </c>
      <c r="Q33" s="67">
        <v>0</v>
      </c>
      <c r="R33" s="67">
        <v>0</v>
      </c>
      <c r="S33" s="69">
        <f t="shared" si="4"/>
        <v>400</v>
      </c>
      <c r="T33" s="70">
        <v>400</v>
      </c>
      <c r="U33" s="70">
        <v>0</v>
      </c>
      <c r="V33" s="70" t="e">
        <f t="shared" si="5"/>
        <v>#DIV/0!</v>
      </c>
    </row>
    <row r="34" spans="1:22" ht="48.75" customHeight="1">
      <c r="A34" s="11">
        <v>5</v>
      </c>
      <c r="B34" s="15">
        <v>700</v>
      </c>
      <c r="C34" s="11">
        <v>70005</v>
      </c>
      <c r="D34" s="13" t="s">
        <v>29</v>
      </c>
      <c r="E34" s="16" t="s">
        <v>119</v>
      </c>
      <c r="F34" s="38">
        <f t="shared" si="7"/>
        <v>479557</v>
      </c>
      <c r="G34" s="39">
        <v>479557</v>
      </c>
      <c r="H34" s="9">
        <v>0</v>
      </c>
      <c r="I34" s="66">
        <f t="shared" si="8"/>
        <v>606000</v>
      </c>
      <c r="J34" s="67">
        <v>606000</v>
      </c>
      <c r="K34" s="67">
        <v>0</v>
      </c>
      <c r="L34" s="67">
        <v>271047.73</v>
      </c>
      <c r="M34" s="67">
        <v>271047.73</v>
      </c>
      <c r="N34" s="67"/>
      <c r="O34" s="68">
        <f t="shared" si="3"/>
        <v>126.36662586512135</v>
      </c>
      <c r="P34" s="66">
        <f t="shared" si="9"/>
        <v>606000</v>
      </c>
      <c r="Q34" s="67">
        <v>606000</v>
      </c>
      <c r="R34" s="67">
        <v>0</v>
      </c>
      <c r="S34" s="69">
        <f t="shared" si="4"/>
        <v>227850.06</v>
      </c>
      <c r="T34" s="70">
        <v>227850.06</v>
      </c>
      <c r="U34" s="70">
        <v>0</v>
      </c>
      <c r="V34" s="70">
        <f t="shared" si="5"/>
        <v>37.5990198019802</v>
      </c>
    </row>
    <row r="35" spans="1:22" ht="48">
      <c r="A35" s="11">
        <v>6</v>
      </c>
      <c r="B35" s="15">
        <v>700</v>
      </c>
      <c r="C35" s="11">
        <v>70005</v>
      </c>
      <c r="D35" s="13" t="s">
        <v>30</v>
      </c>
      <c r="E35" s="16" t="s">
        <v>64</v>
      </c>
      <c r="F35" s="38">
        <f t="shared" si="7"/>
        <v>374180</v>
      </c>
      <c r="G35" s="39"/>
      <c r="H35" s="39">
        <v>374180</v>
      </c>
      <c r="I35" s="66">
        <f t="shared" si="8"/>
        <v>20000</v>
      </c>
      <c r="J35" s="67">
        <v>0</v>
      </c>
      <c r="K35" s="67">
        <v>20000</v>
      </c>
      <c r="L35" s="67">
        <v>373207.61</v>
      </c>
      <c r="M35" s="67"/>
      <c r="N35" s="67">
        <v>373207.61</v>
      </c>
      <c r="O35" s="68">
        <f t="shared" si="3"/>
        <v>5.345021112833396</v>
      </c>
      <c r="P35" s="66">
        <f t="shared" si="9"/>
        <v>20000</v>
      </c>
      <c r="Q35" s="67">
        <v>0</v>
      </c>
      <c r="R35" s="67">
        <v>20000</v>
      </c>
      <c r="S35" s="69">
        <f t="shared" si="4"/>
        <v>105262.03</v>
      </c>
      <c r="T35" s="70">
        <v>0</v>
      </c>
      <c r="U35" s="70">
        <v>105262.03</v>
      </c>
      <c r="V35" s="70">
        <f t="shared" si="5"/>
        <v>526.31015</v>
      </c>
    </row>
    <row r="36" spans="1:22" ht="34.5" customHeight="1" hidden="1">
      <c r="A36" s="11">
        <v>7</v>
      </c>
      <c r="B36" s="15">
        <v>700</v>
      </c>
      <c r="C36" s="11">
        <v>70005</v>
      </c>
      <c r="D36" s="13" t="s">
        <v>101</v>
      </c>
      <c r="E36" s="30" t="s">
        <v>106</v>
      </c>
      <c r="F36" s="38">
        <f t="shared" si="7"/>
        <v>26900</v>
      </c>
      <c r="G36" s="39">
        <v>0</v>
      </c>
      <c r="H36" s="39">
        <v>26900</v>
      </c>
      <c r="I36" s="66">
        <f t="shared" si="8"/>
        <v>0</v>
      </c>
      <c r="J36" s="67">
        <v>0</v>
      </c>
      <c r="K36" s="67">
        <v>0</v>
      </c>
      <c r="L36" s="67">
        <v>22019</v>
      </c>
      <c r="M36" s="67"/>
      <c r="N36" s="67">
        <v>22019</v>
      </c>
      <c r="O36" s="68">
        <f t="shared" si="3"/>
        <v>0</v>
      </c>
      <c r="P36" s="66">
        <f t="shared" si="9"/>
        <v>0</v>
      </c>
      <c r="Q36" s="67">
        <v>0</v>
      </c>
      <c r="R36" s="67">
        <v>0</v>
      </c>
      <c r="S36" s="69">
        <f t="shared" si="4"/>
        <v>0</v>
      </c>
      <c r="T36" s="70"/>
      <c r="U36" s="70"/>
      <c r="V36" s="70" t="e">
        <f t="shared" si="5"/>
        <v>#DIV/0!</v>
      </c>
    </row>
    <row r="37" spans="1:22" ht="36">
      <c r="A37" s="11">
        <v>7</v>
      </c>
      <c r="B37" s="15">
        <v>700</v>
      </c>
      <c r="C37" s="11">
        <v>70005</v>
      </c>
      <c r="D37" s="13" t="s">
        <v>40</v>
      </c>
      <c r="E37" s="30" t="s">
        <v>127</v>
      </c>
      <c r="F37" s="38">
        <f t="shared" si="7"/>
        <v>2745</v>
      </c>
      <c r="G37" s="39">
        <v>2745</v>
      </c>
      <c r="H37" s="39">
        <v>0</v>
      </c>
      <c r="I37" s="66">
        <f t="shared" si="8"/>
        <v>3000</v>
      </c>
      <c r="J37" s="67">
        <v>3000</v>
      </c>
      <c r="K37" s="67">
        <v>0</v>
      </c>
      <c r="L37" s="67">
        <v>4136.71</v>
      </c>
      <c r="M37" s="67">
        <v>4136.71</v>
      </c>
      <c r="N37" s="67"/>
      <c r="O37" s="68">
        <f t="shared" si="3"/>
        <v>109.28961748633881</v>
      </c>
      <c r="P37" s="66">
        <f t="shared" si="9"/>
        <v>3000</v>
      </c>
      <c r="Q37" s="67">
        <v>3000</v>
      </c>
      <c r="R37" s="67">
        <v>0</v>
      </c>
      <c r="S37" s="69">
        <f t="shared" si="4"/>
        <v>3982.21</v>
      </c>
      <c r="T37" s="70">
        <v>3982.21</v>
      </c>
      <c r="U37" s="70">
        <v>0</v>
      </c>
      <c r="V37" s="70">
        <f t="shared" si="5"/>
        <v>132.74033333333333</v>
      </c>
    </row>
    <row r="38" spans="1:22" ht="24">
      <c r="A38" s="11">
        <v>8</v>
      </c>
      <c r="B38" s="15">
        <v>700</v>
      </c>
      <c r="C38" s="55"/>
      <c r="D38" s="54"/>
      <c r="E38" s="30" t="s">
        <v>154</v>
      </c>
      <c r="F38" s="38"/>
      <c r="G38" s="39"/>
      <c r="H38" s="39"/>
      <c r="I38" s="66">
        <f t="shared" si="8"/>
        <v>0</v>
      </c>
      <c r="J38" s="67">
        <v>0</v>
      </c>
      <c r="K38" s="67">
        <v>0</v>
      </c>
      <c r="L38" s="67"/>
      <c r="M38" s="67"/>
      <c r="N38" s="67"/>
      <c r="O38" s="68"/>
      <c r="P38" s="66">
        <f t="shared" si="9"/>
        <v>0</v>
      </c>
      <c r="Q38" s="67">
        <v>0</v>
      </c>
      <c r="R38" s="67">
        <v>0</v>
      </c>
      <c r="S38" s="69">
        <f t="shared" si="4"/>
        <v>154</v>
      </c>
      <c r="T38" s="70">
        <v>154</v>
      </c>
      <c r="U38" s="70">
        <v>0</v>
      </c>
      <c r="V38" s="70" t="e">
        <f t="shared" si="5"/>
        <v>#DIV/0!</v>
      </c>
    </row>
    <row r="39" spans="1:22" s="35" customFormat="1" ht="12">
      <c r="A39" s="92" t="s">
        <v>22</v>
      </c>
      <c r="B39" s="93"/>
      <c r="C39" s="93"/>
      <c r="D39" s="94"/>
      <c r="E39" s="95"/>
      <c r="F39" s="43">
        <f>SUM(F29:F37)</f>
        <v>1108821</v>
      </c>
      <c r="G39" s="44">
        <f>SUM(G29:G37)</f>
        <v>707741</v>
      </c>
      <c r="H39" s="44">
        <f>SUM(H35:H37)</f>
        <v>401080</v>
      </c>
      <c r="I39" s="60">
        <f>SUM(I29:I37)</f>
        <v>825250</v>
      </c>
      <c r="J39" s="60">
        <f>SUM(J29:J38)</f>
        <v>805250</v>
      </c>
      <c r="K39" s="60">
        <f>SUM(K35:K37)</f>
        <v>20000</v>
      </c>
      <c r="L39" s="60">
        <f>SUM(N39+M39)</f>
        <v>832501.05</v>
      </c>
      <c r="M39" s="60">
        <f>SUM(M29:M37)</f>
        <v>437274.44</v>
      </c>
      <c r="N39" s="60">
        <f>SUM(N35:N37)</f>
        <v>395226.61</v>
      </c>
      <c r="O39" s="68">
        <f t="shared" si="3"/>
        <v>74.42589922088416</v>
      </c>
      <c r="P39" s="60">
        <f>SUM(P29:P37)</f>
        <v>825250</v>
      </c>
      <c r="Q39" s="60">
        <f>SUM(Q29:Q38)</f>
        <v>805250</v>
      </c>
      <c r="R39" s="60">
        <f>SUM(R35:R37)</f>
        <v>20000</v>
      </c>
      <c r="S39" s="72">
        <f t="shared" si="4"/>
        <v>463001.5</v>
      </c>
      <c r="T39" s="72">
        <f>SUM(T29:T38)</f>
        <v>357739.47000000003</v>
      </c>
      <c r="U39" s="72">
        <f>SUM(U29:U38)</f>
        <v>105262.03</v>
      </c>
      <c r="V39" s="69">
        <f t="shared" si="5"/>
        <v>56.104392608300515</v>
      </c>
    </row>
    <row r="40" spans="1:22" ht="53.25" customHeight="1" hidden="1">
      <c r="A40" s="11">
        <v>1</v>
      </c>
      <c r="B40" s="15">
        <v>750</v>
      </c>
      <c r="C40" s="11">
        <v>75011</v>
      </c>
      <c r="D40" s="11">
        <v>2360</v>
      </c>
      <c r="E40" s="14" t="s">
        <v>6</v>
      </c>
      <c r="F40" s="38">
        <f>SUM(G40+H40)</f>
        <v>2438</v>
      </c>
      <c r="G40" s="39">
        <v>2438</v>
      </c>
      <c r="H40" s="9">
        <v>0</v>
      </c>
      <c r="I40" s="66">
        <f>SUM(J40+K40)</f>
        <v>0</v>
      </c>
      <c r="J40" s="67"/>
      <c r="K40" s="67">
        <v>0</v>
      </c>
      <c r="L40" s="67">
        <v>731</v>
      </c>
      <c r="M40" s="67">
        <v>731</v>
      </c>
      <c r="N40" s="67"/>
      <c r="O40" s="68">
        <f t="shared" si="3"/>
        <v>0</v>
      </c>
      <c r="P40" s="66">
        <f>SUM(Q40+R40)</f>
        <v>0</v>
      </c>
      <c r="Q40" s="67"/>
      <c r="R40" s="67">
        <v>0</v>
      </c>
      <c r="S40" s="69">
        <f t="shared" si="4"/>
        <v>0</v>
      </c>
      <c r="T40" s="70"/>
      <c r="U40" s="70"/>
      <c r="V40" s="70" t="e">
        <f t="shared" si="5"/>
        <v>#DIV/0!</v>
      </c>
    </row>
    <row r="41" spans="1:22" ht="60">
      <c r="A41" s="11">
        <v>1</v>
      </c>
      <c r="B41" s="15">
        <v>750</v>
      </c>
      <c r="C41" s="11">
        <v>75011</v>
      </c>
      <c r="D41" s="11">
        <v>2010</v>
      </c>
      <c r="E41" s="14" t="s">
        <v>68</v>
      </c>
      <c r="F41" s="38">
        <f>SUM(G41+H41)</f>
        <v>81312</v>
      </c>
      <c r="G41" s="39">
        <v>81312</v>
      </c>
      <c r="H41" s="39">
        <v>0</v>
      </c>
      <c r="I41" s="66">
        <f>SUM(J41+K41)</f>
        <v>81312</v>
      </c>
      <c r="J41" s="67">
        <v>81312</v>
      </c>
      <c r="K41" s="67">
        <v>0</v>
      </c>
      <c r="L41" s="67">
        <v>41281</v>
      </c>
      <c r="M41" s="67">
        <v>41281</v>
      </c>
      <c r="N41" s="67"/>
      <c r="O41" s="68">
        <f t="shared" si="3"/>
        <v>100</v>
      </c>
      <c r="P41" s="66">
        <f>SUM(Q41+R41)</f>
        <v>81312</v>
      </c>
      <c r="Q41" s="67">
        <v>81312</v>
      </c>
      <c r="R41" s="67">
        <v>0</v>
      </c>
      <c r="S41" s="69">
        <f t="shared" si="4"/>
        <v>43785</v>
      </c>
      <c r="T41" s="70">
        <v>43785</v>
      </c>
      <c r="U41" s="70">
        <v>0</v>
      </c>
      <c r="V41" s="70">
        <f t="shared" si="5"/>
        <v>53.84814049586777</v>
      </c>
    </row>
    <row r="42" spans="1:22" ht="28.5" customHeight="1" hidden="1">
      <c r="A42" s="11">
        <v>3</v>
      </c>
      <c r="B42" s="15">
        <v>750</v>
      </c>
      <c r="C42" s="11">
        <v>75023</v>
      </c>
      <c r="D42" s="13" t="s">
        <v>61</v>
      </c>
      <c r="E42" s="19" t="s">
        <v>115</v>
      </c>
      <c r="F42" s="38">
        <f>SUM(G42+H42)</f>
        <v>0</v>
      </c>
      <c r="G42" s="39">
        <v>0</v>
      </c>
      <c r="H42" s="39">
        <v>0</v>
      </c>
      <c r="I42" s="66">
        <f>SUM(J42+K42)</f>
        <v>0</v>
      </c>
      <c r="J42" s="67">
        <v>0</v>
      </c>
      <c r="K42" s="67">
        <v>0</v>
      </c>
      <c r="L42" s="67">
        <v>833.32</v>
      </c>
      <c r="M42" s="67">
        <v>833.32</v>
      </c>
      <c r="N42" s="67"/>
      <c r="O42" s="68" t="e">
        <f t="shared" si="3"/>
        <v>#DIV/0!</v>
      </c>
      <c r="P42" s="66">
        <f>SUM(Q42+R42)</f>
        <v>0</v>
      </c>
      <c r="Q42" s="67">
        <v>0</v>
      </c>
      <c r="R42" s="67">
        <v>0</v>
      </c>
      <c r="S42" s="69">
        <f t="shared" si="4"/>
        <v>0</v>
      </c>
      <c r="T42" s="70"/>
      <c r="U42" s="70"/>
      <c r="V42" s="70" t="e">
        <f t="shared" si="5"/>
        <v>#DIV/0!</v>
      </c>
    </row>
    <row r="43" spans="1:22" ht="36">
      <c r="A43" s="11">
        <v>2</v>
      </c>
      <c r="B43" s="15">
        <v>750</v>
      </c>
      <c r="C43" s="11"/>
      <c r="D43" s="13"/>
      <c r="E43" s="14" t="s">
        <v>140</v>
      </c>
      <c r="F43" s="38"/>
      <c r="G43" s="39"/>
      <c r="H43" s="39"/>
      <c r="I43" s="66">
        <f>SUM(J43+K43)</f>
        <v>0</v>
      </c>
      <c r="J43" s="67">
        <v>0</v>
      </c>
      <c r="K43" s="67">
        <v>0</v>
      </c>
      <c r="L43" s="67"/>
      <c r="M43" s="67"/>
      <c r="N43" s="67"/>
      <c r="O43" s="68"/>
      <c r="P43" s="66">
        <f>SUM(Q43+R43)</f>
        <v>0</v>
      </c>
      <c r="Q43" s="67">
        <v>0</v>
      </c>
      <c r="R43" s="67">
        <v>0</v>
      </c>
      <c r="S43" s="69">
        <f t="shared" si="4"/>
        <v>18.7</v>
      </c>
      <c r="T43" s="70">
        <v>18.7</v>
      </c>
      <c r="U43" s="70">
        <v>0</v>
      </c>
      <c r="V43" s="70" t="e">
        <f t="shared" si="5"/>
        <v>#DIV/0!</v>
      </c>
    </row>
    <row r="44" spans="1:22" ht="48">
      <c r="A44" s="11">
        <v>3</v>
      </c>
      <c r="B44" s="15">
        <v>750</v>
      </c>
      <c r="C44" s="11">
        <v>75023</v>
      </c>
      <c r="D44" s="13" t="s">
        <v>31</v>
      </c>
      <c r="E44" s="14" t="s">
        <v>56</v>
      </c>
      <c r="F44" s="38">
        <f>SUM(G44+H44)</f>
        <v>2000</v>
      </c>
      <c r="G44" s="39">
        <v>2000</v>
      </c>
      <c r="H44" s="9"/>
      <c r="I44" s="66">
        <f>SUM(J44+K44)</f>
        <v>1200</v>
      </c>
      <c r="J44" s="67">
        <v>1200</v>
      </c>
      <c r="K44" s="67">
        <v>0</v>
      </c>
      <c r="L44" s="67">
        <v>522</v>
      </c>
      <c r="M44" s="67">
        <v>522</v>
      </c>
      <c r="N44" s="67"/>
      <c r="O44" s="68">
        <f t="shared" si="3"/>
        <v>60</v>
      </c>
      <c r="P44" s="66">
        <f>SUM(Q44+R44)</f>
        <v>1200</v>
      </c>
      <c r="Q44" s="67">
        <v>1200</v>
      </c>
      <c r="R44" s="67">
        <v>0</v>
      </c>
      <c r="S44" s="69">
        <f t="shared" si="4"/>
        <v>642.68</v>
      </c>
      <c r="T44" s="70">
        <v>642.68</v>
      </c>
      <c r="U44" s="70">
        <v>0</v>
      </c>
      <c r="V44" s="70">
        <f t="shared" si="5"/>
        <v>53.556666666666665</v>
      </c>
    </row>
    <row r="45" spans="1:22" s="35" customFormat="1" ht="17.25" customHeight="1">
      <c r="A45" s="92" t="s">
        <v>23</v>
      </c>
      <c r="B45" s="93"/>
      <c r="C45" s="93"/>
      <c r="D45" s="93"/>
      <c r="E45" s="128"/>
      <c r="F45" s="43">
        <f aca="true" t="shared" si="10" ref="F45:M45">SUM(F40:F44)</f>
        <v>85750</v>
      </c>
      <c r="G45" s="43">
        <f t="shared" si="10"/>
        <v>85750</v>
      </c>
      <c r="H45" s="43">
        <f t="shared" si="10"/>
        <v>0</v>
      </c>
      <c r="I45" s="60">
        <f t="shared" si="10"/>
        <v>82512</v>
      </c>
      <c r="J45" s="60">
        <f t="shared" si="10"/>
        <v>82512</v>
      </c>
      <c r="K45" s="60">
        <f t="shared" si="10"/>
        <v>0</v>
      </c>
      <c r="L45" s="60">
        <f t="shared" si="10"/>
        <v>43367.32</v>
      </c>
      <c r="M45" s="60">
        <f t="shared" si="10"/>
        <v>43367.32</v>
      </c>
      <c r="N45" s="76">
        <v>0</v>
      </c>
      <c r="O45" s="74">
        <f t="shared" si="3"/>
        <v>96.22390670553936</v>
      </c>
      <c r="P45" s="60">
        <f>SUM(P40:P44)</f>
        <v>82512</v>
      </c>
      <c r="Q45" s="60">
        <f>SUM(Q40:Q44)</f>
        <v>82512</v>
      </c>
      <c r="R45" s="60">
        <f>SUM(R40:R44)</f>
        <v>0</v>
      </c>
      <c r="S45" s="72">
        <f t="shared" si="4"/>
        <v>44446.38</v>
      </c>
      <c r="T45" s="72">
        <f>SUM(T41:T44)</f>
        <v>44446.38</v>
      </c>
      <c r="U45" s="72">
        <v>0</v>
      </c>
      <c r="V45" s="72">
        <f t="shared" si="5"/>
        <v>53.86656486329261</v>
      </c>
    </row>
    <row r="46" spans="1:22" ht="84">
      <c r="A46" s="11">
        <v>1</v>
      </c>
      <c r="B46" s="15">
        <v>751</v>
      </c>
      <c r="C46" s="11">
        <v>75101</v>
      </c>
      <c r="D46" s="11">
        <v>2010</v>
      </c>
      <c r="E46" s="14" t="s">
        <v>69</v>
      </c>
      <c r="F46" s="38">
        <f>SUM(G46+H46)</f>
        <v>2509</v>
      </c>
      <c r="G46" s="39">
        <v>2509</v>
      </c>
      <c r="H46" s="39">
        <v>0</v>
      </c>
      <c r="I46" s="66">
        <f>SUM(J46+K46)</f>
        <v>2574</v>
      </c>
      <c r="J46" s="67">
        <v>2574</v>
      </c>
      <c r="K46" s="67">
        <v>0</v>
      </c>
      <c r="L46" s="67">
        <v>1249</v>
      </c>
      <c r="M46" s="67">
        <v>1249</v>
      </c>
      <c r="N46" s="67"/>
      <c r="O46" s="68">
        <f t="shared" si="3"/>
        <v>102.59067357512954</v>
      </c>
      <c r="P46" s="66">
        <f>SUM(Q46+R46)</f>
        <v>2574</v>
      </c>
      <c r="Q46" s="67">
        <v>2574</v>
      </c>
      <c r="R46" s="67">
        <v>0</v>
      </c>
      <c r="S46" s="69">
        <f t="shared" si="4"/>
        <v>1290</v>
      </c>
      <c r="T46" s="70">
        <v>1290</v>
      </c>
      <c r="U46" s="70">
        <v>0</v>
      </c>
      <c r="V46" s="70">
        <f t="shared" si="5"/>
        <v>50.116550116550115</v>
      </c>
    </row>
    <row r="47" spans="1:22" ht="30" customHeight="1" hidden="1">
      <c r="A47" s="11">
        <v>2</v>
      </c>
      <c r="B47" s="15">
        <v>751</v>
      </c>
      <c r="C47" s="11">
        <v>75113</v>
      </c>
      <c r="D47" s="11">
        <v>2010</v>
      </c>
      <c r="E47" s="17" t="s">
        <v>91</v>
      </c>
      <c r="F47" s="38">
        <f>SUM(G47+H47)</f>
        <v>19092</v>
      </c>
      <c r="G47" s="39">
        <v>19092</v>
      </c>
      <c r="H47" s="39">
        <v>0</v>
      </c>
      <c r="I47" s="66">
        <f>SUM(J47+K47)</f>
        <v>0</v>
      </c>
      <c r="J47" s="67"/>
      <c r="K47" s="67">
        <v>0</v>
      </c>
      <c r="L47" s="67">
        <v>19092</v>
      </c>
      <c r="M47" s="67">
        <v>19092</v>
      </c>
      <c r="N47" s="67"/>
      <c r="O47" s="68">
        <f t="shared" si="3"/>
        <v>0</v>
      </c>
      <c r="P47" s="66">
        <f>SUM(Q47+R47)</f>
        <v>0</v>
      </c>
      <c r="Q47" s="67"/>
      <c r="R47" s="67">
        <v>0</v>
      </c>
      <c r="S47" s="69">
        <f t="shared" si="4"/>
        <v>0</v>
      </c>
      <c r="T47" s="70"/>
      <c r="U47" s="70"/>
      <c r="V47" s="70" t="e">
        <f t="shared" si="5"/>
        <v>#DIV/0!</v>
      </c>
    </row>
    <row r="48" spans="1:22" ht="60">
      <c r="A48" s="11">
        <v>2</v>
      </c>
      <c r="B48" s="15">
        <v>751</v>
      </c>
      <c r="C48" s="55"/>
      <c r="D48" s="55"/>
      <c r="E48" s="56" t="s">
        <v>148</v>
      </c>
      <c r="F48" s="38"/>
      <c r="G48" s="39"/>
      <c r="H48" s="39"/>
      <c r="I48" s="66">
        <f>SUM(J48+K48)</f>
        <v>0</v>
      </c>
      <c r="J48" s="67"/>
      <c r="K48" s="67"/>
      <c r="L48" s="67"/>
      <c r="M48" s="67"/>
      <c r="N48" s="67"/>
      <c r="O48" s="68"/>
      <c r="P48" s="66">
        <f>SUM(Q48+R48)</f>
        <v>28812</v>
      </c>
      <c r="Q48" s="67">
        <v>28812</v>
      </c>
      <c r="R48" s="67"/>
      <c r="S48" s="69">
        <f t="shared" si="4"/>
        <v>28812</v>
      </c>
      <c r="T48" s="70">
        <v>28812</v>
      </c>
      <c r="U48" s="70">
        <v>0</v>
      </c>
      <c r="V48" s="70">
        <f t="shared" si="5"/>
        <v>100</v>
      </c>
    </row>
    <row r="49" spans="1:22" s="35" customFormat="1" ht="23.25" customHeight="1">
      <c r="A49" s="120" t="s">
        <v>92</v>
      </c>
      <c r="B49" s="121"/>
      <c r="C49" s="121"/>
      <c r="D49" s="121"/>
      <c r="E49" s="129"/>
      <c r="F49" s="43">
        <f>SUM(F46:F47)</f>
        <v>21601</v>
      </c>
      <c r="G49" s="43">
        <f>SUM(G46:G47)</f>
        <v>21601</v>
      </c>
      <c r="H49" s="43">
        <f>SUM(H46)</f>
        <v>0</v>
      </c>
      <c r="I49" s="60">
        <f>SUM(I46:I47)</f>
        <v>2574</v>
      </c>
      <c r="J49" s="60">
        <f>SUM(J46:J47)</f>
        <v>2574</v>
      </c>
      <c r="K49" s="60">
        <f>SUM(K46)</f>
        <v>0</v>
      </c>
      <c r="L49" s="60">
        <f>SUM(L46:L47)</f>
        <v>20341</v>
      </c>
      <c r="M49" s="60">
        <f>SUM(M46:M47)</f>
        <v>20341</v>
      </c>
      <c r="N49" s="76">
        <v>0</v>
      </c>
      <c r="O49" s="74">
        <f t="shared" si="3"/>
        <v>11.916114994676171</v>
      </c>
      <c r="P49" s="60">
        <f>SUM(R49+Q49)</f>
        <v>31386</v>
      </c>
      <c r="Q49" s="60">
        <f>SUM(Q46:Q48)</f>
        <v>31386</v>
      </c>
      <c r="R49" s="60">
        <f>SUM(R46)</f>
        <v>0</v>
      </c>
      <c r="S49" s="72">
        <f t="shared" si="4"/>
        <v>30102</v>
      </c>
      <c r="T49" s="72">
        <f>SUM(T46:T48)</f>
        <v>30102</v>
      </c>
      <c r="U49" s="72">
        <v>0</v>
      </c>
      <c r="V49" s="72">
        <f t="shared" si="5"/>
        <v>95.90900401452878</v>
      </c>
    </row>
    <row r="50" spans="1:22" ht="96">
      <c r="A50" s="11">
        <v>1</v>
      </c>
      <c r="B50" s="15">
        <v>752</v>
      </c>
      <c r="C50" s="52"/>
      <c r="D50" s="52"/>
      <c r="E50" s="14" t="s">
        <v>159</v>
      </c>
      <c r="F50" s="43"/>
      <c r="G50" s="44"/>
      <c r="H50" s="44"/>
      <c r="I50" s="62">
        <f>SUM(I47:I48)</f>
        <v>0</v>
      </c>
      <c r="J50" s="61">
        <v>0</v>
      </c>
      <c r="K50" s="61">
        <v>0</v>
      </c>
      <c r="L50" s="61"/>
      <c r="M50" s="61"/>
      <c r="N50" s="61"/>
      <c r="O50" s="63"/>
      <c r="P50" s="62">
        <f>SUM(R50+Q50)</f>
        <v>500</v>
      </c>
      <c r="Q50" s="61">
        <v>500</v>
      </c>
      <c r="R50" s="61"/>
      <c r="S50" s="62">
        <f t="shared" si="4"/>
        <v>500</v>
      </c>
      <c r="T50" s="61">
        <v>500</v>
      </c>
      <c r="U50" s="61">
        <v>0</v>
      </c>
      <c r="V50" s="61">
        <f t="shared" si="5"/>
        <v>100</v>
      </c>
    </row>
    <row r="51" spans="1:22" ht="15.75" customHeight="1">
      <c r="A51" s="92" t="s">
        <v>141</v>
      </c>
      <c r="B51" s="93"/>
      <c r="C51" s="93"/>
      <c r="D51" s="94"/>
      <c r="E51" s="95"/>
      <c r="F51" s="43"/>
      <c r="G51" s="44"/>
      <c r="H51" s="44"/>
      <c r="I51" s="57">
        <f>SUM(I50)</f>
        <v>0</v>
      </c>
      <c r="J51" s="57">
        <v>0</v>
      </c>
      <c r="K51" s="57"/>
      <c r="L51" s="57"/>
      <c r="M51" s="57"/>
      <c r="N51" s="77"/>
      <c r="O51" s="68"/>
      <c r="P51" s="57">
        <f>SUM(R51+Q51)</f>
        <v>500</v>
      </c>
      <c r="Q51" s="57">
        <v>500</v>
      </c>
      <c r="R51" s="57"/>
      <c r="S51" s="60">
        <f t="shared" si="4"/>
        <v>500</v>
      </c>
      <c r="T51" s="75">
        <v>500</v>
      </c>
      <c r="U51" s="70">
        <v>0</v>
      </c>
      <c r="V51" s="61">
        <f t="shared" si="5"/>
        <v>100</v>
      </c>
    </row>
    <row r="52" spans="1:22" ht="72">
      <c r="A52" s="11">
        <v>1</v>
      </c>
      <c r="B52" s="15">
        <v>754</v>
      </c>
      <c r="C52" s="11">
        <v>75414</v>
      </c>
      <c r="D52" s="11">
        <v>2010</v>
      </c>
      <c r="E52" s="14" t="s">
        <v>70</v>
      </c>
      <c r="F52" s="38">
        <f>SUM(G52+H52)</f>
        <v>400</v>
      </c>
      <c r="G52" s="39">
        <v>400</v>
      </c>
      <c r="H52" s="39">
        <v>0</v>
      </c>
      <c r="I52" s="66">
        <f>SUM(J52+K52)</f>
        <v>300</v>
      </c>
      <c r="J52" s="67">
        <v>300</v>
      </c>
      <c r="K52" s="67">
        <v>0</v>
      </c>
      <c r="L52" s="67">
        <v>360</v>
      </c>
      <c r="M52" s="67">
        <v>360</v>
      </c>
      <c r="N52" s="67"/>
      <c r="O52" s="68">
        <f t="shared" si="3"/>
        <v>75</v>
      </c>
      <c r="P52" s="66">
        <f>SUM(Q52+R52)</f>
        <v>0</v>
      </c>
      <c r="Q52" s="67">
        <v>0</v>
      </c>
      <c r="R52" s="67">
        <v>0</v>
      </c>
      <c r="S52" s="69">
        <f t="shared" si="4"/>
        <v>0</v>
      </c>
      <c r="T52" s="70">
        <v>0</v>
      </c>
      <c r="U52" s="70">
        <v>0</v>
      </c>
      <c r="V52" s="70" t="e">
        <f t="shared" si="5"/>
        <v>#DIV/0!</v>
      </c>
    </row>
    <row r="53" spans="1:22" s="35" customFormat="1" ht="18.75" customHeight="1">
      <c r="A53" s="92" t="s">
        <v>52</v>
      </c>
      <c r="B53" s="93"/>
      <c r="C53" s="93"/>
      <c r="D53" s="94"/>
      <c r="E53" s="95"/>
      <c r="F53" s="43">
        <f aca="true" t="shared" si="11" ref="F53:M53">SUM(F52)</f>
        <v>400</v>
      </c>
      <c r="G53" s="44">
        <f t="shared" si="11"/>
        <v>400</v>
      </c>
      <c r="H53" s="43">
        <f t="shared" si="11"/>
        <v>0</v>
      </c>
      <c r="I53" s="60">
        <f t="shared" si="11"/>
        <v>300</v>
      </c>
      <c r="J53" s="57">
        <f t="shared" si="11"/>
        <v>300</v>
      </c>
      <c r="K53" s="60">
        <f t="shared" si="11"/>
        <v>0</v>
      </c>
      <c r="L53" s="60">
        <f t="shared" si="11"/>
        <v>360</v>
      </c>
      <c r="M53" s="60">
        <f t="shared" si="11"/>
        <v>360</v>
      </c>
      <c r="N53" s="76">
        <v>0</v>
      </c>
      <c r="O53" s="68">
        <f t="shared" si="3"/>
        <v>75</v>
      </c>
      <c r="P53" s="60">
        <f>SUM(P52)</f>
        <v>0</v>
      </c>
      <c r="Q53" s="57">
        <f>SUM(Q52)</f>
        <v>0</v>
      </c>
      <c r="R53" s="60">
        <f>SUM(R52)</f>
        <v>0</v>
      </c>
      <c r="S53" s="69">
        <f t="shared" si="4"/>
        <v>0</v>
      </c>
      <c r="T53" s="70">
        <v>0</v>
      </c>
      <c r="U53" s="75">
        <v>0</v>
      </c>
      <c r="V53" s="70" t="e">
        <f t="shared" si="5"/>
        <v>#DIV/0!</v>
      </c>
    </row>
    <row r="54" spans="1:22" ht="36">
      <c r="A54" s="11">
        <v>1</v>
      </c>
      <c r="B54" s="15">
        <v>756</v>
      </c>
      <c r="C54" s="11">
        <v>75601</v>
      </c>
      <c r="D54" s="13" t="s">
        <v>32</v>
      </c>
      <c r="E54" s="16" t="s">
        <v>78</v>
      </c>
      <c r="F54" s="38">
        <f aca="true" t="shared" si="12" ref="F54:F63">SUM(G54+H54)</f>
        <v>100000</v>
      </c>
      <c r="G54" s="39">
        <v>100000</v>
      </c>
      <c r="H54" s="38">
        <v>0</v>
      </c>
      <c r="I54" s="66">
        <f aca="true" t="shared" si="13" ref="I54:I72">SUM(J54+K54)</f>
        <v>110000</v>
      </c>
      <c r="J54" s="67">
        <v>110000</v>
      </c>
      <c r="K54" s="67">
        <v>0</v>
      </c>
      <c r="L54" s="67">
        <v>71825.44</v>
      </c>
      <c r="M54" s="67">
        <v>71825.44</v>
      </c>
      <c r="N54" s="67"/>
      <c r="O54" s="68">
        <f t="shared" si="3"/>
        <v>110.00000000000001</v>
      </c>
      <c r="P54" s="66">
        <f>SUM(Q54+R54)</f>
        <v>110000</v>
      </c>
      <c r="Q54" s="67">
        <v>110000</v>
      </c>
      <c r="R54" s="67">
        <v>0</v>
      </c>
      <c r="S54" s="69">
        <f t="shared" si="4"/>
        <v>45056.34</v>
      </c>
      <c r="T54" s="70">
        <v>45056.34</v>
      </c>
      <c r="U54" s="70">
        <v>0</v>
      </c>
      <c r="V54" s="70">
        <f t="shared" si="5"/>
        <v>40.960309090909085</v>
      </c>
    </row>
    <row r="55" spans="1:22" ht="26.25" customHeight="1" hidden="1">
      <c r="A55" s="11">
        <v>2</v>
      </c>
      <c r="B55" s="15">
        <v>756</v>
      </c>
      <c r="C55" s="11">
        <v>75601</v>
      </c>
      <c r="D55" s="13" t="s">
        <v>40</v>
      </c>
      <c r="E55" s="16" t="s">
        <v>110</v>
      </c>
      <c r="F55" s="38">
        <f t="shared" si="12"/>
        <v>0</v>
      </c>
      <c r="G55" s="39">
        <v>0</v>
      </c>
      <c r="H55" s="39">
        <v>0</v>
      </c>
      <c r="I55" s="66">
        <f t="shared" si="13"/>
        <v>0</v>
      </c>
      <c r="J55" s="67"/>
      <c r="K55" s="78">
        <v>0</v>
      </c>
      <c r="L55" s="67">
        <v>5951.54</v>
      </c>
      <c r="M55" s="67">
        <v>5951.54</v>
      </c>
      <c r="N55" s="67"/>
      <c r="O55" s="68" t="e">
        <f t="shared" si="3"/>
        <v>#DIV/0!</v>
      </c>
      <c r="P55" s="66">
        <f>SUM(Q55+R55)</f>
        <v>0</v>
      </c>
      <c r="Q55" s="67"/>
      <c r="R55" s="78">
        <v>0</v>
      </c>
      <c r="S55" s="69">
        <f t="shared" si="4"/>
        <v>0</v>
      </c>
      <c r="T55" s="70"/>
      <c r="U55" s="70">
        <v>0</v>
      </c>
      <c r="V55" s="70" t="e">
        <f t="shared" si="5"/>
        <v>#DIV/0!</v>
      </c>
    </row>
    <row r="56" spans="1:22" ht="36">
      <c r="A56" s="11">
        <v>3</v>
      </c>
      <c r="B56" s="15">
        <v>756</v>
      </c>
      <c r="C56" s="11"/>
      <c r="D56" s="13"/>
      <c r="E56" s="16" t="s">
        <v>110</v>
      </c>
      <c r="F56" s="38"/>
      <c r="G56" s="39"/>
      <c r="H56" s="39"/>
      <c r="I56" s="66">
        <f t="shared" si="13"/>
        <v>0</v>
      </c>
      <c r="J56" s="67">
        <v>0</v>
      </c>
      <c r="K56" s="78">
        <v>0</v>
      </c>
      <c r="L56" s="67"/>
      <c r="M56" s="67"/>
      <c r="N56" s="67"/>
      <c r="O56" s="68"/>
      <c r="P56" s="66">
        <f>SUM(Q56+R56)</f>
        <v>0</v>
      </c>
      <c r="Q56" s="67">
        <v>0</v>
      </c>
      <c r="R56" s="78">
        <v>0</v>
      </c>
      <c r="S56" s="69">
        <f t="shared" si="4"/>
        <v>2323.32</v>
      </c>
      <c r="T56" s="70">
        <v>2323.32</v>
      </c>
      <c r="U56" s="70">
        <v>0</v>
      </c>
      <c r="V56" s="70" t="e">
        <f t="shared" si="5"/>
        <v>#DIV/0!</v>
      </c>
    </row>
    <row r="57" spans="1:22" ht="24">
      <c r="A57" s="11">
        <v>4</v>
      </c>
      <c r="B57" s="15">
        <v>756</v>
      </c>
      <c r="C57" s="11">
        <v>75615</v>
      </c>
      <c r="D57" s="13" t="s">
        <v>33</v>
      </c>
      <c r="E57" s="16" t="s">
        <v>10</v>
      </c>
      <c r="F57" s="38">
        <f t="shared" si="12"/>
        <v>4008146</v>
      </c>
      <c r="G57" s="39">
        <f>4016946-8800</f>
        <v>4008146</v>
      </c>
      <c r="H57" s="39">
        <v>0</v>
      </c>
      <c r="I57" s="66">
        <f t="shared" si="13"/>
        <v>5352400</v>
      </c>
      <c r="J57" s="67">
        <v>5352400</v>
      </c>
      <c r="K57" s="67">
        <v>0</v>
      </c>
      <c r="L57" s="67">
        <v>2948855.6</v>
      </c>
      <c r="M57" s="67">
        <v>2948855.6</v>
      </c>
      <c r="N57" s="67"/>
      <c r="O57" s="68">
        <f t="shared" si="3"/>
        <v>133.53804976166037</v>
      </c>
      <c r="P57" s="66">
        <f aca="true" t="shared" si="14" ref="P57:P81">SUM(Q57+R57)</f>
        <v>5352400</v>
      </c>
      <c r="Q57" s="67">
        <v>5352400</v>
      </c>
      <c r="R57" s="67">
        <v>0</v>
      </c>
      <c r="S57" s="69">
        <f t="shared" si="4"/>
        <v>3263699.9</v>
      </c>
      <c r="T57" s="70">
        <v>3263699.9</v>
      </c>
      <c r="U57" s="70">
        <v>0</v>
      </c>
      <c r="V57" s="70">
        <f t="shared" si="5"/>
        <v>60.97638255735745</v>
      </c>
    </row>
    <row r="58" spans="1:22" ht="20.25" customHeight="1">
      <c r="A58" s="11">
        <v>5</v>
      </c>
      <c r="B58" s="15">
        <v>756</v>
      </c>
      <c r="C58" s="11">
        <v>75615</v>
      </c>
      <c r="D58" s="13" t="s">
        <v>34</v>
      </c>
      <c r="E58" s="16" t="s">
        <v>12</v>
      </c>
      <c r="F58" s="38">
        <f t="shared" si="12"/>
        <v>40000</v>
      </c>
      <c r="G58" s="39">
        <v>40000</v>
      </c>
      <c r="H58" s="39">
        <v>0</v>
      </c>
      <c r="I58" s="66">
        <f t="shared" si="13"/>
        <v>60000</v>
      </c>
      <c r="J58" s="67">
        <v>60000</v>
      </c>
      <c r="K58" s="67">
        <v>0</v>
      </c>
      <c r="L58" s="67">
        <v>28781.05</v>
      </c>
      <c r="M58" s="67">
        <v>28781.05</v>
      </c>
      <c r="N58" s="67"/>
      <c r="O58" s="68">
        <f t="shared" si="3"/>
        <v>150</v>
      </c>
      <c r="P58" s="66">
        <f t="shared" si="14"/>
        <v>60000</v>
      </c>
      <c r="Q58" s="67">
        <v>60000</v>
      </c>
      <c r="R58" s="67">
        <v>0</v>
      </c>
      <c r="S58" s="69">
        <f t="shared" si="4"/>
        <v>16665.41</v>
      </c>
      <c r="T58" s="70">
        <v>16665.41</v>
      </c>
      <c r="U58" s="70">
        <v>0</v>
      </c>
      <c r="V58" s="70">
        <f t="shared" si="5"/>
        <v>27.775683333333333</v>
      </c>
    </row>
    <row r="59" spans="1:22" ht="17.25" customHeight="1">
      <c r="A59" s="11">
        <v>6</v>
      </c>
      <c r="B59" s="15">
        <v>756</v>
      </c>
      <c r="C59" s="11">
        <v>75615</v>
      </c>
      <c r="D59" s="13" t="s">
        <v>35</v>
      </c>
      <c r="E59" s="16" t="s">
        <v>13</v>
      </c>
      <c r="F59" s="38">
        <f t="shared" si="12"/>
        <v>3640</v>
      </c>
      <c r="G59" s="39">
        <v>3640</v>
      </c>
      <c r="H59" s="39">
        <v>0</v>
      </c>
      <c r="I59" s="66">
        <f t="shared" si="13"/>
        <v>3650</v>
      </c>
      <c r="J59" s="67">
        <v>3650</v>
      </c>
      <c r="K59" s="67">
        <v>0</v>
      </c>
      <c r="L59" s="67">
        <v>1783.5</v>
      </c>
      <c r="M59" s="67">
        <v>1783.5</v>
      </c>
      <c r="N59" s="67"/>
      <c r="O59" s="68">
        <f t="shared" si="3"/>
        <v>100.27472527472527</v>
      </c>
      <c r="P59" s="66">
        <f t="shared" si="14"/>
        <v>3650</v>
      </c>
      <c r="Q59" s="67">
        <v>3650</v>
      </c>
      <c r="R59" s="67">
        <v>0</v>
      </c>
      <c r="S59" s="69">
        <f t="shared" si="4"/>
        <v>1591.3</v>
      </c>
      <c r="T59" s="70">
        <v>1591.3</v>
      </c>
      <c r="U59" s="70">
        <v>0</v>
      </c>
      <c r="V59" s="70">
        <f t="shared" si="5"/>
        <v>43.5972602739726</v>
      </c>
    </row>
    <row r="60" spans="1:22" ht="24">
      <c r="A60" s="11">
        <v>7</v>
      </c>
      <c r="B60" s="15">
        <v>756</v>
      </c>
      <c r="C60" s="11">
        <v>75615</v>
      </c>
      <c r="D60" s="13" t="s">
        <v>36</v>
      </c>
      <c r="E60" s="16" t="s">
        <v>11</v>
      </c>
      <c r="F60" s="38">
        <f t="shared" si="12"/>
        <v>123000</v>
      </c>
      <c r="G60" s="39">
        <v>123000</v>
      </c>
      <c r="H60" s="39">
        <v>0</v>
      </c>
      <c r="I60" s="66">
        <f t="shared" si="13"/>
        <v>123000</v>
      </c>
      <c r="J60" s="67">
        <v>123000</v>
      </c>
      <c r="K60" s="67">
        <v>0</v>
      </c>
      <c r="L60" s="67">
        <v>75300</v>
      </c>
      <c r="M60" s="67">
        <v>75300</v>
      </c>
      <c r="N60" s="67"/>
      <c r="O60" s="68">
        <f t="shared" si="3"/>
        <v>100</v>
      </c>
      <c r="P60" s="66">
        <f t="shared" si="14"/>
        <v>123000</v>
      </c>
      <c r="Q60" s="67">
        <v>123000</v>
      </c>
      <c r="R60" s="67">
        <v>0</v>
      </c>
      <c r="S60" s="69">
        <f t="shared" si="4"/>
        <v>49474.3</v>
      </c>
      <c r="T60" s="70">
        <v>49474.3</v>
      </c>
      <c r="U60" s="70">
        <v>0</v>
      </c>
      <c r="V60" s="70">
        <f t="shared" si="5"/>
        <v>40.223008130081304</v>
      </c>
    </row>
    <row r="61" spans="1:22" ht="24">
      <c r="A61" s="11">
        <v>8</v>
      </c>
      <c r="B61" s="15">
        <v>756</v>
      </c>
      <c r="C61" s="11">
        <v>75615</v>
      </c>
      <c r="D61" s="13" t="s">
        <v>37</v>
      </c>
      <c r="E61" s="16" t="s">
        <v>9</v>
      </c>
      <c r="F61" s="38">
        <f t="shared" si="12"/>
        <v>300000</v>
      </c>
      <c r="G61" s="39">
        <v>300000</v>
      </c>
      <c r="H61" s="39">
        <v>0</v>
      </c>
      <c r="I61" s="66">
        <f>SUM(J61+K61)</f>
        <v>300000</v>
      </c>
      <c r="J61" s="67">
        <v>300000</v>
      </c>
      <c r="K61" s="67">
        <v>0</v>
      </c>
      <c r="L61" s="67">
        <v>79165.55</v>
      </c>
      <c r="M61" s="67">
        <v>79165.55</v>
      </c>
      <c r="N61" s="67"/>
      <c r="O61" s="68">
        <f>SUM(I61/F61)*100</f>
        <v>100</v>
      </c>
      <c r="P61" s="66">
        <f t="shared" si="14"/>
        <v>300000</v>
      </c>
      <c r="Q61" s="67">
        <v>300000</v>
      </c>
      <c r="R61" s="67">
        <v>0</v>
      </c>
      <c r="S61" s="69">
        <f t="shared" si="4"/>
        <v>45223</v>
      </c>
      <c r="T61" s="70">
        <v>45223</v>
      </c>
      <c r="U61" s="70">
        <v>0</v>
      </c>
      <c r="V61" s="70">
        <f t="shared" si="5"/>
        <v>15.074333333333334</v>
      </c>
    </row>
    <row r="62" spans="1:22" ht="24">
      <c r="A62" s="11">
        <v>9</v>
      </c>
      <c r="B62" s="15">
        <v>756</v>
      </c>
      <c r="C62" s="11"/>
      <c r="D62" s="13"/>
      <c r="E62" s="30" t="s">
        <v>142</v>
      </c>
      <c r="F62" s="38"/>
      <c r="G62" s="39"/>
      <c r="H62" s="39"/>
      <c r="I62" s="66">
        <f>SUM(J62+K62)</f>
        <v>0</v>
      </c>
      <c r="J62" s="67">
        <v>0</v>
      </c>
      <c r="K62" s="67">
        <v>0</v>
      </c>
      <c r="L62" s="67"/>
      <c r="M62" s="67"/>
      <c r="N62" s="67"/>
      <c r="O62" s="68"/>
      <c r="P62" s="66">
        <f t="shared" si="14"/>
        <v>0</v>
      </c>
      <c r="Q62" s="67">
        <v>0</v>
      </c>
      <c r="R62" s="67">
        <v>0</v>
      </c>
      <c r="S62" s="69">
        <f t="shared" si="4"/>
        <v>545</v>
      </c>
      <c r="T62" s="70">
        <v>545</v>
      </c>
      <c r="U62" s="70">
        <v>0</v>
      </c>
      <c r="V62" s="70" t="e">
        <f t="shared" si="5"/>
        <v>#DIV/0!</v>
      </c>
    </row>
    <row r="63" spans="1:22" ht="35.25" customHeight="1">
      <c r="A63" s="11">
        <v>10</v>
      </c>
      <c r="B63" s="15">
        <v>756</v>
      </c>
      <c r="C63" s="11">
        <v>75615</v>
      </c>
      <c r="D63" s="13" t="s">
        <v>38</v>
      </c>
      <c r="E63" s="16" t="s">
        <v>60</v>
      </c>
      <c r="F63" s="38">
        <f t="shared" si="12"/>
        <v>34000</v>
      </c>
      <c r="G63" s="39">
        <v>34000</v>
      </c>
      <c r="H63" s="39">
        <v>0</v>
      </c>
      <c r="I63" s="66">
        <f t="shared" si="13"/>
        <v>34000</v>
      </c>
      <c r="J63" s="67">
        <v>34000</v>
      </c>
      <c r="K63" s="67">
        <v>0</v>
      </c>
      <c r="L63" s="67">
        <v>17656</v>
      </c>
      <c r="M63" s="67">
        <v>17656</v>
      </c>
      <c r="N63" s="67"/>
      <c r="O63" s="68">
        <f t="shared" si="3"/>
        <v>100</v>
      </c>
      <c r="P63" s="66">
        <f t="shared" si="14"/>
        <v>34000</v>
      </c>
      <c r="Q63" s="67">
        <v>34000</v>
      </c>
      <c r="R63" s="67">
        <v>0</v>
      </c>
      <c r="S63" s="69">
        <f t="shared" si="4"/>
        <v>18452</v>
      </c>
      <c r="T63" s="70">
        <v>18452</v>
      </c>
      <c r="U63" s="70">
        <v>0</v>
      </c>
      <c r="V63" s="70">
        <f t="shared" si="5"/>
        <v>54.27058823529411</v>
      </c>
    </row>
    <row r="64" spans="1:22" ht="24">
      <c r="A64" s="11">
        <v>11</v>
      </c>
      <c r="B64" s="15">
        <v>756</v>
      </c>
      <c r="C64" s="11">
        <v>75616</v>
      </c>
      <c r="D64" s="13" t="s">
        <v>33</v>
      </c>
      <c r="E64" s="16" t="s">
        <v>0</v>
      </c>
      <c r="F64" s="39">
        <v>2980000</v>
      </c>
      <c r="G64" s="39">
        <v>2980000</v>
      </c>
      <c r="H64" s="39">
        <v>0</v>
      </c>
      <c r="I64" s="66">
        <f t="shared" si="13"/>
        <v>3050000</v>
      </c>
      <c r="J64" s="67">
        <v>3050000</v>
      </c>
      <c r="K64" s="67">
        <v>0</v>
      </c>
      <c r="L64" s="67">
        <v>2146406.23</v>
      </c>
      <c r="M64" s="67">
        <v>2146406.23</v>
      </c>
      <c r="N64" s="67"/>
      <c r="O64" s="68">
        <f t="shared" si="3"/>
        <v>102.34899328859059</v>
      </c>
      <c r="P64" s="66">
        <f t="shared" si="14"/>
        <v>3050000</v>
      </c>
      <c r="Q64" s="67">
        <v>3050000</v>
      </c>
      <c r="R64" s="67">
        <v>0</v>
      </c>
      <c r="S64" s="69">
        <f t="shared" si="4"/>
        <v>2402653.44</v>
      </c>
      <c r="T64" s="70">
        <v>2402653.44</v>
      </c>
      <c r="U64" s="70">
        <v>0</v>
      </c>
      <c r="V64" s="70">
        <f t="shared" si="5"/>
        <v>78.77552262295082</v>
      </c>
    </row>
    <row r="65" spans="1:22" ht="18.75" customHeight="1">
      <c r="A65" s="11">
        <v>12</v>
      </c>
      <c r="B65" s="15">
        <v>756</v>
      </c>
      <c r="C65" s="11">
        <v>75616</v>
      </c>
      <c r="D65" s="13" t="s">
        <v>34</v>
      </c>
      <c r="E65" s="16" t="s">
        <v>1</v>
      </c>
      <c r="F65" s="38">
        <f aca="true" t="shared" si="15" ref="F65:F81">SUM(G65+H65)</f>
        <v>380000</v>
      </c>
      <c r="G65" s="39">
        <v>380000</v>
      </c>
      <c r="H65" s="39">
        <v>0</v>
      </c>
      <c r="I65" s="66">
        <f t="shared" si="13"/>
        <v>400000</v>
      </c>
      <c r="J65" s="67">
        <v>400000</v>
      </c>
      <c r="K65" s="67">
        <v>0</v>
      </c>
      <c r="L65" s="67">
        <v>145760.42</v>
      </c>
      <c r="M65" s="67">
        <v>145760.42</v>
      </c>
      <c r="N65" s="67"/>
      <c r="O65" s="68">
        <f t="shared" si="3"/>
        <v>105.26315789473684</v>
      </c>
      <c r="P65" s="66">
        <f t="shared" si="14"/>
        <v>400000</v>
      </c>
      <c r="Q65" s="67">
        <v>400000</v>
      </c>
      <c r="R65" s="67">
        <v>0</v>
      </c>
      <c r="S65" s="69">
        <f t="shared" si="4"/>
        <v>94425.02</v>
      </c>
      <c r="T65" s="70">
        <v>94425.02</v>
      </c>
      <c r="U65" s="70">
        <v>0</v>
      </c>
      <c r="V65" s="70">
        <f t="shared" si="5"/>
        <v>23.606255</v>
      </c>
    </row>
    <row r="66" spans="1:22" ht="15.75" customHeight="1">
      <c r="A66" s="11">
        <v>13</v>
      </c>
      <c r="B66" s="15">
        <v>756</v>
      </c>
      <c r="C66" s="11">
        <v>75616</v>
      </c>
      <c r="D66" s="13" t="s">
        <v>35</v>
      </c>
      <c r="E66" s="16" t="s">
        <v>4</v>
      </c>
      <c r="F66" s="38">
        <f t="shared" si="15"/>
        <v>1200</v>
      </c>
      <c r="G66" s="39">
        <v>1200</v>
      </c>
      <c r="H66" s="39">
        <v>0</v>
      </c>
      <c r="I66" s="66">
        <f t="shared" si="13"/>
        <v>1300</v>
      </c>
      <c r="J66" s="67">
        <v>1300</v>
      </c>
      <c r="K66" s="67">
        <v>0</v>
      </c>
      <c r="L66" s="67">
        <v>1251.11</v>
      </c>
      <c r="M66" s="67">
        <v>1251.11</v>
      </c>
      <c r="N66" s="67"/>
      <c r="O66" s="68">
        <f t="shared" si="3"/>
        <v>108.33333333333333</v>
      </c>
      <c r="P66" s="66">
        <f t="shared" si="14"/>
        <v>1300</v>
      </c>
      <c r="Q66" s="67">
        <v>1300</v>
      </c>
      <c r="R66" s="67">
        <v>0</v>
      </c>
      <c r="S66" s="69">
        <f t="shared" si="4"/>
        <v>1091.69</v>
      </c>
      <c r="T66" s="70">
        <v>1091.69</v>
      </c>
      <c r="U66" s="70">
        <v>0</v>
      </c>
      <c r="V66" s="70">
        <f t="shared" si="5"/>
        <v>83.97615384615385</v>
      </c>
    </row>
    <row r="67" spans="1:22" ht="24">
      <c r="A67" s="11">
        <v>14</v>
      </c>
      <c r="B67" s="15">
        <v>756</v>
      </c>
      <c r="C67" s="11">
        <v>75616</v>
      </c>
      <c r="D67" s="13" t="s">
        <v>36</v>
      </c>
      <c r="E67" s="16" t="s">
        <v>2</v>
      </c>
      <c r="F67" s="38">
        <f t="shared" si="15"/>
        <v>191670</v>
      </c>
      <c r="G67" s="39">
        <v>191670</v>
      </c>
      <c r="H67" s="39">
        <v>0</v>
      </c>
      <c r="I67" s="66">
        <f t="shared" si="13"/>
        <v>192000</v>
      </c>
      <c r="J67" s="67">
        <v>192000</v>
      </c>
      <c r="K67" s="67">
        <v>0</v>
      </c>
      <c r="L67" s="67">
        <v>139744.25</v>
      </c>
      <c r="M67" s="67">
        <v>139744.25</v>
      </c>
      <c r="N67" s="67"/>
      <c r="O67" s="68">
        <f t="shared" si="3"/>
        <v>100.17217091876662</v>
      </c>
      <c r="P67" s="66">
        <f t="shared" si="14"/>
        <v>192000</v>
      </c>
      <c r="Q67" s="67">
        <v>192000</v>
      </c>
      <c r="R67" s="67">
        <v>0</v>
      </c>
      <c r="S67" s="69">
        <f t="shared" si="4"/>
        <v>91272.07</v>
      </c>
      <c r="T67" s="70">
        <v>91272.07</v>
      </c>
      <c r="U67" s="70">
        <v>0</v>
      </c>
      <c r="V67" s="70">
        <f t="shared" si="5"/>
        <v>47.537536458333335</v>
      </c>
    </row>
    <row r="68" spans="1:22" ht="15" customHeight="1">
      <c r="A68" s="11">
        <v>15</v>
      </c>
      <c r="B68" s="15">
        <v>756</v>
      </c>
      <c r="C68" s="11">
        <v>75616</v>
      </c>
      <c r="D68" s="13" t="s">
        <v>39</v>
      </c>
      <c r="E68" s="16" t="s">
        <v>66</v>
      </c>
      <c r="F68" s="38">
        <f t="shared" si="15"/>
        <v>150000</v>
      </c>
      <c r="G68" s="39">
        <v>150000</v>
      </c>
      <c r="H68" s="39">
        <v>0</v>
      </c>
      <c r="I68" s="66">
        <f t="shared" si="13"/>
        <v>210000</v>
      </c>
      <c r="J68" s="67">
        <v>210000</v>
      </c>
      <c r="K68" s="67">
        <v>0</v>
      </c>
      <c r="L68" s="67">
        <v>340751.85</v>
      </c>
      <c r="M68" s="67">
        <v>340751.85</v>
      </c>
      <c r="N68" s="67"/>
      <c r="O68" s="68">
        <f t="shared" si="3"/>
        <v>140</v>
      </c>
      <c r="P68" s="66">
        <f t="shared" si="14"/>
        <v>210000</v>
      </c>
      <c r="Q68" s="67">
        <v>210000</v>
      </c>
      <c r="R68" s="67">
        <v>0</v>
      </c>
      <c r="S68" s="69">
        <f t="shared" si="4"/>
        <v>61955.49</v>
      </c>
      <c r="T68" s="70">
        <v>61955.49</v>
      </c>
      <c r="U68" s="70">
        <v>0</v>
      </c>
      <c r="V68" s="70">
        <f t="shared" si="5"/>
        <v>29.502614285714284</v>
      </c>
    </row>
    <row r="69" spans="1:22" ht="24">
      <c r="A69" s="11">
        <v>16</v>
      </c>
      <c r="B69" s="15">
        <v>756</v>
      </c>
      <c r="C69" s="11">
        <v>75616</v>
      </c>
      <c r="D69" s="13" t="s">
        <v>37</v>
      </c>
      <c r="E69" s="16" t="s">
        <v>67</v>
      </c>
      <c r="F69" s="38">
        <f t="shared" si="15"/>
        <v>3126000</v>
      </c>
      <c r="G69" s="39">
        <v>3126000</v>
      </c>
      <c r="H69" s="39">
        <v>0</v>
      </c>
      <c r="I69" s="66">
        <f t="shared" si="13"/>
        <v>3150000</v>
      </c>
      <c r="J69" s="67">
        <v>3150000</v>
      </c>
      <c r="K69" s="67">
        <v>0</v>
      </c>
      <c r="L69" s="67">
        <v>1463218.57</v>
      </c>
      <c r="M69" s="67">
        <v>1463218.57</v>
      </c>
      <c r="N69" s="67"/>
      <c r="O69" s="68">
        <f t="shared" si="3"/>
        <v>100.76775431861805</v>
      </c>
      <c r="P69" s="66">
        <f t="shared" si="14"/>
        <v>3150000</v>
      </c>
      <c r="Q69" s="67">
        <v>3150000</v>
      </c>
      <c r="R69" s="67">
        <v>0</v>
      </c>
      <c r="S69" s="69">
        <f t="shared" si="4"/>
        <v>593082.45</v>
      </c>
      <c r="T69" s="70">
        <v>593082.45</v>
      </c>
      <c r="U69" s="70">
        <v>0</v>
      </c>
      <c r="V69" s="70">
        <f t="shared" si="5"/>
        <v>18.828014285714286</v>
      </c>
    </row>
    <row r="70" spans="1:22" ht="24">
      <c r="A70" s="11">
        <v>17</v>
      </c>
      <c r="B70" s="15">
        <v>756</v>
      </c>
      <c r="C70" s="11">
        <v>75616</v>
      </c>
      <c r="D70" s="13" t="s">
        <v>40</v>
      </c>
      <c r="E70" s="16" t="s">
        <v>7</v>
      </c>
      <c r="F70" s="38">
        <f t="shared" si="15"/>
        <v>81000</v>
      </c>
      <c r="G70" s="39">
        <v>81000</v>
      </c>
      <c r="H70" s="39">
        <v>0</v>
      </c>
      <c r="I70" s="66">
        <f t="shared" si="13"/>
        <v>82038</v>
      </c>
      <c r="J70" s="67">
        <v>82038</v>
      </c>
      <c r="K70" s="67">
        <v>0</v>
      </c>
      <c r="L70" s="67">
        <v>68898.62</v>
      </c>
      <c r="M70" s="67">
        <v>68898.62</v>
      </c>
      <c r="N70" s="67"/>
      <c r="O70" s="68">
        <f t="shared" si="3"/>
        <v>101.28148148148148</v>
      </c>
      <c r="P70" s="66">
        <f t="shared" si="14"/>
        <v>82038</v>
      </c>
      <c r="Q70" s="67">
        <v>82038</v>
      </c>
      <c r="R70" s="67">
        <v>0</v>
      </c>
      <c r="S70" s="69">
        <f t="shared" si="4"/>
        <v>67243.25</v>
      </c>
      <c r="T70" s="70">
        <v>67243.25</v>
      </c>
      <c r="U70" s="70">
        <v>0</v>
      </c>
      <c r="V70" s="70">
        <f t="shared" si="5"/>
        <v>81.96597918037982</v>
      </c>
    </row>
    <row r="71" spans="1:22" ht="15.75" customHeight="1">
      <c r="A71" s="11">
        <v>18</v>
      </c>
      <c r="B71" s="15">
        <v>756</v>
      </c>
      <c r="C71" s="11">
        <v>75616</v>
      </c>
      <c r="D71" s="13" t="s">
        <v>41</v>
      </c>
      <c r="E71" s="16" t="s">
        <v>3</v>
      </c>
      <c r="F71" s="38">
        <f t="shared" si="15"/>
        <v>1000</v>
      </c>
      <c r="G71" s="39">
        <v>1000</v>
      </c>
      <c r="H71" s="39">
        <v>0</v>
      </c>
      <c r="I71" s="66">
        <f t="shared" si="13"/>
        <v>1000</v>
      </c>
      <c r="J71" s="67">
        <v>1000</v>
      </c>
      <c r="K71" s="67">
        <v>0</v>
      </c>
      <c r="L71" s="67">
        <v>0</v>
      </c>
      <c r="M71" s="67">
        <v>0</v>
      </c>
      <c r="N71" s="67"/>
      <c r="O71" s="68">
        <f t="shared" si="3"/>
        <v>100</v>
      </c>
      <c r="P71" s="66">
        <f t="shared" si="14"/>
        <v>1000</v>
      </c>
      <c r="Q71" s="67">
        <v>1000</v>
      </c>
      <c r="R71" s="67">
        <v>0</v>
      </c>
      <c r="S71" s="69">
        <f t="shared" si="4"/>
        <v>0</v>
      </c>
      <c r="T71" s="70">
        <v>0</v>
      </c>
      <c r="U71" s="70">
        <v>0</v>
      </c>
      <c r="V71" s="70">
        <f t="shared" si="5"/>
        <v>0</v>
      </c>
    </row>
    <row r="72" spans="1:22" ht="48">
      <c r="A72" s="11">
        <v>19</v>
      </c>
      <c r="B72" s="15">
        <v>756</v>
      </c>
      <c r="C72" s="11">
        <v>75618</v>
      </c>
      <c r="D72" s="13" t="s">
        <v>28</v>
      </c>
      <c r="E72" s="16" t="s">
        <v>80</v>
      </c>
      <c r="F72" s="38">
        <f t="shared" si="15"/>
        <v>31200</v>
      </c>
      <c r="G72" s="39">
        <v>31200</v>
      </c>
      <c r="H72" s="39">
        <v>0</v>
      </c>
      <c r="I72" s="66">
        <f t="shared" si="13"/>
        <v>8500</v>
      </c>
      <c r="J72" s="67">
        <v>8500</v>
      </c>
      <c r="K72" s="67">
        <v>0</v>
      </c>
      <c r="L72" s="67">
        <v>8185</v>
      </c>
      <c r="M72" s="67">
        <v>8185</v>
      </c>
      <c r="N72" s="67"/>
      <c r="O72" s="68">
        <f t="shared" si="3"/>
        <v>27.24358974358974</v>
      </c>
      <c r="P72" s="66">
        <f t="shared" si="14"/>
        <v>8500</v>
      </c>
      <c r="Q72" s="67">
        <v>8500</v>
      </c>
      <c r="R72" s="67">
        <v>0</v>
      </c>
      <c r="S72" s="69">
        <f t="shared" si="4"/>
        <v>84</v>
      </c>
      <c r="T72" s="70">
        <v>84</v>
      </c>
      <c r="U72" s="70">
        <v>0</v>
      </c>
      <c r="V72" s="70">
        <f t="shared" si="5"/>
        <v>0.9882352941176471</v>
      </c>
    </row>
    <row r="73" spans="1:22" ht="16.5" customHeight="1">
      <c r="A73" s="11">
        <v>20</v>
      </c>
      <c r="B73" s="15">
        <v>756</v>
      </c>
      <c r="C73" s="11">
        <v>75618</v>
      </c>
      <c r="D73" s="13" t="s">
        <v>42</v>
      </c>
      <c r="E73" s="16" t="s">
        <v>14</v>
      </c>
      <c r="F73" s="38">
        <f t="shared" si="15"/>
        <v>65000</v>
      </c>
      <c r="G73" s="39">
        <v>65000</v>
      </c>
      <c r="H73" s="39">
        <v>0</v>
      </c>
      <c r="I73" s="66">
        <f aca="true" t="shared" si="16" ref="I73:I81">SUM(J73+K73)</f>
        <v>65000</v>
      </c>
      <c r="J73" s="67">
        <v>65000</v>
      </c>
      <c r="K73" s="67">
        <v>0</v>
      </c>
      <c r="L73" s="67">
        <v>27204</v>
      </c>
      <c r="M73" s="67">
        <v>27204</v>
      </c>
      <c r="N73" s="67"/>
      <c r="O73" s="68">
        <f t="shared" si="3"/>
        <v>100</v>
      </c>
      <c r="P73" s="66">
        <f t="shared" si="14"/>
        <v>65000</v>
      </c>
      <c r="Q73" s="67">
        <v>65000</v>
      </c>
      <c r="R73" s="67">
        <v>0</v>
      </c>
      <c r="S73" s="69">
        <f t="shared" si="4"/>
        <v>24592.85</v>
      </c>
      <c r="T73" s="70">
        <v>24592.85</v>
      </c>
      <c r="U73" s="70">
        <v>0</v>
      </c>
      <c r="V73" s="70">
        <f t="shared" si="5"/>
        <v>37.835153846153844</v>
      </c>
    </row>
    <row r="74" spans="1:22" ht="36">
      <c r="A74" s="11">
        <v>21</v>
      </c>
      <c r="B74" s="15">
        <v>756</v>
      </c>
      <c r="C74" s="11">
        <v>75618</v>
      </c>
      <c r="D74" s="13" t="s">
        <v>43</v>
      </c>
      <c r="E74" s="16" t="s">
        <v>152</v>
      </c>
      <c r="F74" s="38">
        <f t="shared" si="15"/>
        <v>169000</v>
      </c>
      <c r="G74" s="39">
        <v>169000</v>
      </c>
      <c r="H74" s="39">
        <v>0</v>
      </c>
      <c r="I74" s="66">
        <f t="shared" si="16"/>
        <v>180000</v>
      </c>
      <c r="J74" s="67">
        <v>180000</v>
      </c>
      <c r="K74" s="67">
        <v>0</v>
      </c>
      <c r="L74" s="67">
        <v>141196.17</v>
      </c>
      <c r="M74" s="67">
        <v>141196.17</v>
      </c>
      <c r="N74" s="67"/>
      <c r="O74" s="68">
        <f t="shared" si="3"/>
        <v>106.50887573964498</v>
      </c>
      <c r="P74" s="66">
        <f t="shared" si="14"/>
        <v>180000</v>
      </c>
      <c r="Q74" s="67">
        <v>180000</v>
      </c>
      <c r="R74" s="67">
        <v>0</v>
      </c>
      <c r="S74" s="69">
        <f t="shared" si="4"/>
        <v>135328.7</v>
      </c>
      <c r="T74" s="70">
        <v>135328.7</v>
      </c>
      <c r="U74" s="70">
        <v>0</v>
      </c>
      <c r="V74" s="70">
        <f t="shared" si="5"/>
        <v>75.18261111111111</v>
      </c>
    </row>
    <row r="75" spans="1:22" ht="72">
      <c r="A75" s="11">
        <v>22</v>
      </c>
      <c r="B75" s="15">
        <v>756</v>
      </c>
      <c r="C75" s="11">
        <v>75618</v>
      </c>
      <c r="D75" s="13" t="s">
        <v>28</v>
      </c>
      <c r="E75" s="16" t="s">
        <v>153</v>
      </c>
      <c r="F75" s="38">
        <f t="shared" si="15"/>
        <v>400000</v>
      </c>
      <c r="G75" s="39">
        <v>400000</v>
      </c>
      <c r="H75" s="39">
        <v>0</v>
      </c>
      <c r="I75" s="66">
        <f t="shared" si="16"/>
        <v>200000</v>
      </c>
      <c r="J75" s="67">
        <v>200000</v>
      </c>
      <c r="K75" s="67">
        <v>0</v>
      </c>
      <c r="L75" s="67">
        <v>67731.7</v>
      </c>
      <c r="M75" s="67">
        <v>67731.7</v>
      </c>
      <c r="N75" s="67"/>
      <c r="O75" s="68">
        <f t="shared" si="3"/>
        <v>50</v>
      </c>
      <c r="P75" s="66">
        <f t="shared" si="14"/>
        <v>200000</v>
      </c>
      <c r="Q75" s="67">
        <v>200000</v>
      </c>
      <c r="R75" s="67">
        <v>0</v>
      </c>
      <c r="S75" s="69">
        <f t="shared" si="4"/>
        <v>113946.5</v>
      </c>
      <c r="T75" s="70">
        <v>113946.5</v>
      </c>
      <c r="U75" s="70">
        <v>0</v>
      </c>
      <c r="V75" s="70">
        <f t="shared" si="5"/>
        <v>56.97325</v>
      </c>
    </row>
    <row r="76" spans="1:22" ht="48">
      <c r="A76" s="11">
        <v>23</v>
      </c>
      <c r="B76" s="15">
        <v>756</v>
      </c>
      <c r="C76" s="11">
        <v>75618</v>
      </c>
      <c r="D76" s="13" t="s">
        <v>28</v>
      </c>
      <c r="E76" s="16" t="s">
        <v>120</v>
      </c>
      <c r="F76" s="38">
        <f t="shared" si="15"/>
        <v>160000</v>
      </c>
      <c r="G76" s="39">
        <v>160000</v>
      </c>
      <c r="H76" s="39">
        <v>0</v>
      </c>
      <c r="I76" s="66">
        <f t="shared" si="16"/>
        <v>200000</v>
      </c>
      <c r="J76" s="67">
        <v>200000</v>
      </c>
      <c r="K76" s="67">
        <v>0</v>
      </c>
      <c r="L76" s="67">
        <v>169632.44</v>
      </c>
      <c r="M76" s="67">
        <v>169632.44</v>
      </c>
      <c r="N76" s="67"/>
      <c r="O76" s="68">
        <f t="shared" si="3"/>
        <v>125</v>
      </c>
      <c r="P76" s="66">
        <f t="shared" si="14"/>
        <v>200000</v>
      </c>
      <c r="Q76" s="67">
        <v>200000</v>
      </c>
      <c r="R76" s="67">
        <v>0</v>
      </c>
      <c r="S76" s="69">
        <f t="shared" si="4"/>
        <v>114150.22</v>
      </c>
      <c r="T76" s="70">
        <v>114150.22</v>
      </c>
      <c r="U76" s="70">
        <v>0</v>
      </c>
      <c r="V76" s="70">
        <f t="shared" si="5"/>
        <v>57.075109999999995</v>
      </c>
    </row>
    <row r="77" spans="1:22" ht="24">
      <c r="A77" s="11">
        <v>24</v>
      </c>
      <c r="B77" s="15">
        <v>756</v>
      </c>
      <c r="C77" s="11"/>
      <c r="D77" s="13"/>
      <c r="E77" s="16" t="s">
        <v>149</v>
      </c>
      <c r="F77" s="38"/>
      <c r="G77" s="39"/>
      <c r="H77" s="39"/>
      <c r="I77" s="66">
        <f t="shared" si="16"/>
        <v>0</v>
      </c>
      <c r="J77" s="67">
        <v>0</v>
      </c>
      <c r="K77" s="67">
        <v>0</v>
      </c>
      <c r="L77" s="67"/>
      <c r="M77" s="67"/>
      <c r="N77" s="67"/>
      <c r="O77" s="68"/>
      <c r="P77" s="66">
        <f t="shared" si="14"/>
        <v>0</v>
      </c>
      <c r="Q77" s="67">
        <v>0</v>
      </c>
      <c r="R77" s="67">
        <v>0</v>
      </c>
      <c r="S77" s="69">
        <f t="shared" si="4"/>
        <v>25.74</v>
      </c>
      <c r="T77" s="70">
        <v>25.74</v>
      </c>
      <c r="U77" s="70">
        <v>0</v>
      </c>
      <c r="V77" s="70" t="e">
        <f t="shared" si="5"/>
        <v>#DIV/0!</v>
      </c>
    </row>
    <row r="78" spans="1:22" ht="84">
      <c r="A78" s="11">
        <v>25</v>
      </c>
      <c r="B78" s="15">
        <v>756</v>
      </c>
      <c r="C78" s="11">
        <v>75618</v>
      </c>
      <c r="D78" s="13" t="s">
        <v>28</v>
      </c>
      <c r="E78" s="16" t="s">
        <v>79</v>
      </c>
      <c r="F78" s="38">
        <f t="shared" si="15"/>
        <v>295000</v>
      </c>
      <c r="G78" s="39">
        <v>295000</v>
      </c>
      <c r="H78" s="39">
        <v>0</v>
      </c>
      <c r="I78" s="66">
        <f t="shared" si="16"/>
        <v>295000</v>
      </c>
      <c r="J78" s="67">
        <v>295000</v>
      </c>
      <c r="K78" s="67">
        <v>0</v>
      </c>
      <c r="L78" s="67">
        <v>3043.85</v>
      </c>
      <c r="M78" s="67">
        <v>3043.85</v>
      </c>
      <c r="N78" s="67"/>
      <c r="O78" s="68">
        <f t="shared" si="3"/>
        <v>100</v>
      </c>
      <c r="P78" s="66">
        <f t="shared" si="14"/>
        <v>295000</v>
      </c>
      <c r="Q78" s="67">
        <v>295000</v>
      </c>
      <c r="R78" s="67">
        <v>0</v>
      </c>
      <c r="S78" s="69">
        <f t="shared" si="4"/>
        <v>0</v>
      </c>
      <c r="T78" s="70">
        <v>0</v>
      </c>
      <c r="U78" s="70">
        <v>0</v>
      </c>
      <c r="V78" s="70">
        <f t="shared" si="5"/>
        <v>0</v>
      </c>
    </row>
    <row r="79" spans="1:22" ht="30.75" customHeight="1" hidden="1">
      <c r="A79" s="11">
        <v>26</v>
      </c>
      <c r="B79" s="15">
        <v>756</v>
      </c>
      <c r="C79" s="11">
        <v>75618</v>
      </c>
      <c r="D79" s="13" t="s">
        <v>40</v>
      </c>
      <c r="E79" s="16" t="s">
        <v>102</v>
      </c>
      <c r="F79" s="38">
        <f t="shared" si="15"/>
        <v>19200</v>
      </c>
      <c r="G79" s="39">
        <v>19200</v>
      </c>
      <c r="H79" s="39">
        <v>0</v>
      </c>
      <c r="I79" s="66">
        <f t="shared" si="16"/>
        <v>0</v>
      </c>
      <c r="J79" s="67"/>
      <c r="K79" s="67">
        <v>0</v>
      </c>
      <c r="L79" s="67">
        <v>20993.81</v>
      </c>
      <c r="M79" s="67">
        <v>20993.81</v>
      </c>
      <c r="N79" s="67"/>
      <c r="O79" s="68">
        <f t="shared" si="3"/>
        <v>0</v>
      </c>
      <c r="P79" s="66">
        <f t="shared" si="14"/>
        <v>0</v>
      </c>
      <c r="Q79" s="67"/>
      <c r="R79" s="67">
        <v>0</v>
      </c>
      <c r="S79" s="69">
        <f t="shared" si="4"/>
        <v>0</v>
      </c>
      <c r="T79" s="70"/>
      <c r="U79" s="70">
        <v>0</v>
      </c>
      <c r="V79" s="70" t="e">
        <f t="shared" si="5"/>
        <v>#DIV/0!</v>
      </c>
    </row>
    <row r="80" spans="1:22" ht="36">
      <c r="A80" s="11">
        <v>26</v>
      </c>
      <c r="B80" s="15">
        <v>756</v>
      </c>
      <c r="C80" s="11">
        <v>75621</v>
      </c>
      <c r="D80" s="13" t="s">
        <v>44</v>
      </c>
      <c r="E80" s="16" t="s">
        <v>95</v>
      </c>
      <c r="F80" s="38">
        <f t="shared" si="15"/>
        <v>39062865</v>
      </c>
      <c r="G80" s="39">
        <v>39062865</v>
      </c>
      <c r="H80" s="39">
        <v>0</v>
      </c>
      <c r="I80" s="66">
        <f t="shared" si="16"/>
        <v>36219905</v>
      </c>
      <c r="J80" s="67">
        <v>36219905</v>
      </c>
      <c r="K80" s="67">
        <v>0</v>
      </c>
      <c r="L80" s="67">
        <v>15761034</v>
      </c>
      <c r="M80" s="67">
        <v>15761034</v>
      </c>
      <c r="N80" s="67"/>
      <c r="O80" s="68">
        <f t="shared" si="3"/>
        <v>92.72209040478727</v>
      </c>
      <c r="P80" s="66">
        <f t="shared" si="14"/>
        <v>36219905</v>
      </c>
      <c r="Q80" s="67">
        <v>36219905</v>
      </c>
      <c r="R80" s="67">
        <v>0</v>
      </c>
      <c r="S80" s="69">
        <f t="shared" si="4"/>
        <v>14615597</v>
      </c>
      <c r="T80" s="70">
        <v>14615597</v>
      </c>
      <c r="U80" s="70">
        <v>0</v>
      </c>
      <c r="V80" s="70">
        <f t="shared" si="5"/>
        <v>40.35238910759153</v>
      </c>
    </row>
    <row r="81" spans="1:22" ht="26.25" customHeight="1">
      <c r="A81" s="11">
        <v>27</v>
      </c>
      <c r="B81" s="15">
        <v>756</v>
      </c>
      <c r="C81" s="11">
        <v>75621</v>
      </c>
      <c r="D81" s="13" t="s">
        <v>45</v>
      </c>
      <c r="E81" s="16" t="s">
        <v>94</v>
      </c>
      <c r="F81" s="38">
        <f t="shared" si="15"/>
        <v>1410000</v>
      </c>
      <c r="G81" s="39">
        <v>1410000</v>
      </c>
      <c r="H81" s="39">
        <v>0</v>
      </c>
      <c r="I81" s="66">
        <f t="shared" si="16"/>
        <v>1420000</v>
      </c>
      <c r="J81" s="67">
        <v>1420000</v>
      </c>
      <c r="K81" s="67">
        <v>0</v>
      </c>
      <c r="L81" s="67">
        <v>1313720.66</v>
      </c>
      <c r="M81" s="67">
        <v>1313720.66</v>
      </c>
      <c r="N81" s="67"/>
      <c r="O81" s="68">
        <f t="shared" si="3"/>
        <v>100.70921985815602</v>
      </c>
      <c r="P81" s="66">
        <f t="shared" si="14"/>
        <v>1420000</v>
      </c>
      <c r="Q81" s="67">
        <v>1420000</v>
      </c>
      <c r="R81" s="67">
        <v>0</v>
      </c>
      <c r="S81" s="69">
        <f t="shared" si="4"/>
        <v>264888.37</v>
      </c>
      <c r="T81" s="70">
        <v>264888.37</v>
      </c>
      <c r="U81" s="70">
        <v>0</v>
      </c>
      <c r="V81" s="70">
        <f t="shared" si="5"/>
        <v>18.65411056338028</v>
      </c>
    </row>
    <row r="82" spans="1:22" s="35" customFormat="1" ht="48.75" customHeight="1">
      <c r="A82" s="120" t="s">
        <v>53</v>
      </c>
      <c r="B82" s="121"/>
      <c r="C82" s="121"/>
      <c r="D82" s="122"/>
      <c r="E82" s="123"/>
      <c r="F82" s="43">
        <f aca="true" t="shared" si="17" ref="F82:M82">SUM(F54:F81)</f>
        <v>53131921</v>
      </c>
      <c r="G82" s="44">
        <f t="shared" si="17"/>
        <v>53131921</v>
      </c>
      <c r="H82" s="44">
        <f t="shared" si="17"/>
        <v>0</v>
      </c>
      <c r="I82" s="60">
        <f t="shared" si="17"/>
        <v>51657793</v>
      </c>
      <c r="J82" s="57">
        <f t="shared" si="17"/>
        <v>51657793</v>
      </c>
      <c r="K82" s="57">
        <f t="shared" si="17"/>
        <v>0</v>
      </c>
      <c r="L82" s="57">
        <f t="shared" si="17"/>
        <v>25048091.36</v>
      </c>
      <c r="M82" s="57">
        <f t="shared" si="17"/>
        <v>25048091.36</v>
      </c>
      <c r="N82" s="77">
        <v>0</v>
      </c>
      <c r="O82" s="68">
        <f t="shared" si="3"/>
        <v>97.22553227465652</v>
      </c>
      <c r="P82" s="60">
        <f>SUM(P54:P81)</f>
        <v>51657793</v>
      </c>
      <c r="Q82" s="57">
        <f>SUM(Q54:Q81)</f>
        <v>51657793</v>
      </c>
      <c r="R82" s="57">
        <f>SUM(R54:R81)</f>
        <v>0</v>
      </c>
      <c r="S82" s="72">
        <f t="shared" si="4"/>
        <v>22023367.360000003</v>
      </c>
      <c r="T82" s="75">
        <f>SUM(T54:T81)</f>
        <v>22023367.360000003</v>
      </c>
      <c r="U82" s="70">
        <v>0</v>
      </c>
      <c r="V82" s="70">
        <f t="shared" si="5"/>
        <v>42.63319449206822</v>
      </c>
    </row>
    <row r="83" spans="1:22" ht="36">
      <c r="A83" s="11">
        <v>1</v>
      </c>
      <c r="B83" s="15">
        <v>758</v>
      </c>
      <c r="C83" s="11">
        <v>75801</v>
      </c>
      <c r="D83" s="11">
        <v>2920</v>
      </c>
      <c r="E83" s="14" t="s">
        <v>57</v>
      </c>
      <c r="F83" s="38">
        <f>SUM(G83+H83)</f>
        <v>11450698</v>
      </c>
      <c r="G83" s="39">
        <v>11450698</v>
      </c>
      <c r="H83" s="39">
        <v>0</v>
      </c>
      <c r="I83" s="66">
        <f>SUM(J83+K83)</f>
        <v>12385853</v>
      </c>
      <c r="J83" s="67">
        <v>12385853</v>
      </c>
      <c r="K83" s="67">
        <v>0</v>
      </c>
      <c r="L83" s="67">
        <v>7046584</v>
      </c>
      <c r="M83" s="67">
        <v>7046584</v>
      </c>
      <c r="N83" s="61"/>
      <c r="O83" s="68">
        <f t="shared" si="3"/>
        <v>108.16679472290684</v>
      </c>
      <c r="P83" s="66">
        <f>SUM(Q83+R83)</f>
        <v>12671456</v>
      </c>
      <c r="Q83" s="67">
        <v>12671456</v>
      </c>
      <c r="R83" s="67">
        <v>0</v>
      </c>
      <c r="S83" s="69">
        <f t="shared" si="4"/>
        <v>7797816</v>
      </c>
      <c r="T83" s="70">
        <v>7797816</v>
      </c>
      <c r="U83" s="70">
        <v>0</v>
      </c>
      <c r="V83" s="70">
        <f t="shared" si="5"/>
        <v>61.53843725614483</v>
      </c>
    </row>
    <row r="84" spans="1:22" ht="24">
      <c r="A84" s="20">
        <v>2</v>
      </c>
      <c r="B84" s="7">
        <v>758</v>
      </c>
      <c r="C84" s="20">
        <v>75814</v>
      </c>
      <c r="D84" s="31" t="s">
        <v>46</v>
      </c>
      <c r="E84" s="32" t="s">
        <v>51</v>
      </c>
      <c r="F84" s="45">
        <f>SUM(G84+H84)</f>
        <v>350000</v>
      </c>
      <c r="G84" s="46">
        <v>350000</v>
      </c>
      <c r="H84" s="39">
        <v>0</v>
      </c>
      <c r="I84" s="79">
        <f>SUM(J84+K84)</f>
        <v>380000</v>
      </c>
      <c r="J84" s="80">
        <v>380000</v>
      </c>
      <c r="K84" s="67">
        <v>0</v>
      </c>
      <c r="L84" s="80">
        <v>269501.63</v>
      </c>
      <c r="M84" s="80">
        <v>269501.63</v>
      </c>
      <c r="N84" s="80"/>
      <c r="O84" s="68">
        <f t="shared" si="3"/>
        <v>108.57142857142857</v>
      </c>
      <c r="P84" s="79">
        <f>SUM(Q84+R84)</f>
        <v>380000</v>
      </c>
      <c r="Q84" s="80">
        <v>380000</v>
      </c>
      <c r="R84" s="67">
        <v>0</v>
      </c>
      <c r="S84" s="69">
        <f t="shared" si="4"/>
        <v>112812.45</v>
      </c>
      <c r="T84" s="70">
        <v>112812.45</v>
      </c>
      <c r="U84" s="70">
        <v>0</v>
      </c>
      <c r="V84" s="70">
        <f t="shared" si="5"/>
        <v>29.687486842105265</v>
      </c>
    </row>
    <row r="85" spans="1:62" s="33" customFormat="1" ht="26.25" customHeight="1" hidden="1">
      <c r="A85" s="11">
        <v>3</v>
      </c>
      <c r="B85" s="15">
        <v>758</v>
      </c>
      <c r="C85" s="11">
        <v>75814</v>
      </c>
      <c r="D85" s="13" t="s">
        <v>31</v>
      </c>
      <c r="E85" s="14" t="s">
        <v>112</v>
      </c>
      <c r="F85" s="38">
        <f>SUM(G85+H85)</f>
        <v>1845407</v>
      </c>
      <c r="G85" s="39">
        <v>1845407</v>
      </c>
      <c r="H85" s="39">
        <v>0</v>
      </c>
      <c r="I85" s="66">
        <f>SUM(J85+K85)</f>
        <v>0</v>
      </c>
      <c r="J85" s="67"/>
      <c r="K85" s="67">
        <v>0</v>
      </c>
      <c r="L85" s="67">
        <v>1253000</v>
      </c>
      <c r="M85" s="67">
        <v>1253000</v>
      </c>
      <c r="N85" s="67"/>
      <c r="O85" s="68">
        <f t="shared" si="3"/>
        <v>0</v>
      </c>
      <c r="P85" s="66">
        <f>SUM(Q85+R85)</f>
        <v>0</v>
      </c>
      <c r="Q85" s="67"/>
      <c r="R85" s="67">
        <v>0</v>
      </c>
      <c r="S85" s="69">
        <f t="shared" si="4"/>
        <v>0</v>
      </c>
      <c r="T85" s="70"/>
      <c r="U85" s="70">
        <v>0</v>
      </c>
      <c r="V85" s="70" t="e">
        <f t="shared" si="5"/>
        <v>#DIV/0!</v>
      </c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</row>
    <row r="86" spans="1:22" s="35" customFormat="1" ht="15.75" customHeight="1">
      <c r="A86" s="92" t="s">
        <v>54</v>
      </c>
      <c r="B86" s="93"/>
      <c r="C86" s="93"/>
      <c r="D86" s="94"/>
      <c r="E86" s="95"/>
      <c r="F86" s="47">
        <f>SUM(F83:F85)</f>
        <v>13646105</v>
      </c>
      <c r="G86" s="48">
        <f>SUM(G83:G85)</f>
        <v>13646105</v>
      </c>
      <c r="H86" s="48">
        <f>SUM(H83:H84)</f>
        <v>0</v>
      </c>
      <c r="I86" s="60">
        <f>SUM(I83:I85)</f>
        <v>12765853</v>
      </c>
      <c r="J86" s="57">
        <f>SUM(J83:J85)</f>
        <v>12765853</v>
      </c>
      <c r="K86" s="81">
        <f>SUM(K83:K84)</f>
        <v>0</v>
      </c>
      <c r="L86" s="82">
        <f>SUM(L83:L85)</f>
        <v>8569085.629999999</v>
      </c>
      <c r="M86" s="82">
        <f>SUM(M83:M85)</f>
        <v>8569085.629999999</v>
      </c>
      <c r="N86" s="83">
        <v>0</v>
      </c>
      <c r="O86" s="68">
        <f t="shared" si="3"/>
        <v>93.54942674118367</v>
      </c>
      <c r="P86" s="60">
        <f>SUM(P83:P85)</f>
        <v>13051456</v>
      </c>
      <c r="Q86" s="57">
        <f>SUM(Q83:Q85)</f>
        <v>13051456</v>
      </c>
      <c r="R86" s="81">
        <f>SUM(R83:R84)</f>
        <v>0</v>
      </c>
      <c r="S86" s="72">
        <f t="shared" si="4"/>
        <v>7910628.45</v>
      </c>
      <c r="T86" s="75">
        <f>SUM(T83:T85)</f>
        <v>7910628.45</v>
      </c>
      <c r="U86" s="70">
        <v>0</v>
      </c>
      <c r="V86" s="75">
        <f t="shared" si="5"/>
        <v>60.61108009711713</v>
      </c>
    </row>
    <row r="87" spans="1:22" ht="36">
      <c r="A87" s="18">
        <v>1</v>
      </c>
      <c r="B87" s="15">
        <v>801</v>
      </c>
      <c r="C87" s="11">
        <v>80101</v>
      </c>
      <c r="D87" s="13" t="s">
        <v>61</v>
      </c>
      <c r="E87" s="19" t="s">
        <v>84</v>
      </c>
      <c r="F87" s="43">
        <f>SUM(G87)</f>
        <v>780</v>
      </c>
      <c r="G87" s="44">
        <v>780</v>
      </c>
      <c r="H87" s="44">
        <v>0</v>
      </c>
      <c r="I87" s="66">
        <f>SUM(J87)</f>
        <v>740</v>
      </c>
      <c r="J87" s="67">
        <v>740</v>
      </c>
      <c r="K87" s="67">
        <v>0</v>
      </c>
      <c r="L87" s="67">
        <v>373</v>
      </c>
      <c r="M87" s="67">
        <v>373</v>
      </c>
      <c r="N87" s="67"/>
      <c r="O87" s="68">
        <f t="shared" si="3"/>
        <v>94.87179487179486</v>
      </c>
      <c r="P87" s="66">
        <f>SUM(Q87)</f>
        <v>740</v>
      </c>
      <c r="Q87" s="67">
        <v>740</v>
      </c>
      <c r="R87" s="67">
        <v>0</v>
      </c>
      <c r="S87" s="69">
        <f t="shared" si="4"/>
        <v>334</v>
      </c>
      <c r="T87" s="70">
        <v>334</v>
      </c>
      <c r="U87" s="70">
        <v>0</v>
      </c>
      <c r="V87" s="70">
        <f t="shared" si="5"/>
        <v>45.13513513513514</v>
      </c>
    </row>
    <row r="88" spans="1:22" ht="24">
      <c r="A88" s="18">
        <v>2</v>
      </c>
      <c r="B88" s="15">
        <v>801</v>
      </c>
      <c r="C88" s="11">
        <v>80101</v>
      </c>
      <c r="D88" s="13" t="s">
        <v>46</v>
      </c>
      <c r="E88" s="14" t="s">
        <v>8</v>
      </c>
      <c r="F88" s="38">
        <f>SUM(G88+H88)</f>
        <v>300</v>
      </c>
      <c r="G88" s="39">
        <v>300</v>
      </c>
      <c r="H88" s="44">
        <v>0</v>
      </c>
      <c r="I88" s="66">
        <f>SUM(J88+K88)</f>
        <v>9000</v>
      </c>
      <c r="J88" s="67">
        <v>9000</v>
      </c>
      <c r="K88" s="57">
        <v>0</v>
      </c>
      <c r="L88" s="67">
        <v>180.95</v>
      </c>
      <c r="M88" s="67">
        <v>180.95</v>
      </c>
      <c r="N88" s="67"/>
      <c r="O88" s="68">
        <f t="shared" si="3"/>
        <v>3000</v>
      </c>
      <c r="P88" s="66">
        <f>SUM(Q88+R88)</f>
        <v>9000</v>
      </c>
      <c r="Q88" s="67">
        <v>9000</v>
      </c>
      <c r="R88" s="57">
        <v>0</v>
      </c>
      <c r="S88" s="69">
        <f t="shared" si="4"/>
        <v>4538.27</v>
      </c>
      <c r="T88" s="70">
        <v>4538.27</v>
      </c>
      <c r="U88" s="70">
        <v>0</v>
      </c>
      <c r="V88" s="70">
        <f t="shared" si="5"/>
        <v>50.42522222222223</v>
      </c>
    </row>
    <row r="89" spans="1:22" ht="24">
      <c r="A89" s="18">
        <v>3</v>
      </c>
      <c r="B89" s="15">
        <v>801</v>
      </c>
      <c r="C89" s="11">
        <v>80101</v>
      </c>
      <c r="D89" s="13" t="s">
        <v>26</v>
      </c>
      <c r="E89" s="14" t="s">
        <v>81</v>
      </c>
      <c r="F89" s="38">
        <f>SUM(G89+H89)</f>
        <v>17000</v>
      </c>
      <c r="G89" s="39">
        <v>17000</v>
      </c>
      <c r="H89" s="44">
        <v>0</v>
      </c>
      <c r="I89" s="66">
        <f>SUM(J89+K89)</f>
        <v>17000</v>
      </c>
      <c r="J89" s="67">
        <v>17000</v>
      </c>
      <c r="K89" s="57">
        <v>0</v>
      </c>
      <c r="L89" s="67">
        <v>6268.07</v>
      </c>
      <c r="M89" s="67">
        <v>6268.07</v>
      </c>
      <c r="N89" s="67"/>
      <c r="O89" s="68">
        <f t="shared" si="3"/>
        <v>100</v>
      </c>
      <c r="P89" s="66">
        <f>SUM(Q89+R89)</f>
        <v>17000</v>
      </c>
      <c r="Q89" s="67">
        <v>17000</v>
      </c>
      <c r="R89" s="57">
        <v>0</v>
      </c>
      <c r="S89" s="69">
        <f t="shared" si="4"/>
        <v>7028.86</v>
      </c>
      <c r="T89" s="70">
        <v>7028.86</v>
      </c>
      <c r="U89" s="70">
        <v>0</v>
      </c>
      <c r="V89" s="70">
        <f t="shared" si="5"/>
        <v>41.34623529411765</v>
      </c>
    </row>
    <row r="90" spans="1:22" ht="24">
      <c r="A90" s="18">
        <v>4</v>
      </c>
      <c r="B90" s="15">
        <v>801</v>
      </c>
      <c r="C90" s="11">
        <v>80101</v>
      </c>
      <c r="D90" s="13" t="s">
        <v>40</v>
      </c>
      <c r="E90" s="14" t="s">
        <v>62</v>
      </c>
      <c r="F90" s="38">
        <f>SUM(G90+H90)</f>
        <v>0</v>
      </c>
      <c r="G90" s="39">
        <v>0</v>
      </c>
      <c r="H90" s="44">
        <v>0</v>
      </c>
      <c r="I90" s="66">
        <f>SUM(J90+K90)</f>
        <v>50</v>
      </c>
      <c r="J90" s="67">
        <v>50</v>
      </c>
      <c r="K90" s="57">
        <v>0</v>
      </c>
      <c r="L90" s="67">
        <v>12.33</v>
      </c>
      <c r="M90" s="67">
        <v>12.33</v>
      </c>
      <c r="N90" s="67"/>
      <c r="O90" s="68" t="e">
        <f t="shared" si="3"/>
        <v>#DIV/0!</v>
      </c>
      <c r="P90" s="66">
        <f>SUM(Q90+R90)</f>
        <v>50</v>
      </c>
      <c r="Q90" s="67">
        <v>50</v>
      </c>
      <c r="R90" s="57">
        <v>0</v>
      </c>
      <c r="S90" s="69">
        <f t="shared" si="4"/>
        <v>0</v>
      </c>
      <c r="T90" s="70">
        <v>0</v>
      </c>
      <c r="U90" s="70">
        <v>0</v>
      </c>
      <c r="V90" s="70">
        <f aca="true" t="shared" si="18" ref="V90:V142">SUM(S90/P90)*100</f>
        <v>0</v>
      </c>
    </row>
    <row r="91" spans="1:22" ht="48">
      <c r="A91" s="18">
        <v>5</v>
      </c>
      <c r="B91" s="15">
        <v>801</v>
      </c>
      <c r="C91" s="11">
        <v>80101</v>
      </c>
      <c r="D91" s="13" t="s">
        <v>31</v>
      </c>
      <c r="E91" s="14" t="s">
        <v>56</v>
      </c>
      <c r="F91" s="38">
        <f aca="true" t="shared" si="19" ref="F91:F107">SUM(G91+H91)</f>
        <v>3861</v>
      </c>
      <c r="G91" s="39">
        <v>3861</v>
      </c>
      <c r="H91" s="44">
        <v>0</v>
      </c>
      <c r="I91" s="66">
        <f aca="true" t="shared" si="20" ref="I91:I107">SUM(J91+K91)</f>
        <v>1580</v>
      </c>
      <c r="J91" s="67">
        <v>1580</v>
      </c>
      <c r="K91" s="57">
        <v>0</v>
      </c>
      <c r="L91" s="67">
        <v>2950.34</v>
      </c>
      <c r="M91" s="67">
        <v>2950.34</v>
      </c>
      <c r="N91" s="67"/>
      <c r="O91" s="68">
        <f t="shared" si="3"/>
        <v>40.92204092204092</v>
      </c>
      <c r="P91" s="66">
        <f aca="true" t="shared" si="21" ref="P91:P107">SUM(Q91+R91)</f>
        <v>1920</v>
      </c>
      <c r="Q91" s="67">
        <v>1920</v>
      </c>
      <c r="R91" s="57">
        <v>0</v>
      </c>
      <c r="S91" s="69">
        <f t="shared" si="4"/>
        <v>826.97</v>
      </c>
      <c r="T91" s="70">
        <v>826.97</v>
      </c>
      <c r="U91" s="70">
        <v>0</v>
      </c>
      <c r="V91" s="70">
        <f t="shared" si="18"/>
        <v>43.07135416666667</v>
      </c>
    </row>
    <row r="92" spans="1:22" ht="24">
      <c r="A92" s="18">
        <v>6</v>
      </c>
      <c r="B92" s="15">
        <v>801</v>
      </c>
      <c r="C92" s="11">
        <v>80104</v>
      </c>
      <c r="D92" s="13" t="s">
        <v>26</v>
      </c>
      <c r="E92" s="14" t="s">
        <v>85</v>
      </c>
      <c r="F92" s="38">
        <f t="shared" si="19"/>
        <v>285120</v>
      </c>
      <c r="G92" s="39">
        <v>285120</v>
      </c>
      <c r="H92" s="44">
        <v>0</v>
      </c>
      <c r="I92" s="66">
        <f t="shared" si="20"/>
        <v>332640</v>
      </c>
      <c r="J92" s="67">
        <v>332640</v>
      </c>
      <c r="K92" s="57">
        <v>0</v>
      </c>
      <c r="L92" s="67">
        <v>172524.1</v>
      </c>
      <c r="M92" s="67">
        <v>172524.1</v>
      </c>
      <c r="N92" s="67"/>
      <c r="O92" s="68">
        <f t="shared" si="3"/>
        <v>116.66666666666667</v>
      </c>
      <c r="P92" s="66">
        <f t="shared" si="21"/>
        <v>332640</v>
      </c>
      <c r="Q92" s="67">
        <v>332640</v>
      </c>
      <c r="R92" s="57">
        <v>0</v>
      </c>
      <c r="S92" s="69">
        <f aca="true" t="shared" si="22" ref="S92:S142">SUM(U92+T92)</f>
        <v>166188</v>
      </c>
      <c r="T92" s="70">
        <v>166188</v>
      </c>
      <c r="U92" s="70">
        <v>0</v>
      </c>
      <c r="V92" s="70">
        <f t="shared" si="18"/>
        <v>49.96031746031746</v>
      </c>
    </row>
    <row r="93" spans="1:22" ht="24">
      <c r="A93" s="18">
        <v>7</v>
      </c>
      <c r="B93" s="15">
        <v>801</v>
      </c>
      <c r="C93" s="11">
        <v>80104</v>
      </c>
      <c r="D93" s="13" t="s">
        <v>46</v>
      </c>
      <c r="E93" s="14" t="s">
        <v>8</v>
      </c>
      <c r="F93" s="38">
        <f t="shared" si="19"/>
        <v>70</v>
      </c>
      <c r="G93" s="39">
        <v>70</v>
      </c>
      <c r="H93" s="44">
        <v>0</v>
      </c>
      <c r="I93" s="66">
        <f t="shared" si="20"/>
        <v>1200</v>
      </c>
      <c r="J93" s="67">
        <v>1200</v>
      </c>
      <c r="K93" s="57">
        <v>0</v>
      </c>
      <c r="L93" s="67">
        <v>19.67</v>
      </c>
      <c r="M93" s="67">
        <v>19.67</v>
      </c>
      <c r="N93" s="67"/>
      <c r="O93" s="68">
        <f aca="true" t="shared" si="23" ref="O93:O142">SUM(I93/F93)*100</f>
        <v>1714.2857142857142</v>
      </c>
      <c r="P93" s="66">
        <f t="shared" si="21"/>
        <v>2200</v>
      </c>
      <c r="Q93" s="67">
        <v>2200</v>
      </c>
      <c r="R93" s="57">
        <v>0</v>
      </c>
      <c r="S93" s="69">
        <f t="shared" si="22"/>
        <v>1108.96</v>
      </c>
      <c r="T93" s="70">
        <v>1108.96</v>
      </c>
      <c r="U93" s="70">
        <v>0</v>
      </c>
      <c r="V93" s="70">
        <f t="shared" si="18"/>
        <v>50.40727272727273</v>
      </c>
    </row>
    <row r="94" spans="1:22" ht="24">
      <c r="A94" s="18">
        <v>8</v>
      </c>
      <c r="B94" s="15">
        <v>801</v>
      </c>
      <c r="C94" s="11">
        <v>80104</v>
      </c>
      <c r="D94" s="13" t="s">
        <v>40</v>
      </c>
      <c r="E94" s="14" t="s">
        <v>103</v>
      </c>
      <c r="F94" s="38">
        <f t="shared" si="19"/>
        <v>180</v>
      </c>
      <c r="G94" s="39">
        <v>180</v>
      </c>
      <c r="H94" s="44">
        <v>0</v>
      </c>
      <c r="I94" s="66">
        <f t="shared" si="20"/>
        <v>170</v>
      </c>
      <c r="J94" s="67">
        <v>170</v>
      </c>
      <c r="K94" s="57">
        <v>0</v>
      </c>
      <c r="L94" s="67">
        <v>121.35</v>
      </c>
      <c r="M94" s="67">
        <v>121.35</v>
      </c>
      <c r="N94" s="67"/>
      <c r="O94" s="68">
        <f t="shared" si="23"/>
        <v>94.44444444444444</v>
      </c>
      <c r="P94" s="66">
        <f t="shared" si="21"/>
        <v>170</v>
      </c>
      <c r="Q94" s="67">
        <v>170</v>
      </c>
      <c r="R94" s="57">
        <v>0</v>
      </c>
      <c r="S94" s="69">
        <f t="shared" si="22"/>
        <v>107.4</v>
      </c>
      <c r="T94" s="70">
        <v>107.4</v>
      </c>
      <c r="U94" s="70">
        <v>0</v>
      </c>
      <c r="V94" s="70">
        <f t="shared" si="18"/>
        <v>63.176470588235304</v>
      </c>
    </row>
    <row r="95" spans="1:22" ht="48">
      <c r="A95" s="18">
        <v>9</v>
      </c>
      <c r="B95" s="15">
        <v>801</v>
      </c>
      <c r="C95" s="11">
        <v>80104</v>
      </c>
      <c r="D95" s="13" t="s">
        <v>31</v>
      </c>
      <c r="E95" s="14" t="s">
        <v>56</v>
      </c>
      <c r="F95" s="38">
        <f t="shared" si="19"/>
        <v>240</v>
      </c>
      <c r="G95" s="39">
        <v>240</v>
      </c>
      <c r="H95" s="44">
        <v>0</v>
      </c>
      <c r="I95" s="66">
        <f t="shared" si="20"/>
        <v>250</v>
      </c>
      <c r="J95" s="67">
        <v>250</v>
      </c>
      <c r="K95" s="57">
        <v>0</v>
      </c>
      <c r="L95" s="67">
        <v>120.02</v>
      </c>
      <c r="M95" s="67">
        <v>120.02</v>
      </c>
      <c r="N95" s="67"/>
      <c r="O95" s="68">
        <f t="shared" si="23"/>
        <v>104.16666666666667</v>
      </c>
      <c r="P95" s="66">
        <f t="shared" si="21"/>
        <v>788</v>
      </c>
      <c r="Q95" s="67">
        <v>788</v>
      </c>
      <c r="R95" s="57">
        <v>0</v>
      </c>
      <c r="S95" s="69">
        <f t="shared" si="22"/>
        <v>609.08</v>
      </c>
      <c r="T95" s="70">
        <v>609.08</v>
      </c>
      <c r="U95" s="70">
        <v>0</v>
      </c>
      <c r="V95" s="70">
        <f t="shared" si="18"/>
        <v>77.29441624365482</v>
      </c>
    </row>
    <row r="96" spans="1:22" ht="72">
      <c r="A96" s="18">
        <v>10</v>
      </c>
      <c r="B96" s="15">
        <v>801</v>
      </c>
      <c r="C96" s="11">
        <v>80104</v>
      </c>
      <c r="D96" s="13" t="s">
        <v>47</v>
      </c>
      <c r="E96" s="14" t="s">
        <v>86</v>
      </c>
      <c r="F96" s="38">
        <f t="shared" si="19"/>
        <v>331036</v>
      </c>
      <c r="G96" s="39">
        <v>331036</v>
      </c>
      <c r="H96" s="44">
        <v>0</v>
      </c>
      <c r="I96" s="66">
        <f t="shared" si="20"/>
        <v>692604</v>
      </c>
      <c r="J96" s="67">
        <v>692604</v>
      </c>
      <c r="K96" s="57">
        <v>0</v>
      </c>
      <c r="L96" s="67">
        <v>181066.77</v>
      </c>
      <c r="M96" s="67">
        <v>181066.77</v>
      </c>
      <c r="N96" s="67"/>
      <c r="O96" s="68">
        <f t="shared" si="23"/>
        <v>209.2231660604889</v>
      </c>
      <c r="P96" s="66">
        <f t="shared" si="21"/>
        <v>659904</v>
      </c>
      <c r="Q96" s="67">
        <v>659904</v>
      </c>
      <c r="R96" s="57">
        <v>0</v>
      </c>
      <c r="S96" s="69">
        <f>SUM(U96+T96)</f>
        <v>259881.48</v>
      </c>
      <c r="T96" s="70">
        <v>259881.48</v>
      </c>
      <c r="U96" s="70">
        <v>0</v>
      </c>
      <c r="V96" s="70">
        <f>SUM(S96/P96)*100</f>
        <v>39.38171006691882</v>
      </c>
    </row>
    <row r="97" spans="1:22" ht="72">
      <c r="A97" s="18">
        <v>11</v>
      </c>
      <c r="B97" s="15">
        <v>801</v>
      </c>
      <c r="C97" s="11"/>
      <c r="D97" s="13"/>
      <c r="E97" s="14" t="s">
        <v>86</v>
      </c>
      <c r="F97" s="38"/>
      <c r="G97" s="39"/>
      <c r="H97" s="44"/>
      <c r="I97" s="66">
        <f t="shared" si="20"/>
        <v>0</v>
      </c>
      <c r="J97" s="67">
        <v>0</v>
      </c>
      <c r="K97" s="57">
        <v>0</v>
      </c>
      <c r="L97" s="67"/>
      <c r="M97" s="67"/>
      <c r="N97" s="67"/>
      <c r="O97" s="68"/>
      <c r="P97" s="66">
        <f t="shared" si="21"/>
        <v>132000</v>
      </c>
      <c r="Q97" s="67">
        <v>132000</v>
      </c>
      <c r="R97" s="57">
        <v>0</v>
      </c>
      <c r="S97" s="69">
        <f>SUM(U97+T97)</f>
        <v>54885.6</v>
      </c>
      <c r="T97" s="70">
        <v>54885.6</v>
      </c>
      <c r="U97" s="70">
        <v>0</v>
      </c>
      <c r="V97" s="70">
        <f>SUM(S97/P97)*100</f>
        <v>41.58</v>
      </c>
    </row>
    <row r="98" spans="1:22" ht="24">
      <c r="A98" s="18">
        <v>12</v>
      </c>
      <c r="B98" s="15">
        <v>801</v>
      </c>
      <c r="C98" s="11">
        <v>80110</v>
      </c>
      <c r="D98" s="13" t="s">
        <v>61</v>
      </c>
      <c r="E98" s="14" t="s">
        <v>87</v>
      </c>
      <c r="F98" s="38">
        <f t="shared" si="19"/>
        <v>530</v>
      </c>
      <c r="G98" s="39">
        <v>530</v>
      </c>
      <c r="H98" s="44">
        <v>0</v>
      </c>
      <c r="I98" s="66">
        <f t="shared" si="20"/>
        <v>570</v>
      </c>
      <c r="J98" s="67">
        <v>570</v>
      </c>
      <c r="K98" s="57">
        <v>0</v>
      </c>
      <c r="L98" s="67">
        <v>306</v>
      </c>
      <c r="M98" s="67">
        <v>306</v>
      </c>
      <c r="N98" s="67"/>
      <c r="O98" s="68">
        <f t="shared" si="23"/>
        <v>107.54716981132076</v>
      </c>
      <c r="P98" s="66">
        <f t="shared" si="21"/>
        <v>570</v>
      </c>
      <c r="Q98" s="67">
        <v>570</v>
      </c>
      <c r="R98" s="57">
        <v>0</v>
      </c>
      <c r="S98" s="69">
        <f t="shared" si="22"/>
        <v>235</v>
      </c>
      <c r="T98" s="70">
        <v>235</v>
      </c>
      <c r="U98" s="70">
        <v>0</v>
      </c>
      <c r="V98" s="70">
        <f t="shared" si="18"/>
        <v>41.228070175438596</v>
      </c>
    </row>
    <row r="99" spans="1:22" ht="24">
      <c r="A99" s="18">
        <v>13</v>
      </c>
      <c r="B99" s="15">
        <v>801</v>
      </c>
      <c r="C99" s="11"/>
      <c r="D99" s="13"/>
      <c r="E99" s="14" t="s">
        <v>103</v>
      </c>
      <c r="F99" s="38"/>
      <c r="G99" s="39"/>
      <c r="H99" s="44"/>
      <c r="I99" s="66">
        <f t="shared" si="20"/>
        <v>0</v>
      </c>
      <c r="J99" s="67">
        <v>0</v>
      </c>
      <c r="K99" s="57">
        <v>0</v>
      </c>
      <c r="L99" s="67"/>
      <c r="M99" s="67"/>
      <c r="N99" s="67"/>
      <c r="O99" s="68"/>
      <c r="P99" s="66">
        <f t="shared" si="21"/>
        <v>6100</v>
      </c>
      <c r="Q99" s="67">
        <v>6100</v>
      </c>
      <c r="R99" s="57">
        <v>0</v>
      </c>
      <c r="S99" s="69">
        <f t="shared" si="22"/>
        <v>2683.57</v>
      </c>
      <c r="T99" s="70">
        <v>2683.57</v>
      </c>
      <c r="U99" s="70">
        <v>0</v>
      </c>
      <c r="V99" s="70">
        <f t="shared" si="18"/>
        <v>43.99295081967213</v>
      </c>
    </row>
    <row r="100" spans="1:22" ht="48">
      <c r="A100" s="18">
        <v>14</v>
      </c>
      <c r="B100" s="15">
        <v>801</v>
      </c>
      <c r="C100" s="11">
        <v>80110</v>
      </c>
      <c r="D100" s="13" t="s">
        <v>31</v>
      </c>
      <c r="E100" s="14" t="s">
        <v>56</v>
      </c>
      <c r="F100" s="38">
        <f t="shared" si="19"/>
        <v>710</v>
      </c>
      <c r="G100" s="39">
        <v>710</v>
      </c>
      <c r="H100" s="44">
        <v>0</v>
      </c>
      <c r="I100" s="66">
        <f t="shared" si="20"/>
        <v>845</v>
      </c>
      <c r="J100" s="67">
        <v>845</v>
      </c>
      <c r="K100" s="57">
        <v>0</v>
      </c>
      <c r="L100" s="67">
        <v>400.38</v>
      </c>
      <c r="M100" s="67">
        <v>400.38</v>
      </c>
      <c r="N100" s="67"/>
      <c r="O100" s="68">
        <f t="shared" si="23"/>
        <v>119.01408450704226</v>
      </c>
      <c r="P100" s="66">
        <f t="shared" si="21"/>
        <v>975</v>
      </c>
      <c r="Q100" s="67">
        <v>975</v>
      </c>
      <c r="R100" s="57">
        <v>0</v>
      </c>
      <c r="S100" s="69">
        <f t="shared" si="22"/>
        <v>433.25</v>
      </c>
      <c r="T100" s="70">
        <v>433.25</v>
      </c>
      <c r="U100" s="70">
        <v>0</v>
      </c>
      <c r="V100" s="70">
        <f t="shared" si="18"/>
        <v>44.43589743589744</v>
      </c>
    </row>
    <row r="101" spans="1:22" ht="24">
      <c r="A101" s="18">
        <v>15</v>
      </c>
      <c r="B101" s="15">
        <v>801</v>
      </c>
      <c r="C101" s="11">
        <v>80110</v>
      </c>
      <c r="D101" s="13" t="s">
        <v>46</v>
      </c>
      <c r="E101" s="14" t="s">
        <v>8</v>
      </c>
      <c r="F101" s="38">
        <v>0</v>
      </c>
      <c r="G101" s="39">
        <v>0</v>
      </c>
      <c r="H101" s="44">
        <v>0</v>
      </c>
      <c r="I101" s="66">
        <f t="shared" si="20"/>
        <v>4600</v>
      </c>
      <c r="J101" s="67">
        <v>4600</v>
      </c>
      <c r="K101" s="57">
        <v>0</v>
      </c>
      <c r="L101" s="67"/>
      <c r="M101" s="67"/>
      <c r="N101" s="67"/>
      <c r="O101" s="68" t="e">
        <f t="shared" si="23"/>
        <v>#DIV/0!</v>
      </c>
      <c r="P101" s="66">
        <f t="shared" si="21"/>
        <v>1700</v>
      </c>
      <c r="Q101" s="67">
        <v>1700</v>
      </c>
      <c r="R101" s="57">
        <v>0</v>
      </c>
      <c r="S101" s="69">
        <f t="shared" si="22"/>
        <v>1211.36</v>
      </c>
      <c r="T101" s="70">
        <v>1211.36</v>
      </c>
      <c r="U101" s="70">
        <v>0</v>
      </c>
      <c r="V101" s="70">
        <f t="shared" si="18"/>
        <v>71.25647058823529</v>
      </c>
    </row>
    <row r="102" spans="1:22" ht="24" customHeight="1">
      <c r="A102" s="18">
        <v>16</v>
      </c>
      <c r="B102" s="15">
        <v>801</v>
      </c>
      <c r="C102" s="11">
        <v>80114</v>
      </c>
      <c r="D102" s="13" t="s">
        <v>46</v>
      </c>
      <c r="E102" s="14" t="s">
        <v>8</v>
      </c>
      <c r="F102" s="38">
        <f t="shared" si="19"/>
        <v>80</v>
      </c>
      <c r="G102" s="39">
        <v>80</v>
      </c>
      <c r="H102" s="44">
        <v>0</v>
      </c>
      <c r="I102" s="66">
        <f t="shared" si="20"/>
        <v>2000</v>
      </c>
      <c r="J102" s="67">
        <v>2000</v>
      </c>
      <c r="K102" s="57">
        <v>0</v>
      </c>
      <c r="L102" s="67">
        <v>20.34</v>
      </c>
      <c r="M102" s="67">
        <v>20.34</v>
      </c>
      <c r="N102" s="67"/>
      <c r="O102" s="68">
        <f t="shared" si="23"/>
        <v>2500</v>
      </c>
      <c r="P102" s="66">
        <f t="shared" si="21"/>
        <v>2000</v>
      </c>
      <c r="Q102" s="67">
        <v>2000</v>
      </c>
      <c r="R102" s="57">
        <v>0</v>
      </c>
      <c r="S102" s="69">
        <f t="shared" si="22"/>
        <v>1089.72</v>
      </c>
      <c r="T102" s="70">
        <v>1089.72</v>
      </c>
      <c r="U102" s="70">
        <v>0</v>
      </c>
      <c r="V102" s="70">
        <f t="shared" si="18"/>
        <v>54.486000000000004</v>
      </c>
    </row>
    <row r="103" spans="1:22" ht="48">
      <c r="A103" s="18">
        <v>17</v>
      </c>
      <c r="B103" s="15">
        <v>801</v>
      </c>
      <c r="C103" s="11">
        <v>80114</v>
      </c>
      <c r="D103" s="13" t="s">
        <v>31</v>
      </c>
      <c r="E103" s="14" t="s">
        <v>56</v>
      </c>
      <c r="F103" s="38">
        <f t="shared" si="19"/>
        <v>177</v>
      </c>
      <c r="G103" s="39">
        <v>177</v>
      </c>
      <c r="H103" s="44">
        <v>0</v>
      </c>
      <c r="I103" s="66">
        <f t="shared" si="20"/>
        <v>188</v>
      </c>
      <c r="J103" s="67">
        <v>188</v>
      </c>
      <c r="K103" s="57">
        <v>0</v>
      </c>
      <c r="L103" s="67">
        <v>106.47</v>
      </c>
      <c r="M103" s="67">
        <v>106.47</v>
      </c>
      <c r="N103" s="67"/>
      <c r="O103" s="68">
        <f t="shared" si="23"/>
        <v>106.21468926553672</v>
      </c>
      <c r="P103" s="66">
        <f t="shared" si="21"/>
        <v>0</v>
      </c>
      <c r="Q103" s="67">
        <v>0</v>
      </c>
      <c r="R103" s="57">
        <v>0</v>
      </c>
      <c r="S103" s="69">
        <f t="shared" si="22"/>
        <v>0</v>
      </c>
      <c r="T103" s="70"/>
      <c r="U103" s="70">
        <v>0</v>
      </c>
      <c r="V103" s="70" t="e">
        <f t="shared" si="18"/>
        <v>#DIV/0!</v>
      </c>
    </row>
    <row r="104" spans="1:22" ht="24">
      <c r="A104" s="18">
        <v>18</v>
      </c>
      <c r="B104" s="15">
        <v>801</v>
      </c>
      <c r="C104" s="11">
        <v>80120</v>
      </c>
      <c r="D104" s="13" t="s">
        <v>61</v>
      </c>
      <c r="E104" s="14" t="s">
        <v>88</v>
      </c>
      <c r="F104" s="38">
        <f t="shared" si="19"/>
        <v>350</v>
      </c>
      <c r="G104" s="39">
        <v>350</v>
      </c>
      <c r="H104" s="44">
        <v>0</v>
      </c>
      <c r="I104" s="66">
        <f t="shared" si="20"/>
        <v>360</v>
      </c>
      <c r="J104" s="67">
        <v>360</v>
      </c>
      <c r="K104" s="57">
        <v>0</v>
      </c>
      <c r="L104" s="67">
        <v>222</v>
      </c>
      <c r="M104" s="67">
        <v>222</v>
      </c>
      <c r="N104" s="67"/>
      <c r="O104" s="68">
        <f t="shared" si="23"/>
        <v>102.85714285714285</v>
      </c>
      <c r="P104" s="66">
        <f t="shared" si="21"/>
        <v>360</v>
      </c>
      <c r="Q104" s="67">
        <v>360</v>
      </c>
      <c r="R104" s="57">
        <v>0</v>
      </c>
      <c r="S104" s="69">
        <f t="shared" si="22"/>
        <v>107</v>
      </c>
      <c r="T104" s="70">
        <v>107</v>
      </c>
      <c r="U104" s="70">
        <v>0</v>
      </c>
      <c r="V104" s="70">
        <f t="shared" si="18"/>
        <v>29.72222222222222</v>
      </c>
    </row>
    <row r="105" spans="1:22" ht="24">
      <c r="A105" s="18">
        <v>19</v>
      </c>
      <c r="B105" s="15">
        <v>801</v>
      </c>
      <c r="C105" s="11">
        <v>80120</v>
      </c>
      <c r="D105" s="13" t="s">
        <v>46</v>
      </c>
      <c r="E105" s="14" t="s">
        <v>8</v>
      </c>
      <c r="F105" s="38">
        <v>0</v>
      </c>
      <c r="G105" s="39">
        <v>0</v>
      </c>
      <c r="H105" s="44">
        <v>0</v>
      </c>
      <c r="I105" s="66">
        <f t="shared" si="20"/>
        <v>1200</v>
      </c>
      <c r="J105" s="67">
        <v>1200</v>
      </c>
      <c r="K105" s="57">
        <v>0</v>
      </c>
      <c r="L105" s="67"/>
      <c r="M105" s="67"/>
      <c r="N105" s="67"/>
      <c r="O105" s="68" t="e">
        <f t="shared" si="23"/>
        <v>#DIV/0!</v>
      </c>
      <c r="P105" s="66">
        <f t="shared" si="21"/>
        <v>0</v>
      </c>
      <c r="Q105" s="67">
        <v>0</v>
      </c>
      <c r="R105" s="57">
        <v>0</v>
      </c>
      <c r="S105" s="69">
        <f t="shared" si="22"/>
        <v>0</v>
      </c>
      <c r="T105" s="70"/>
      <c r="U105" s="70">
        <v>0</v>
      </c>
      <c r="V105" s="70" t="e">
        <f t="shared" si="18"/>
        <v>#DIV/0!</v>
      </c>
    </row>
    <row r="106" spans="1:22" ht="48">
      <c r="A106" s="18">
        <v>20</v>
      </c>
      <c r="B106" s="15">
        <v>801</v>
      </c>
      <c r="C106" s="11"/>
      <c r="D106" s="13"/>
      <c r="E106" s="14" t="s">
        <v>56</v>
      </c>
      <c r="F106" s="38"/>
      <c r="G106" s="39"/>
      <c r="H106" s="44"/>
      <c r="I106" s="66">
        <f t="shared" si="20"/>
        <v>0</v>
      </c>
      <c r="J106" s="67"/>
      <c r="K106" s="57"/>
      <c r="L106" s="67"/>
      <c r="M106" s="67"/>
      <c r="N106" s="67"/>
      <c r="O106" s="68"/>
      <c r="P106" s="66">
        <f t="shared" si="21"/>
        <v>500</v>
      </c>
      <c r="Q106" s="67">
        <v>500</v>
      </c>
      <c r="R106" s="57"/>
      <c r="S106" s="69">
        <f t="shared" si="22"/>
        <v>209.12</v>
      </c>
      <c r="T106" s="70">
        <v>209.12</v>
      </c>
      <c r="U106" s="70">
        <v>0</v>
      </c>
      <c r="V106" s="70">
        <f t="shared" si="18"/>
        <v>41.824</v>
      </c>
    </row>
    <row r="107" spans="1:22" ht="48">
      <c r="A107" s="18">
        <v>21</v>
      </c>
      <c r="B107" s="15">
        <v>801</v>
      </c>
      <c r="C107" s="11">
        <v>80120</v>
      </c>
      <c r="D107" s="13" t="s">
        <v>31</v>
      </c>
      <c r="E107" s="14" t="s">
        <v>56</v>
      </c>
      <c r="F107" s="38">
        <f t="shared" si="19"/>
        <v>350</v>
      </c>
      <c r="G107" s="39">
        <v>350</v>
      </c>
      <c r="H107" s="44">
        <v>0</v>
      </c>
      <c r="I107" s="66">
        <f t="shared" si="20"/>
        <v>350</v>
      </c>
      <c r="J107" s="67">
        <v>350</v>
      </c>
      <c r="K107" s="57">
        <v>0</v>
      </c>
      <c r="L107" s="67">
        <v>171.71</v>
      </c>
      <c r="M107" s="67">
        <v>171.71</v>
      </c>
      <c r="N107" s="67"/>
      <c r="O107" s="68">
        <f t="shared" si="23"/>
        <v>100</v>
      </c>
      <c r="P107" s="66">
        <f t="shared" si="21"/>
        <v>5500</v>
      </c>
      <c r="Q107" s="67">
        <v>5500</v>
      </c>
      <c r="R107" s="57">
        <v>0</v>
      </c>
      <c r="S107" s="69">
        <f t="shared" si="22"/>
        <v>5420.98</v>
      </c>
      <c r="T107" s="70">
        <v>5420.98</v>
      </c>
      <c r="U107" s="70">
        <v>0</v>
      </c>
      <c r="V107" s="70">
        <f t="shared" si="18"/>
        <v>98.56327272727272</v>
      </c>
    </row>
    <row r="108" spans="1:22" s="35" customFormat="1" ht="15" customHeight="1">
      <c r="A108" s="92" t="s">
        <v>50</v>
      </c>
      <c r="B108" s="93"/>
      <c r="C108" s="93"/>
      <c r="D108" s="94"/>
      <c r="E108" s="95"/>
      <c r="F108" s="43">
        <f>SUM(F87:F107)</f>
        <v>640784</v>
      </c>
      <c r="G108" s="44">
        <f>SUM(G87:G107)</f>
        <v>640784</v>
      </c>
      <c r="H108" s="43">
        <f>SUM(H88:H107)</f>
        <v>0</v>
      </c>
      <c r="I108" s="60">
        <f>SUM(I87:I107)</f>
        <v>1065347</v>
      </c>
      <c r="J108" s="57">
        <f>SUM(J87:J107)</f>
        <v>1065347</v>
      </c>
      <c r="K108" s="60">
        <f>SUM(K88:K107)</f>
        <v>0</v>
      </c>
      <c r="L108" s="60">
        <f>SUM(L87:L107)</f>
        <v>364863.5</v>
      </c>
      <c r="M108" s="60">
        <f>SUM(M87:M107)</f>
        <v>364863.5</v>
      </c>
      <c r="N108" s="76">
        <v>0</v>
      </c>
      <c r="O108" s="68">
        <f t="shared" si="23"/>
        <v>166.256804164898</v>
      </c>
      <c r="P108" s="60">
        <f>SUM(P87:P107)</f>
        <v>1174117</v>
      </c>
      <c r="Q108" s="57">
        <f>SUM(Q87:Q107)</f>
        <v>1174117</v>
      </c>
      <c r="R108" s="60">
        <f>SUM(R88:R107)</f>
        <v>0</v>
      </c>
      <c r="S108" s="69">
        <f t="shared" si="22"/>
        <v>506898.61999999994</v>
      </c>
      <c r="T108" s="75">
        <f>SUM(T87:T107)</f>
        <v>506898.61999999994</v>
      </c>
      <c r="U108" s="70">
        <v>0</v>
      </c>
      <c r="V108" s="70">
        <f t="shared" si="18"/>
        <v>43.17275194891139</v>
      </c>
    </row>
    <row r="109" spans="1:22" ht="56.25" customHeight="1" hidden="1">
      <c r="A109" s="11">
        <v>1</v>
      </c>
      <c r="B109" s="15">
        <v>851</v>
      </c>
      <c r="C109" s="11">
        <v>85195</v>
      </c>
      <c r="D109" s="13" t="s">
        <v>49</v>
      </c>
      <c r="E109" s="16" t="s">
        <v>104</v>
      </c>
      <c r="F109" s="38">
        <f aca="true" t="shared" si="24" ref="F109:F127">SUM(G109+H109)</f>
        <v>120</v>
      </c>
      <c r="G109" s="39">
        <v>120</v>
      </c>
      <c r="H109" s="44">
        <v>0</v>
      </c>
      <c r="I109" s="66">
        <f aca="true" t="shared" si="25" ref="I109:I127">SUM(J109+K109)</f>
        <v>0</v>
      </c>
      <c r="J109" s="67">
        <v>0</v>
      </c>
      <c r="K109" s="57">
        <v>0</v>
      </c>
      <c r="L109" s="67">
        <v>120</v>
      </c>
      <c r="M109" s="67">
        <v>120</v>
      </c>
      <c r="N109" s="67"/>
      <c r="O109" s="68">
        <f t="shared" si="23"/>
        <v>0</v>
      </c>
      <c r="P109" s="66">
        <f aca="true" t="shared" si="26" ref="P109:P116">SUM(Q109+R109)</f>
        <v>0</v>
      </c>
      <c r="Q109" s="67">
        <v>0</v>
      </c>
      <c r="R109" s="57">
        <v>0</v>
      </c>
      <c r="S109" s="69">
        <f t="shared" si="22"/>
        <v>0</v>
      </c>
      <c r="T109" s="70"/>
      <c r="U109" s="70">
        <v>0</v>
      </c>
      <c r="V109" s="70" t="e">
        <f t="shared" si="18"/>
        <v>#DIV/0!</v>
      </c>
    </row>
    <row r="110" spans="1:22" s="35" customFormat="1" ht="16.5" customHeight="1" hidden="1">
      <c r="A110" s="92" t="s">
        <v>105</v>
      </c>
      <c r="B110" s="93"/>
      <c r="C110" s="93"/>
      <c r="D110" s="94"/>
      <c r="E110" s="95"/>
      <c r="F110" s="43">
        <f t="shared" si="24"/>
        <v>120</v>
      </c>
      <c r="G110" s="44">
        <f>SUM(G109)</f>
        <v>120</v>
      </c>
      <c r="H110" s="43">
        <v>0</v>
      </c>
      <c r="I110" s="60">
        <f t="shared" si="25"/>
        <v>0</v>
      </c>
      <c r="J110" s="57">
        <f>SUM(J109)</f>
        <v>0</v>
      </c>
      <c r="K110" s="60">
        <v>0</v>
      </c>
      <c r="L110" s="60">
        <f>SUM(L109)</f>
        <v>120</v>
      </c>
      <c r="M110" s="60">
        <f>SUM(M109)</f>
        <v>120</v>
      </c>
      <c r="N110" s="60"/>
      <c r="O110" s="68">
        <f t="shared" si="23"/>
        <v>0</v>
      </c>
      <c r="P110" s="60">
        <f t="shared" si="26"/>
        <v>0</v>
      </c>
      <c r="Q110" s="57">
        <f>SUM(Q109)</f>
        <v>0</v>
      </c>
      <c r="R110" s="60">
        <v>0</v>
      </c>
      <c r="S110" s="69">
        <f t="shared" si="22"/>
        <v>0</v>
      </c>
      <c r="T110" s="75"/>
      <c r="U110" s="70">
        <v>0</v>
      </c>
      <c r="V110" s="70" t="e">
        <f t="shared" si="18"/>
        <v>#DIV/0!</v>
      </c>
    </row>
    <row r="111" spans="1:22" ht="24">
      <c r="A111" s="18">
        <v>1</v>
      </c>
      <c r="B111" s="15">
        <v>852</v>
      </c>
      <c r="C111" s="11">
        <v>85212</v>
      </c>
      <c r="D111" s="13" t="s">
        <v>46</v>
      </c>
      <c r="E111" s="14" t="s">
        <v>8</v>
      </c>
      <c r="F111" s="38">
        <f t="shared" si="24"/>
        <v>2</v>
      </c>
      <c r="G111" s="44">
        <v>2</v>
      </c>
      <c r="H111" s="44">
        <v>0</v>
      </c>
      <c r="I111" s="66">
        <f t="shared" si="25"/>
        <v>10</v>
      </c>
      <c r="J111" s="57">
        <v>10</v>
      </c>
      <c r="K111" s="57">
        <v>0</v>
      </c>
      <c r="L111" s="67">
        <v>0.09</v>
      </c>
      <c r="M111" s="67">
        <v>0.09</v>
      </c>
      <c r="N111" s="67"/>
      <c r="O111" s="68">
        <f t="shared" si="23"/>
        <v>500</v>
      </c>
      <c r="P111" s="66">
        <f t="shared" si="26"/>
        <v>10</v>
      </c>
      <c r="Q111" s="57">
        <v>10</v>
      </c>
      <c r="R111" s="57">
        <v>0</v>
      </c>
      <c r="S111" s="69">
        <f t="shared" si="22"/>
        <v>18.71</v>
      </c>
      <c r="T111" s="70">
        <v>18.71</v>
      </c>
      <c r="U111" s="70">
        <v>0</v>
      </c>
      <c r="V111" s="70">
        <f t="shared" si="18"/>
        <v>187.1</v>
      </c>
    </row>
    <row r="112" spans="1:22" ht="48">
      <c r="A112" s="18">
        <v>2</v>
      </c>
      <c r="B112" s="15">
        <v>852</v>
      </c>
      <c r="C112" s="11">
        <v>85212</v>
      </c>
      <c r="D112" s="13" t="s">
        <v>31</v>
      </c>
      <c r="E112" s="14" t="s">
        <v>56</v>
      </c>
      <c r="F112" s="38">
        <f t="shared" si="24"/>
        <v>3020</v>
      </c>
      <c r="G112" s="39">
        <v>3020</v>
      </c>
      <c r="H112" s="44">
        <v>0</v>
      </c>
      <c r="I112" s="66">
        <f t="shared" si="25"/>
        <v>5000</v>
      </c>
      <c r="J112" s="67">
        <v>5000</v>
      </c>
      <c r="K112" s="57">
        <v>0</v>
      </c>
      <c r="L112" s="67">
        <v>5133.89</v>
      </c>
      <c r="M112" s="67">
        <v>5133.89</v>
      </c>
      <c r="N112" s="67"/>
      <c r="O112" s="68">
        <f t="shared" si="23"/>
        <v>165.56291390728478</v>
      </c>
      <c r="P112" s="66">
        <f t="shared" si="26"/>
        <v>2020</v>
      </c>
      <c r="Q112" s="67">
        <v>2020</v>
      </c>
      <c r="R112" s="57">
        <v>0</v>
      </c>
      <c r="S112" s="69">
        <f t="shared" si="22"/>
        <v>94.22</v>
      </c>
      <c r="T112" s="70">
        <v>94.22</v>
      </c>
      <c r="U112" s="70">
        <v>0</v>
      </c>
      <c r="V112" s="70">
        <f t="shared" si="18"/>
        <v>4.6643564356435645</v>
      </c>
    </row>
    <row r="113" spans="1:22" ht="36">
      <c r="A113" s="18">
        <v>3</v>
      </c>
      <c r="B113" s="15">
        <v>852</v>
      </c>
      <c r="C113" s="11"/>
      <c r="D113" s="13"/>
      <c r="E113" s="14" t="s">
        <v>150</v>
      </c>
      <c r="F113" s="38"/>
      <c r="G113" s="39"/>
      <c r="H113" s="44"/>
      <c r="I113" s="66">
        <f t="shared" si="25"/>
        <v>0</v>
      </c>
      <c r="J113" s="67">
        <v>0</v>
      </c>
      <c r="K113" s="57">
        <v>0</v>
      </c>
      <c r="L113" s="67"/>
      <c r="M113" s="67"/>
      <c r="N113" s="67"/>
      <c r="O113" s="68"/>
      <c r="P113" s="66">
        <f t="shared" si="26"/>
        <v>6980</v>
      </c>
      <c r="Q113" s="67">
        <v>6980</v>
      </c>
      <c r="R113" s="57"/>
      <c r="S113" s="69">
        <f t="shared" si="22"/>
        <v>6299.56</v>
      </c>
      <c r="T113" s="70">
        <v>6299.56</v>
      </c>
      <c r="U113" s="70">
        <v>0</v>
      </c>
      <c r="V113" s="70"/>
    </row>
    <row r="114" spans="1:22" ht="72">
      <c r="A114" s="18">
        <v>4</v>
      </c>
      <c r="B114" s="15">
        <v>852</v>
      </c>
      <c r="C114" s="11">
        <v>85212</v>
      </c>
      <c r="D114" s="13" t="s">
        <v>49</v>
      </c>
      <c r="E114" s="16" t="s">
        <v>71</v>
      </c>
      <c r="F114" s="38">
        <f t="shared" si="24"/>
        <v>1240000</v>
      </c>
      <c r="G114" s="39">
        <v>1240000</v>
      </c>
      <c r="H114" s="44">
        <v>0</v>
      </c>
      <c r="I114" s="66">
        <f t="shared" si="25"/>
        <v>1146000</v>
      </c>
      <c r="J114" s="67">
        <v>1146000</v>
      </c>
      <c r="K114" s="57">
        <v>0</v>
      </c>
      <c r="L114" s="67">
        <v>513505</v>
      </c>
      <c r="M114" s="67">
        <v>513505</v>
      </c>
      <c r="N114" s="67"/>
      <c r="O114" s="68">
        <f t="shared" si="23"/>
        <v>92.41935483870968</v>
      </c>
      <c r="P114" s="66">
        <f t="shared" si="26"/>
        <v>1122000</v>
      </c>
      <c r="Q114" s="67">
        <v>1122000</v>
      </c>
      <c r="R114" s="57">
        <v>0</v>
      </c>
      <c r="S114" s="69">
        <f t="shared" si="22"/>
        <v>622269</v>
      </c>
      <c r="T114" s="70">
        <v>622269</v>
      </c>
      <c r="U114" s="70">
        <v>0</v>
      </c>
      <c r="V114" s="70">
        <f t="shared" si="18"/>
        <v>55.460695187165776</v>
      </c>
    </row>
    <row r="115" spans="1:22" ht="84">
      <c r="A115" s="18">
        <v>5</v>
      </c>
      <c r="B115" s="15">
        <v>852</v>
      </c>
      <c r="C115" s="11">
        <v>85213</v>
      </c>
      <c r="D115" s="13" t="s">
        <v>49</v>
      </c>
      <c r="E115" s="16" t="s">
        <v>72</v>
      </c>
      <c r="F115" s="38">
        <f t="shared" si="24"/>
        <v>13400</v>
      </c>
      <c r="G115" s="39">
        <v>13400</v>
      </c>
      <c r="H115" s="44">
        <v>0</v>
      </c>
      <c r="I115" s="66">
        <f t="shared" si="25"/>
        <v>400</v>
      </c>
      <c r="J115" s="67">
        <v>400</v>
      </c>
      <c r="K115" s="57">
        <v>0</v>
      </c>
      <c r="L115" s="67">
        <v>6690</v>
      </c>
      <c r="M115" s="67">
        <v>6690</v>
      </c>
      <c r="N115" s="67"/>
      <c r="O115" s="68">
        <f t="shared" si="23"/>
        <v>2.9850746268656714</v>
      </c>
      <c r="P115" s="66">
        <f t="shared" si="26"/>
        <v>1000</v>
      </c>
      <c r="Q115" s="67">
        <v>1000</v>
      </c>
      <c r="R115" s="57">
        <v>0</v>
      </c>
      <c r="S115" s="69">
        <f t="shared" si="22"/>
        <v>616</v>
      </c>
      <c r="T115" s="70">
        <v>616</v>
      </c>
      <c r="U115" s="70">
        <v>0</v>
      </c>
      <c r="V115" s="70">
        <f t="shared" si="18"/>
        <v>61.6</v>
      </c>
    </row>
    <row r="116" spans="1:22" ht="48">
      <c r="A116" s="18">
        <v>6</v>
      </c>
      <c r="B116" s="15">
        <v>852</v>
      </c>
      <c r="C116" s="11">
        <v>85213</v>
      </c>
      <c r="D116" s="13" t="s">
        <v>48</v>
      </c>
      <c r="E116" s="16" t="s">
        <v>121</v>
      </c>
      <c r="F116" s="38">
        <f>SUM(G116+H116)</f>
        <v>0</v>
      </c>
      <c r="G116" s="39"/>
      <c r="H116" s="44">
        <v>0</v>
      </c>
      <c r="I116" s="66">
        <f>SUM(J116+K116)</f>
        <v>11300</v>
      </c>
      <c r="J116" s="67">
        <v>11300</v>
      </c>
      <c r="K116" s="57">
        <v>0</v>
      </c>
      <c r="L116" s="67">
        <v>6690</v>
      </c>
      <c r="M116" s="67">
        <v>6690</v>
      </c>
      <c r="N116" s="67"/>
      <c r="O116" s="68" t="e">
        <f>SUM(I116/F116)*100</f>
        <v>#DIV/0!</v>
      </c>
      <c r="P116" s="66">
        <f t="shared" si="26"/>
        <v>12900</v>
      </c>
      <c r="Q116" s="67">
        <v>12900</v>
      </c>
      <c r="R116" s="57">
        <v>0</v>
      </c>
      <c r="S116" s="69">
        <f t="shared" si="22"/>
        <v>8481</v>
      </c>
      <c r="T116" s="70">
        <v>8481</v>
      </c>
      <c r="U116" s="70">
        <v>0</v>
      </c>
      <c r="V116" s="70">
        <f t="shared" si="18"/>
        <v>65.74418604651163</v>
      </c>
    </row>
    <row r="117" spans="1:22" ht="52.5" customHeight="1" hidden="1">
      <c r="A117" s="49">
        <v>7</v>
      </c>
      <c r="B117" s="15">
        <v>852</v>
      </c>
      <c r="C117" s="11">
        <v>85214</v>
      </c>
      <c r="D117" s="13" t="s">
        <v>49</v>
      </c>
      <c r="E117" s="16" t="s">
        <v>73</v>
      </c>
      <c r="F117" s="38">
        <f t="shared" si="24"/>
        <v>150000</v>
      </c>
      <c r="G117" s="39">
        <v>150000</v>
      </c>
      <c r="H117" s="44">
        <v>0</v>
      </c>
      <c r="I117" s="66">
        <f t="shared" si="25"/>
        <v>0</v>
      </c>
      <c r="J117" s="67"/>
      <c r="K117" s="57">
        <v>0</v>
      </c>
      <c r="L117" s="67">
        <v>74020</v>
      </c>
      <c r="M117" s="67">
        <v>74020</v>
      </c>
      <c r="N117" s="67"/>
      <c r="O117" s="68">
        <f t="shared" si="23"/>
        <v>0</v>
      </c>
      <c r="P117" s="66">
        <f aca="true" t="shared" si="27" ref="P117:P127">SUM(Q117+R117)</f>
        <v>0</v>
      </c>
      <c r="Q117" s="67"/>
      <c r="R117" s="57">
        <v>0</v>
      </c>
      <c r="S117" s="69">
        <f t="shared" si="22"/>
        <v>0</v>
      </c>
      <c r="T117" s="70"/>
      <c r="U117" s="70">
        <v>0</v>
      </c>
      <c r="V117" s="70" t="e">
        <f t="shared" si="18"/>
        <v>#DIV/0!</v>
      </c>
    </row>
    <row r="118" spans="1:22" ht="48">
      <c r="A118" s="18">
        <v>8</v>
      </c>
      <c r="B118" s="15">
        <v>852</v>
      </c>
      <c r="C118" s="11">
        <v>85214</v>
      </c>
      <c r="D118" s="13" t="s">
        <v>48</v>
      </c>
      <c r="E118" s="16" t="s">
        <v>74</v>
      </c>
      <c r="F118" s="38">
        <f t="shared" si="24"/>
        <v>29600</v>
      </c>
      <c r="G118" s="39">
        <v>29600</v>
      </c>
      <c r="H118" s="44">
        <v>0</v>
      </c>
      <c r="I118" s="66">
        <f t="shared" si="25"/>
        <v>163000</v>
      </c>
      <c r="J118" s="67">
        <v>163000</v>
      </c>
      <c r="K118" s="57">
        <v>0</v>
      </c>
      <c r="L118" s="67">
        <v>13760</v>
      </c>
      <c r="M118" s="67">
        <v>13760</v>
      </c>
      <c r="N118" s="67"/>
      <c r="O118" s="68">
        <f t="shared" si="23"/>
        <v>550.6756756756757</v>
      </c>
      <c r="P118" s="66">
        <f t="shared" si="27"/>
        <v>24000</v>
      </c>
      <c r="Q118" s="67">
        <v>24000</v>
      </c>
      <c r="R118" s="57">
        <v>0</v>
      </c>
      <c r="S118" s="69">
        <f t="shared" si="22"/>
        <v>17407</v>
      </c>
      <c r="T118" s="70">
        <v>17407</v>
      </c>
      <c r="U118" s="70">
        <v>0</v>
      </c>
      <c r="V118" s="70">
        <f t="shared" si="18"/>
        <v>72.52916666666667</v>
      </c>
    </row>
    <row r="119" spans="1:22" ht="42" customHeight="1">
      <c r="A119" s="18">
        <v>9</v>
      </c>
      <c r="B119" s="15">
        <v>852</v>
      </c>
      <c r="C119" s="11"/>
      <c r="D119" s="13"/>
      <c r="E119" s="14" t="s">
        <v>158</v>
      </c>
      <c r="F119" s="38"/>
      <c r="G119" s="39"/>
      <c r="H119" s="44"/>
      <c r="I119" s="66">
        <f t="shared" si="25"/>
        <v>0</v>
      </c>
      <c r="J119" s="67"/>
      <c r="K119" s="57"/>
      <c r="L119" s="67"/>
      <c r="M119" s="67"/>
      <c r="N119" s="67"/>
      <c r="O119" s="68"/>
      <c r="P119" s="66">
        <f t="shared" si="27"/>
        <v>2250</v>
      </c>
      <c r="Q119" s="67">
        <v>2250</v>
      </c>
      <c r="R119" s="57"/>
      <c r="S119" s="69">
        <f t="shared" si="22"/>
        <v>1209</v>
      </c>
      <c r="T119" s="70">
        <v>1209</v>
      </c>
      <c r="U119" s="70">
        <v>0</v>
      </c>
      <c r="V119" s="70">
        <f t="shared" si="18"/>
        <v>53.733333333333334</v>
      </c>
    </row>
    <row r="120" spans="1:22" ht="48">
      <c r="A120" s="18">
        <v>10</v>
      </c>
      <c r="B120" s="15">
        <v>852</v>
      </c>
      <c r="C120" s="11"/>
      <c r="D120" s="13"/>
      <c r="E120" s="16" t="s">
        <v>143</v>
      </c>
      <c r="F120" s="38"/>
      <c r="G120" s="39"/>
      <c r="H120" s="44"/>
      <c r="I120" s="66">
        <f t="shared" si="25"/>
        <v>0</v>
      </c>
      <c r="J120" s="67">
        <v>0</v>
      </c>
      <c r="K120" s="57">
        <v>0</v>
      </c>
      <c r="L120" s="67"/>
      <c r="M120" s="67"/>
      <c r="N120" s="67"/>
      <c r="O120" s="68"/>
      <c r="P120" s="66">
        <f t="shared" si="27"/>
        <v>143000</v>
      </c>
      <c r="Q120" s="67">
        <v>143000</v>
      </c>
      <c r="R120" s="57">
        <v>0</v>
      </c>
      <c r="S120" s="69">
        <f t="shared" si="22"/>
        <v>95523</v>
      </c>
      <c r="T120" s="70">
        <v>95523</v>
      </c>
      <c r="U120" s="70">
        <v>0</v>
      </c>
      <c r="V120" s="70">
        <f t="shared" si="18"/>
        <v>66.7993006993007</v>
      </c>
    </row>
    <row r="121" spans="1:22" ht="24">
      <c r="A121" s="18">
        <v>11</v>
      </c>
      <c r="B121" s="15">
        <v>852</v>
      </c>
      <c r="C121" s="11">
        <v>85219</v>
      </c>
      <c r="D121" s="13" t="s">
        <v>46</v>
      </c>
      <c r="E121" s="16" t="s">
        <v>8</v>
      </c>
      <c r="F121" s="38">
        <f t="shared" si="24"/>
        <v>40</v>
      </c>
      <c r="G121" s="39">
        <v>40</v>
      </c>
      <c r="H121" s="44">
        <v>0</v>
      </c>
      <c r="I121" s="66">
        <f t="shared" si="25"/>
        <v>600</v>
      </c>
      <c r="J121" s="67">
        <v>600</v>
      </c>
      <c r="K121" s="57">
        <v>0</v>
      </c>
      <c r="L121" s="67">
        <v>15.91</v>
      </c>
      <c r="M121" s="67">
        <v>15.91</v>
      </c>
      <c r="N121" s="67"/>
      <c r="O121" s="68">
        <f t="shared" si="23"/>
        <v>1500</v>
      </c>
      <c r="P121" s="66">
        <f t="shared" si="27"/>
        <v>600</v>
      </c>
      <c r="Q121" s="67">
        <v>600</v>
      </c>
      <c r="R121" s="57">
        <v>0</v>
      </c>
      <c r="S121" s="69">
        <f t="shared" si="22"/>
        <v>265.19</v>
      </c>
      <c r="T121" s="70">
        <v>265.19</v>
      </c>
      <c r="U121" s="70">
        <v>0</v>
      </c>
      <c r="V121" s="70">
        <f t="shared" si="18"/>
        <v>44.19833333333333</v>
      </c>
    </row>
    <row r="122" spans="1:22" ht="48">
      <c r="A122" s="18">
        <v>12</v>
      </c>
      <c r="B122" s="15">
        <v>852</v>
      </c>
      <c r="C122" s="11">
        <v>85219</v>
      </c>
      <c r="D122" s="13" t="s">
        <v>31</v>
      </c>
      <c r="E122" s="16" t="s">
        <v>56</v>
      </c>
      <c r="F122" s="38">
        <f t="shared" si="24"/>
        <v>150</v>
      </c>
      <c r="G122" s="39">
        <v>150</v>
      </c>
      <c r="H122" s="44">
        <v>0</v>
      </c>
      <c r="I122" s="66">
        <f t="shared" si="25"/>
        <v>150</v>
      </c>
      <c r="J122" s="67">
        <v>150</v>
      </c>
      <c r="K122" s="57">
        <v>0</v>
      </c>
      <c r="L122" s="67">
        <v>60</v>
      </c>
      <c r="M122" s="67">
        <v>60</v>
      </c>
      <c r="N122" s="67"/>
      <c r="O122" s="68">
        <f t="shared" si="23"/>
        <v>100</v>
      </c>
      <c r="P122" s="66">
        <f t="shared" si="27"/>
        <v>520</v>
      </c>
      <c r="Q122" s="67">
        <v>520</v>
      </c>
      <c r="R122" s="57">
        <v>0</v>
      </c>
      <c r="S122" s="69">
        <f t="shared" si="22"/>
        <v>437.92</v>
      </c>
      <c r="T122" s="70">
        <v>437.92</v>
      </c>
      <c r="U122" s="70">
        <v>0</v>
      </c>
      <c r="V122" s="70">
        <f t="shared" si="18"/>
        <v>84.21538461538461</v>
      </c>
    </row>
    <row r="123" spans="1:22" ht="60">
      <c r="A123" s="18">
        <v>13</v>
      </c>
      <c r="B123" s="15">
        <v>852</v>
      </c>
      <c r="C123" s="11">
        <v>85219</v>
      </c>
      <c r="D123" s="13" t="s">
        <v>48</v>
      </c>
      <c r="E123" s="16" t="s">
        <v>75</v>
      </c>
      <c r="F123" s="38">
        <f t="shared" si="24"/>
        <v>106600</v>
      </c>
      <c r="G123" s="39">
        <v>106600</v>
      </c>
      <c r="H123" s="44">
        <v>0</v>
      </c>
      <c r="I123" s="66">
        <f t="shared" si="25"/>
        <v>97000</v>
      </c>
      <c r="J123" s="67">
        <v>97000</v>
      </c>
      <c r="K123" s="57">
        <v>0</v>
      </c>
      <c r="L123" s="67">
        <v>47537</v>
      </c>
      <c r="M123" s="67">
        <v>47537</v>
      </c>
      <c r="N123" s="67"/>
      <c r="O123" s="68">
        <f t="shared" si="23"/>
        <v>90.99437148217636</v>
      </c>
      <c r="P123" s="66">
        <f t="shared" si="27"/>
        <v>153000</v>
      </c>
      <c r="Q123" s="67">
        <v>153000</v>
      </c>
      <c r="R123" s="57">
        <v>0</v>
      </c>
      <c r="S123" s="69">
        <f t="shared" si="22"/>
        <v>52394</v>
      </c>
      <c r="T123" s="70">
        <v>52394</v>
      </c>
      <c r="U123" s="70">
        <v>0</v>
      </c>
      <c r="V123" s="70">
        <f t="shared" si="18"/>
        <v>34.24444444444445</v>
      </c>
    </row>
    <row r="124" spans="1:22" ht="51" customHeight="1">
      <c r="A124" s="18">
        <v>14</v>
      </c>
      <c r="B124" s="15">
        <v>852</v>
      </c>
      <c r="C124" s="11"/>
      <c r="D124" s="13"/>
      <c r="E124" s="16" t="s">
        <v>144</v>
      </c>
      <c r="F124" s="38"/>
      <c r="G124" s="39"/>
      <c r="H124" s="44"/>
      <c r="I124" s="66">
        <f t="shared" si="25"/>
        <v>0</v>
      </c>
      <c r="J124" s="67">
        <v>0</v>
      </c>
      <c r="K124" s="57">
        <v>0</v>
      </c>
      <c r="L124" s="67"/>
      <c r="M124" s="67"/>
      <c r="N124" s="67"/>
      <c r="O124" s="68"/>
      <c r="P124" s="66">
        <f t="shared" si="27"/>
        <v>46330</v>
      </c>
      <c r="Q124" s="67">
        <v>46330</v>
      </c>
      <c r="R124" s="57"/>
      <c r="S124" s="69">
        <f t="shared" si="22"/>
        <v>24600</v>
      </c>
      <c r="T124" s="70">
        <v>24600</v>
      </c>
      <c r="U124" s="70">
        <v>0</v>
      </c>
      <c r="V124" s="70">
        <f t="shared" si="18"/>
        <v>53.09734513274337</v>
      </c>
    </row>
    <row r="125" spans="1:22" ht="24">
      <c r="A125" s="18">
        <v>15</v>
      </c>
      <c r="B125" s="15">
        <v>852</v>
      </c>
      <c r="C125" s="11">
        <v>85228</v>
      </c>
      <c r="D125" s="13" t="s">
        <v>26</v>
      </c>
      <c r="E125" s="16" t="s">
        <v>116</v>
      </c>
      <c r="F125" s="38">
        <f t="shared" si="24"/>
        <v>10500</v>
      </c>
      <c r="G125" s="39">
        <v>10500</v>
      </c>
      <c r="H125" s="44">
        <v>0</v>
      </c>
      <c r="I125" s="66">
        <f t="shared" si="25"/>
        <v>10500</v>
      </c>
      <c r="J125" s="67">
        <v>10500</v>
      </c>
      <c r="K125" s="57">
        <v>0</v>
      </c>
      <c r="L125" s="67">
        <v>4210.67</v>
      </c>
      <c r="M125" s="67">
        <v>4210.67</v>
      </c>
      <c r="N125" s="67"/>
      <c r="O125" s="68">
        <f t="shared" si="23"/>
        <v>100</v>
      </c>
      <c r="P125" s="66">
        <f t="shared" si="27"/>
        <v>10500</v>
      </c>
      <c r="Q125" s="67">
        <v>10500</v>
      </c>
      <c r="R125" s="57">
        <v>0</v>
      </c>
      <c r="S125" s="69">
        <f t="shared" si="22"/>
        <v>4347.19</v>
      </c>
      <c r="T125" s="70">
        <v>4347.19</v>
      </c>
      <c r="U125" s="70">
        <v>0</v>
      </c>
      <c r="V125" s="70">
        <f t="shared" si="18"/>
        <v>41.40180952380952</v>
      </c>
    </row>
    <row r="126" spans="1:22" ht="48">
      <c r="A126" s="18">
        <v>16</v>
      </c>
      <c r="B126" s="15">
        <v>852</v>
      </c>
      <c r="C126" s="11">
        <v>85228</v>
      </c>
      <c r="D126" s="13" t="s">
        <v>31</v>
      </c>
      <c r="E126" s="16" t="s">
        <v>56</v>
      </c>
      <c r="F126" s="38">
        <f t="shared" si="24"/>
        <v>15</v>
      </c>
      <c r="G126" s="39">
        <v>15</v>
      </c>
      <c r="H126" s="44">
        <v>0</v>
      </c>
      <c r="I126" s="66">
        <f t="shared" si="25"/>
        <v>15</v>
      </c>
      <c r="J126" s="67">
        <v>15</v>
      </c>
      <c r="K126" s="57">
        <v>0</v>
      </c>
      <c r="L126" s="67">
        <v>5</v>
      </c>
      <c r="M126" s="67">
        <v>5</v>
      </c>
      <c r="N126" s="67"/>
      <c r="O126" s="68">
        <f t="shared" si="23"/>
        <v>100</v>
      </c>
      <c r="P126" s="66">
        <f t="shared" si="27"/>
        <v>15</v>
      </c>
      <c r="Q126" s="67">
        <v>15</v>
      </c>
      <c r="R126" s="57">
        <v>0</v>
      </c>
      <c r="S126" s="69">
        <f t="shared" si="22"/>
        <v>5</v>
      </c>
      <c r="T126" s="70">
        <v>5</v>
      </c>
      <c r="U126" s="70">
        <v>0</v>
      </c>
      <c r="V126" s="70">
        <f t="shared" si="18"/>
        <v>33.33333333333333</v>
      </c>
    </row>
    <row r="127" spans="1:22" ht="38.25" customHeight="1" hidden="1">
      <c r="A127" s="11">
        <v>12</v>
      </c>
      <c r="B127" s="15">
        <v>852</v>
      </c>
      <c r="C127" s="11">
        <v>85295</v>
      </c>
      <c r="D127" s="13" t="s">
        <v>48</v>
      </c>
      <c r="E127" s="16" t="s">
        <v>76</v>
      </c>
      <c r="F127" s="38">
        <f t="shared" si="24"/>
        <v>45000</v>
      </c>
      <c r="G127" s="39">
        <v>45000</v>
      </c>
      <c r="H127" s="44">
        <v>0</v>
      </c>
      <c r="I127" s="66">
        <f t="shared" si="25"/>
        <v>0</v>
      </c>
      <c r="J127" s="67"/>
      <c r="K127" s="57">
        <v>0</v>
      </c>
      <c r="L127" s="67">
        <v>31500</v>
      </c>
      <c r="M127" s="67">
        <v>31500</v>
      </c>
      <c r="N127" s="67"/>
      <c r="O127" s="68">
        <f t="shared" si="23"/>
        <v>0</v>
      </c>
      <c r="P127" s="66">
        <f t="shared" si="27"/>
        <v>0</v>
      </c>
      <c r="Q127" s="67"/>
      <c r="R127" s="57">
        <v>0</v>
      </c>
      <c r="S127" s="69">
        <f t="shared" si="22"/>
        <v>0</v>
      </c>
      <c r="T127" s="70"/>
      <c r="U127" s="70">
        <v>0</v>
      </c>
      <c r="V127" s="70" t="e">
        <f t="shared" si="18"/>
        <v>#DIV/0!</v>
      </c>
    </row>
    <row r="128" spans="1:22" s="35" customFormat="1" ht="18" customHeight="1">
      <c r="A128" s="92" t="s">
        <v>58</v>
      </c>
      <c r="B128" s="93"/>
      <c r="C128" s="93"/>
      <c r="D128" s="94"/>
      <c r="E128" s="95"/>
      <c r="F128" s="43">
        <f>SUM(F111:F127)</f>
        <v>1598327</v>
      </c>
      <c r="G128" s="44">
        <f>SUM(G111:G127)</f>
        <v>1598327</v>
      </c>
      <c r="H128" s="44">
        <v>0</v>
      </c>
      <c r="I128" s="60">
        <f>SUM(I111:I127)</f>
        <v>1433975</v>
      </c>
      <c r="J128" s="57">
        <f>SUM(J111:J127)</f>
        <v>1433975</v>
      </c>
      <c r="K128" s="57">
        <v>0</v>
      </c>
      <c r="L128" s="60">
        <f>SUM(L111:L127)</f>
        <v>703127.56</v>
      </c>
      <c r="M128" s="60">
        <f>SUM(M111:M127)</f>
        <v>703127.56</v>
      </c>
      <c r="N128" s="76">
        <f>SUM(N123)</f>
        <v>0</v>
      </c>
      <c r="O128" s="68">
        <f t="shared" si="23"/>
        <v>89.717248097542</v>
      </c>
      <c r="P128" s="60">
        <f>SUM(P111:P127)</f>
        <v>1525125</v>
      </c>
      <c r="Q128" s="57">
        <f>SUM(Q111:Q126)</f>
        <v>1525125</v>
      </c>
      <c r="R128" s="57">
        <v>0</v>
      </c>
      <c r="S128" s="72">
        <f t="shared" si="22"/>
        <v>833966.7899999999</v>
      </c>
      <c r="T128" s="75">
        <f>SUM(T111:T126)</f>
        <v>833966.7899999999</v>
      </c>
      <c r="U128" s="70">
        <v>0</v>
      </c>
      <c r="V128" s="70">
        <f t="shared" si="18"/>
        <v>54.68186476518318</v>
      </c>
    </row>
    <row r="129" spans="1:22" ht="39" customHeight="1" hidden="1">
      <c r="A129" s="21">
        <v>1</v>
      </c>
      <c r="B129" s="15">
        <v>854</v>
      </c>
      <c r="C129" s="11">
        <v>85415</v>
      </c>
      <c r="D129" s="11">
        <v>2030</v>
      </c>
      <c r="E129" s="14" t="s">
        <v>93</v>
      </c>
      <c r="F129" s="38">
        <f aca="true" t="shared" si="28" ref="F129:F141">SUM(G129+H129)</f>
        <v>5135</v>
      </c>
      <c r="G129" s="44">
        <v>5135</v>
      </c>
      <c r="H129" s="44">
        <v>0</v>
      </c>
      <c r="I129" s="60">
        <f>SUM(I112:I128)</f>
        <v>2867940</v>
      </c>
      <c r="J129" s="57">
        <v>0</v>
      </c>
      <c r="K129" s="57">
        <v>0</v>
      </c>
      <c r="L129" s="67">
        <v>5135</v>
      </c>
      <c r="M129" s="67">
        <v>5135</v>
      </c>
      <c r="N129" s="67"/>
      <c r="O129" s="68">
        <f t="shared" si="23"/>
        <v>55850.827653359294</v>
      </c>
      <c r="P129" s="66">
        <f aca="true" t="shared" si="29" ref="P129:P141">SUM(Q129+R129)</f>
        <v>0</v>
      </c>
      <c r="Q129" s="57">
        <v>0</v>
      </c>
      <c r="R129" s="57">
        <v>0</v>
      </c>
      <c r="S129" s="69">
        <f t="shared" si="22"/>
        <v>0</v>
      </c>
      <c r="T129" s="70"/>
      <c r="U129" s="70">
        <v>0</v>
      </c>
      <c r="V129" s="70" t="e">
        <f t="shared" si="18"/>
        <v>#DIV/0!</v>
      </c>
    </row>
    <row r="130" spans="1:22" s="35" customFormat="1" ht="15.75" customHeight="1" hidden="1">
      <c r="A130" s="92" t="s">
        <v>63</v>
      </c>
      <c r="B130" s="94"/>
      <c r="C130" s="94"/>
      <c r="D130" s="94"/>
      <c r="E130" s="95"/>
      <c r="F130" s="43">
        <f t="shared" si="28"/>
        <v>5135</v>
      </c>
      <c r="G130" s="44">
        <f>SUM(G129:G129)</f>
        <v>5135</v>
      </c>
      <c r="H130" s="44">
        <v>0</v>
      </c>
      <c r="I130" s="60">
        <f>SUM(I113:I129)</f>
        <v>5730880</v>
      </c>
      <c r="J130" s="57">
        <f>SUM(J129:J129)</f>
        <v>0</v>
      </c>
      <c r="K130" s="57">
        <v>0</v>
      </c>
      <c r="L130" s="60">
        <f>SUM(L129:L129)</f>
        <v>5135</v>
      </c>
      <c r="M130" s="60">
        <f>SUM(M129:M129)</f>
        <v>5135</v>
      </c>
      <c r="N130" s="76">
        <v>0</v>
      </c>
      <c r="O130" s="68">
        <f t="shared" si="23"/>
        <v>111604.28432327167</v>
      </c>
      <c r="P130" s="60">
        <f t="shared" si="29"/>
        <v>0</v>
      </c>
      <c r="Q130" s="57">
        <f>SUM(Q129:Q129)</f>
        <v>0</v>
      </c>
      <c r="R130" s="57">
        <v>0</v>
      </c>
      <c r="S130" s="69">
        <f t="shared" si="22"/>
        <v>0</v>
      </c>
      <c r="T130" s="75"/>
      <c r="U130" s="70">
        <v>0</v>
      </c>
      <c r="V130" s="70" t="e">
        <f t="shared" si="18"/>
        <v>#DIV/0!</v>
      </c>
    </row>
    <row r="131" spans="1:22" s="35" customFormat="1" ht="60">
      <c r="A131" s="11">
        <v>1</v>
      </c>
      <c r="B131" s="15">
        <v>854</v>
      </c>
      <c r="C131" s="58"/>
      <c r="D131" s="58"/>
      <c r="E131" s="14" t="s">
        <v>161</v>
      </c>
      <c r="F131" s="43"/>
      <c r="G131" s="44"/>
      <c r="H131" s="44"/>
      <c r="I131" s="66">
        <f>SUM(K131+J131)</f>
        <v>0</v>
      </c>
      <c r="J131" s="67">
        <v>0</v>
      </c>
      <c r="K131" s="67">
        <v>0</v>
      </c>
      <c r="L131" s="66"/>
      <c r="M131" s="66"/>
      <c r="N131" s="62"/>
      <c r="O131" s="68"/>
      <c r="P131" s="66">
        <f>SUM(R131+Q131)</f>
        <v>4142</v>
      </c>
      <c r="Q131" s="67">
        <v>4142</v>
      </c>
      <c r="R131" s="67"/>
      <c r="S131" s="69">
        <f>SUM(U131+T131)</f>
        <v>4142</v>
      </c>
      <c r="T131" s="70">
        <v>4142</v>
      </c>
      <c r="U131" s="70">
        <v>0</v>
      </c>
      <c r="V131" s="70">
        <f t="shared" si="18"/>
        <v>100</v>
      </c>
    </row>
    <row r="132" spans="1:22" s="35" customFormat="1" ht="14.25" customHeight="1">
      <c r="A132" s="92" t="s">
        <v>63</v>
      </c>
      <c r="B132" s="94"/>
      <c r="C132" s="94"/>
      <c r="D132" s="94"/>
      <c r="E132" s="95"/>
      <c r="F132" s="44"/>
      <c r="G132" s="44"/>
      <c r="H132" s="44"/>
      <c r="I132" s="66">
        <f>SUM(K132+J132)</f>
        <v>0</v>
      </c>
      <c r="J132" s="57">
        <v>0</v>
      </c>
      <c r="K132" s="57">
        <v>0</v>
      </c>
      <c r="L132" s="57"/>
      <c r="M132" s="57"/>
      <c r="N132" s="77"/>
      <c r="O132" s="84"/>
      <c r="P132" s="57">
        <f>SUM(P131)</f>
        <v>4142</v>
      </c>
      <c r="Q132" s="57">
        <f>SUM(Q131)</f>
        <v>4142</v>
      </c>
      <c r="R132" s="57"/>
      <c r="S132" s="72">
        <f>SUM(S129:S131)</f>
        <v>4142</v>
      </c>
      <c r="T132" s="75">
        <f>SUM(T131)</f>
        <v>4142</v>
      </c>
      <c r="U132" s="70">
        <v>0</v>
      </c>
      <c r="V132" s="75">
        <f t="shared" si="18"/>
        <v>100</v>
      </c>
    </row>
    <row r="133" spans="1:22" s="35" customFormat="1" ht="78.75" customHeight="1">
      <c r="A133" s="11">
        <v>1</v>
      </c>
      <c r="B133" s="15">
        <v>900</v>
      </c>
      <c r="C133" s="58"/>
      <c r="D133" s="58"/>
      <c r="E133" s="64" t="s">
        <v>162</v>
      </c>
      <c r="F133" s="43"/>
      <c r="G133" s="44"/>
      <c r="H133" s="44"/>
      <c r="I133" s="66">
        <f>SUM(K133+J133)</f>
        <v>0</v>
      </c>
      <c r="J133" s="67">
        <v>0</v>
      </c>
      <c r="K133" s="67">
        <v>0</v>
      </c>
      <c r="L133" s="60"/>
      <c r="M133" s="60"/>
      <c r="N133" s="76"/>
      <c r="O133" s="68"/>
      <c r="P133" s="66">
        <f>SUM(R133+Q133)</f>
        <v>0</v>
      </c>
      <c r="Q133" s="57">
        <v>0</v>
      </c>
      <c r="R133" s="57">
        <v>0</v>
      </c>
      <c r="S133" s="69">
        <f>SUM(U133+T133)</f>
        <v>3834.09</v>
      </c>
      <c r="T133" s="75">
        <v>3834.09</v>
      </c>
      <c r="U133" s="70">
        <v>0</v>
      </c>
      <c r="V133" s="75" t="e">
        <f t="shared" si="18"/>
        <v>#DIV/0!</v>
      </c>
    </row>
    <row r="134" spans="1:22" s="35" customFormat="1" ht="36" customHeight="1">
      <c r="A134" s="11">
        <v>2</v>
      </c>
      <c r="B134" s="15">
        <v>900</v>
      </c>
      <c r="C134" s="58"/>
      <c r="D134" s="58"/>
      <c r="E134" s="64" t="s">
        <v>151</v>
      </c>
      <c r="F134" s="43"/>
      <c r="G134" s="44"/>
      <c r="H134" s="44"/>
      <c r="I134" s="66">
        <f>SUM(K134+J134)</f>
        <v>0</v>
      </c>
      <c r="J134" s="67">
        <v>0</v>
      </c>
      <c r="K134" s="67">
        <v>0</v>
      </c>
      <c r="L134" s="60"/>
      <c r="M134" s="60"/>
      <c r="N134" s="76"/>
      <c r="O134" s="68"/>
      <c r="P134" s="66">
        <f>SUM(R134+Q134)</f>
        <v>66037</v>
      </c>
      <c r="Q134" s="57">
        <v>66037</v>
      </c>
      <c r="R134" s="57">
        <v>0</v>
      </c>
      <c r="S134" s="69">
        <f>SUM(U134+T134)</f>
        <v>43831.94</v>
      </c>
      <c r="T134" s="75">
        <v>43831.94</v>
      </c>
      <c r="U134" s="70">
        <v>0</v>
      </c>
      <c r="V134" s="75">
        <f t="shared" si="18"/>
        <v>66.37482017656768</v>
      </c>
    </row>
    <row r="135" spans="1:22" s="35" customFormat="1" ht="27.75" customHeight="1">
      <c r="A135" s="120" t="s">
        <v>145</v>
      </c>
      <c r="B135" s="121"/>
      <c r="C135" s="121"/>
      <c r="D135" s="122"/>
      <c r="E135" s="123"/>
      <c r="F135" s="44"/>
      <c r="G135" s="44"/>
      <c r="H135" s="44"/>
      <c r="I135" s="57">
        <v>0</v>
      </c>
      <c r="J135" s="57">
        <v>0</v>
      </c>
      <c r="K135" s="57">
        <v>0</v>
      </c>
      <c r="L135" s="57"/>
      <c r="M135" s="57"/>
      <c r="N135" s="77"/>
      <c r="O135" s="84"/>
      <c r="P135" s="57">
        <f>SUM(R135+Q135)</f>
        <v>66037</v>
      </c>
      <c r="Q135" s="57">
        <f>SUM(Q134)</f>
        <v>66037</v>
      </c>
      <c r="R135" s="57">
        <v>0</v>
      </c>
      <c r="S135" s="72">
        <f>SUM(U135+T135)</f>
        <v>47666.03</v>
      </c>
      <c r="T135" s="75">
        <f>SUM(T133:T134)</f>
        <v>47666.03</v>
      </c>
      <c r="U135" s="70">
        <v>0</v>
      </c>
      <c r="V135" s="75">
        <f t="shared" si="18"/>
        <v>72.18079258597453</v>
      </c>
    </row>
    <row r="136" spans="1:22" ht="27" customHeight="1">
      <c r="A136" s="22">
        <v>1</v>
      </c>
      <c r="B136" s="23">
        <v>921</v>
      </c>
      <c r="C136" s="22">
        <v>92109</v>
      </c>
      <c r="D136" s="24" t="s">
        <v>26</v>
      </c>
      <c r="E136" s="25" t="s">
        <v>77</v>
      </c>
      <c r="F136" s="38">
        <f t="shared" si="28"/>
        <v>4500</v>
      </c>
      <c r="G136" s="39">
        <v>4500</v>
      </c>
      <c r="H136" s="39">
        <v>0</v>
      </c>
      <c r="I136" s="66">
        <f aca="true" t="shared" si="30" ref="I136:I141">SUM(J136+K136)</f>
        <v>5500</v>
      </c>
      <c r="J136" s="67">
        <v>5500</v>
      </c>
      <c r="K136" s="57">
        <v>0</v>
      </c>
      <c r="L136" s="67">
        <v>2065</v>
      </c>
      <c r="M136" s="67">
        <v>2065</v>
      </c>
      <c r="N136" s="67"/>
      <c r="O136" s="68">
        <f t="shared" si="23"/>
        <v>122.22222222222223</v>
      </c>
      <c r="P136" s="66">
        <f t="shared" si="29"/>
        <v>5500</v>
      </c>
      <c r="Q136" s="67">
        <v>5500</v>
      </c>
      <c r="R136" s="57">
        <v>0</v>
      </c>
      <c r="S136" s="69">
        <f t="shared" si="22"/>
        <v>1730</v>
      </c>
      <c r="T136" s="70">
        <v>1730</v>
      </c>
      <c r="U136" s="70">
        <v>0</v>
      </c>
      <c r="V136" s="70">
        <f t="shared" si="18"/>
        <v>31.454545454545457</v>
      </c>
    </row>
    <row r="137" spans="1:22" s="35" customFormat="1" ht="24" customHeight="1">
      <c r="A137" s="120" t="s">
        <v>55</v>
      </c>
      <c r="B137" s="121"/>
      <c r="C137" s="121"/>
      <c r="D137" s="122"/>
      <c r="E137" s="123"/>
      <c r="F137" s="44">
        <f t="shared" si="28"/>
        <v>4500</v>
      </c>
      <c r="G137" s="44">
        <f>SUM(G136)</f>
        <v>4500</v>
      </c>
      <c r="H137" s="44">
        <f>SUM(H136)</f>
        <v>0</v>
      </c>
      <c r="I137" s="57">
        <f t="shared" si="30"/>
        <v>5500</v>
      </c>
      <c r="J137" s="57">
        <f>SUM(J136)</f>
        <v>5500</v>
      </c>
      <c r="K137" s="57">
        <f>SUM(K136)</f>
        <v>0</v>
      </c>
      <c r="L137" s="57">
        <f>SUM(L136)</f>
        <v>2065</v>
      </c>
      <c r="M137" s="57">
        <f>SUM(M136)</f>
        <v>2065</v>
      </c>
      <c r="N137" s="57"/>
      <c r="O137" s="84">
        <f t="shared" si="23"/>
        <v>122.22222222222223</v>
      </c>
      <c r="P137" s="57">
        <f t="shared" si="29"/>
        <v>5500</v>
      </c>
      <c r="Q137" s="57">
        <f>SUM(Q136)</f>
        <v>5500</v>
      </c>
      <c r="R137" s="57">
        <f>SUM(R136)</f>
        <v>0</v>
      </c>
      <c r="S137" s="72">
        <f t="shared" si="22"/>
        <v>1730</v>
      </c>
      <c r="T137" s="75">
        <f>SUM(T136)</f>
        <v>1730</v>
      </c>
      <c r="U137" s="70">
        <v>0</v>
      </c>
      <c r="V137" s="75">
        <f t="shared" si="18"/>
        <v>31.454545454545457</v>
      </c>
    </row>
    <row r="138" spans="1:22" s="35" customFormat="1" ht="60">
      <c r="A138" s="11">
        <v>1</v>
      </c>
      <c r="B138" s="15">
        <v>926</v>
      </c>
      <c r="C138" s="9">
        <v>92605</v>
      </c>
      <c r="D138" s="9">
        <v>8545</v>
      </c>
      <c r="E138" s="19" t="s">
        <v>122</v>
      </c>
      <c r="F138" s="43">
        <f t="shared" si="28"/>
        <v>0</v>
      </c>
      <c r="G138" s="44"/>
      <c r="H138" s="43"/>
      <c r="I138" s="66">
        <f t="shared" si="30"/>
        <v>1622958</v>
      </c>
      <c r="J138" s="67">
        <v>1622958</v>
      </c>
      <c r="K138" s="67">
        <v>0</v>
      </c>
      <c r="L138" s="66"/>
      <c r="M138" s="66"/>
      <c r="N138" s="66"/>
      <c r="O138" s="68" t="e">
        <f t="shared" si="23"/>
        <v>#DIV/0!</v>
      </c>
      <c r="P138" s="66">
        <f t="shared" si="29"/>
        <v>1622958</v>
      </c>
      <c r="Q138" s="67">
        <v>1622958</v>
      </c>
      <c r="R138" s="67">
        <v>0</v>
      </c>
      <c r="S138" s="69">
        <f t="shared" si="22"/>
        <v>170242.76</v>
      </c>
      <c r="T138" s="70">
        <v>170242.76</v>
      </c>
      <c r="U138" s="70">
        <v>0</v>
      </c>
      <c r="V138" s="70">
        <f t="shared" si="18"/>
        <v>10.489659005347027</v>
      </c>
    </row>
    <row r="139" spans="1:22" s="35" customFormat="1" ht="59.25" customHeight="1">
      <c r="A139" s="11">
        <v>2</v>
      </c>
      <c r="B139" s="15">
        <v>926</v>
      </c>
      <c r="C139" s="59"/>
      <c r="D139" s="59"/>
      <c r="E139" s="19" t="s">
        <v>160</v>
      </c>
      <c r="F139" s="43"/>
      <c r="G139" s="44"/>
      <c r="H139" s="43"/>
      <c r="I139" s="66">
        <f t="shared" si="30"/>
        <v>0</v>
      </c>
      <c r="J139" s="67">
        <v>0</v>
      </c>
      <c r="K139" s="67">
        <v>0</v>
      </c>
      <c r="L139" s="66"/>
      <c r="M139" s="66"/>
      <c r="N139" s="66"/>
      <c r="O139" s="68"/>
      <c r="P139" s="66">
        <f t="shared" si="29"/>
        <v>333000</v>
      </c>
      <c r="Q139" s="67">
        <v>0</v>
      </c>
      <c r="R139" s="67">
        <v>333000</v>
      </c>
      <c r="S139" s="69">
        <f t="shared" si="22"/>
        <v>0</v>
      </c>
      <c r="T139" s="75">
        <v>0</v>
      </c>
      <c r="U139" s="70">
        <v>0</v>
      </c>
      <c r="V139" s="70">
        <f t="shared" si="18"/>
        <v>0</v>
      </c>
    </row>
    <row r="140" spans="1:22" s="35" customFormat="1" ht="52.5" customHeight="1">
      <c r="A140" s="11">
        <v>3</v>
      </c>
      <c r="B140" s="15">
        <v>926</v>
      </c>
      <c r="C140" s="59"/>
      <c r="D140" s="59"/>
      <c r="E140" s="14" t="s">
        <v>139</v>
      </c>
      <c r="F140" s="43"/>
      <c r="G140" s="44"/>
      <c r="H140" s="43"/>
      <c r="I140" s="66">
        <f t="shared" si="30"/>
        <v>0</v>
      </c>
      <c r="J140" s="67">
        <v>0</v>
      </c>
      <c r="K140" s="67">
        <v>0</v>
      </c>
      <c r="L140" s="66"/>
      <c r="M140" s="66"/>
      <c r="N140" s="66"/>
      <c r="O140" s="68"/>
      <c r="P140" s="66">
        <f t="shared" si="29"/>
        <v>3866317</v>
      </c>
      <c r="Q140" s="67">
        <v>0</v>
      </c>
      <c r="R140" s="67">
        <v>3866317</v>
      </c>
      <c r="S140" s="69">
        <f>SUM(U140+T140)</f>
        <v>3866317</v>
      </c>
      <c r="T140" s="75">
        <v>0</v>
      </c>
      <c r="U140" s="75">
        <v>3866317</v>
      </c>
      <c r="V140" s="70">
        <f t="shared" si="18"/>
        <v>100</v>
      </c>
    </row>
    <row r="141" spans="1:22" s="35" customFormat="1" ht="16.5" customHeight="1">
      <c r="A141" s="92" t="s">
        <v>123</v>
      </c>
      <c r="B141" s="93"/>
      <c r="C141" s="93"/>
      <c r="D141" s="94"/>
      <c r="E141" s="95"/>
      <c r="F141" s="43">
        <f t="shared" si="28"/>
        <v>0</v>
      </c>
      <c r="G141" s="44"/>
      <c r="H141" s="43"/>
      <c r="I141" s="60">
        <f t="shared" si="30"/>
        <v>1622958</v>
      </c>
      <c r="J141" s="57">
        <v>1622958</v>
      </c>
      <c r="K141" s="57"/>
      <c r="L141" s="57">
        <v>1622958</v>
      </c>
      <c r="M141" s="57">
        <v>1622958</v>
      </c>
      <c r="N141" s="57">
        <v>1622958</v>
      </c>
      <c r="O141" s="68"/>
      <c r="P141" s="60">
        <f t="shared" si="29"/>
        <v>5822275</v>
      </c>
      <c r="Q141" s="57">
        <v>1622958</v>
      </c>
      <c r="R141" s="57">
        <f>SUM(R139:R140)</f>
        <v>4199317</v>
      </c>
      <c r="S141" s="72">
        <f t="shared" si="22"/>
        <v>4036559.76</v>
      </c>
      <c r="T141" s="75">
        <f>SUM(T138:T140)</f>
        <v>170242.76</v>
      </c>
      <c r="U141" s="75">
        <f>SUM(U140)</f>
        <v>3866317</v>
      </c>
      <c r="V141" s="75">
        <f t="shared" si="18"/>
        <v>69.32959642064313</v>
      </c>
    </row>
    <row r="142" spans="1:22" ht="15.75" customHeight="1">
      <c r="A142" s="124" t="s">
        <v>128</v>
      </c>
      <c r="B142" s="125"/>
      <c r="C142" s="125"/>
      <c r="D142" s="126"/>
      <c r="E142" s="127"/>
      <c r="F142" s="50">
        <f>SUM(H142+G142)</f>
        <v>73643862</v>
      </c>
      <c r="G142" s="50">
        <f>SUM(G23+G39+G45+G49+G53+G82+G86+G108+G110+G128+G130+G137)</f>
        <v>72892782</v>
      </c>
      <c r="H142" s="50">
        <f>SUM(H23+H39+H45+H49+H53+H82+H86+H108+H110+H128+H130+H137)</f>
        <v>751080</v>
      </c>
      <c r="I142" s="66">
        <f>SUM(K142+J142)</f>
        <v>74772502</v>
      </c>
      <c r="J142" s="66">
        <f>SUM(J23+J39+J45+J49+J53+J82+J86+J108+J110+J128+J130+J137+J141)</f>
        <v>72856062</v>
      </c>
      <c r="K142" s="66">
        <f>SUM(K23+K39+K45+K49+K53+K82+K86+K108+K110+K128+K130+K137+K141+K28)</f>
        <v>1916440</v>
      </c>
      <c r="L142" s="62" t="e">
        <f>SUM(L23+L39+L45+L49+L53+L82+L86+L108+L110+L128+L130+#REF!+L137)</f>
        <v>#REF!</v>
      </c>
      <c r="M142" s="62">
        <f>SUM(M23+M45+M39+M49+M53+M82+M86+M108+M110+M128+M130+M137)</f>
        <v>36365266.85</v>
      </c>
      <c r="N142" s="62">
        <f>SUM(N23+N39)</f>
        <v>814924.7999999999</v>
      </c>
      <c r="O142" s="68">
        <f t="shared" si="23"/>
        <v>101.53256492713541</v>
      </c>
      <c r="P142" s="66">
        <f>SUM(R142+Q142)</f>
        <v>80631966</v>
      </c>
      <c r="Q142" s="66">
        <f>SUM(Q23+Q28+Q39+Q45+Q49+Q51+Q53+Q82+Q86+Q108+Q128+Q132+Q135+Q137+Q141)</f>
        <v>73461546</v>
      </c>
      <c r="R142" s="66">
        <f>SUM(R23+R39+R45+R49+R53+R82+R86+R108+R110+R128+R130+R137+R141+R28)</f>
        <v>7170420</v>
      </c>
      <c r="S142" s="69">
        <f t="shared" si="22"/>
        <v>38577599.943900004</v>
      </c>
      <c r="T142" s="69">
        <f>SUM(T23+T28+T39+T45+T49+T51+T53+T82+T86+T108+T128+T132+T135+T137+T141)</f>
        <v>33482326.803900007</v>
      </c>
      <c r="U142" s="69">
        <f>SUM(U23+U28+U39+U45+U49+U141)</f>
        <v>5095273.14</v>
      </c>
      <c r="V142" s="69">
        <f t="shared" si="18"/>
        <v>47.844052250815764</v>
      </c>
    </row>
    <row r="143" spans="1:3" ht="12">
      <c r="A143" s="26"/>
      <c r="B143" s="26"/>
      <c r="C143" s="26"/>
    </row>
    <row r="144" spans="1:3" ht="12">
      <c r="A144" s="26"/>
      <c r="B144" s="26"/>
      <c r="C144" s="26"/>
    </row>
    <row r="145" spans="1:3" ht="12">
      <c r="A145" s="26"/>
      <c r="B145" s="26"/>
      <c r="C145" s="26"/>
    </row>
    <row r="146" spans="1:3" ht="12">
      <c r="A146" s="26"/>
      <c r="B146" s="26"/>
      <c r="C146" s="26"/>
    </row>
    <row r="147" spans="1:3" ht="12">
      <c r="A147" s="26"/>
      <c r="B147" s="26"/>
      <c r="C147" s="26"/>
    </row>
    <row r="148" spans="1:3" ht="12">
      <c r="A148" s="26"/>
      <c r="B148" s="26"/>
      <c r="C148" s="26"/>
    </row>
    <row r="149" spans="1:3" ht="12">
      <c r="A149" s="26"/>
      <c r="B149" s="26"/>
      <c r="C149" s="26"/>
    </row>
    <row r="150" spans="1:3" ht="12">
      <c r="A150" s="26"/>
      <c r="B150" s="26"/>
      <c r="C150" s="26"/>
    </row>
    <row r="151" spans="1:3" ht="12">
      <c r="A151" s="26"/>
      <c r="B151" s="26"/>
      <c r="C151" s="26"/>
    </row>
    <row r="152" spans="1:3" ht="12">
      <c r="A152" s="26"/>
      <c r="B152" s="26"/>
      <c r="C152" s="26"/>
    </row>
    <row r="153" spans="1:3" ht="12">
      <c r="A153" s="26"/>
      <c r="B153" s="26"/>
      <c r="C153" s="26"/>
    </row>
    <row r="154" spans="1:3" ht="12">
      <c r="A154" s="26"/>
      <c r="B154" s="26"/>
      <c r="C154" s="26"/>
    </row>
    <row r="155" spans="1:3" ht="12">
      <c r="A155" s="26"/>
      <c r="B155" s="26"/>
      <c r="C155" s="26"/>
    </row>
    <row r="156" spans="1:3" ht="12">
      <c r="A156" s="26"/>
      <c r="B156" s="26"/>
      <c r="C156" s="26"/>
    </row>
    <row r="157" spans="1:3" ht="12">
      <c r="A157" s="26"/>
      <c r="B157" s="26"/>
      <c r="C157" s="26"/>
    </row>
    <row r="158" spans="1:3" ht="12">
      <c r="A158" s="26"/>
      <c r="B158" s="26"/>
      <c r="C158" s="26"/>
    </row>
    <row r="159" spans="1:3" ht="12">
      <c r="A159" s="26"/>
      <c r="B159" s="26"/>
      <c r="C159" s="26"/>
    </row>
    <row r="160" spans="1:3" ht="12">
      <c r="A160" s="26"/>
      <c r="B160" s="26"/>
      <c r="C160" s="26"/>
    </row>
    <row r="161" spans="1:3" ht="12">
      <c r="A161" s="26"/>
      <c r="B161" s="26"/>
      <c r="C161" s="26"/>
    </row>
    <row r="162" spans="1:3" ht="12">
      <c r="A162" s="26"/>
      <c r="B162" s="26"/>
      <c r="C162" s="26"/>
    </row>
    <row r="163" spans="1:3" ht="12">
      <c r="A163" s="26"/>
      <c r="B163" s="26"/>
      <c r="C163" s="26"/>
    </row>
    <row r="164" spans="1:3" ht="12">
      <c r="A164" s="26"/>
      <c r="B164" s="26"/>
      <c r="C164" s="26"/>
    </row>
    <row r="165" spans="1:3" ht="12">
      <c r="A165" s="26"/>
      <c r="B165" s="26"/>
      <c r="C165" s="26"/>
    </row>
    <row r="166" spans="1:3" ht="12">
      <c r="A166" s="26"/>
      <c r="B166" s="26"/>
      <c r="C166" s="26"/>
    </row>
    <row r="167" spans="1:3" ht="12">
      <c r="A167" s="26"/>
      <c r="B167" s="26"/>
      <c r="C167" s="26"/>
    </row>
    <row r="168" spans="1:3" ht="12">
      <c r="A168" s="26"/>
      <c r="B168" s="26"/>
      <c r="C168" s="26"/>
    </row>
    <row r="169" spans="1:3" ht="12">
      <c r="A169" s="26"/>
      <c r="B169" s="26"/>
      <c r="C169" s="26"/>
    </row>
    <row r="170" spans="1:3" ht="12">
      <c r="A170" s="26"/>
      <c r="B170" s="26"/>
      <c r="C170" s="26"/>
    </row>
    <row r="171" spans="1:3" ht="12">
      <c r="A171" s="26"/>
      <c r="B171" s="26"/>
      <c r="C171" s="26"/>
    </row>
    <row r="172" spans="1:3" ht="12">
      <c r="A172" s="26"/>
      <c r="B172" s="26"/>
      <c r="C172" s="26"/>
    </row>
    <row r="173" spans="1:3" ht="12">
      <c r="A173" s="26"/>
      <c r="B173" s="26"/>
      <c r="C173" s="26"/>
    </row>
    <row r="174" spans="1:3" ht="12">
      <c r="A174" s="26"/>
      <c r="B174" s="26"/>
      <c r="C174" s="26"/>
    </row>
    <row r="175" spans="1:3" ht="12">
      <c r="A175" s="26"/>
      <c r="B175" s="26"/>
      <c r="C175" s="26"/>
    </row>
    <row r="176" spans="1:3" ht="12">
      <c r="A176" s="26"/>
      <c r="B176" s="26"/>
      <c r="C176" s="26"/>
    </row>
    <row r="177" spans="1:3" ht="12">
      <c r="A177" s="26"/>
      <c r="B177" s="26"/>
      <c r="C177" s="26"/>
    </row>
    <row r="178" spans="1:3" ht="12">
      <c r="A178" s="26"/>
      <c r="B178" s="26"/>
      <c r="C178" s="26"/>
    </row>
    <row r="179" spans="1:3" ht="12">
      <c r="A179" s="26"/>
      <c r="B179" s="26"/>
      <c r="C179" s="26"/>
    </row>
    <row r="180" spans="1:3" ht="12">
      <c r="A180" s="26"/>
      <c r="B180" s="26"/>
      <c r="C180" s="26"/>
    </row>
    <row r="181" spans="1:3" ht="12">
      <c r="A181" s="26"/>
      <c r="B181" s="26"/>
      <c r="C181" s="26"/>
    </row>
    <row r="182" spans="1:3" ht="12">
      <c r="A182" s="26"/>
      <c r="B182" s="26"/>
      <c r="C182" s="26"/>
    </row>
    <row r="183" spans="1:3" ht="12">
      <c r="A183" s="26"/>
      <c r="B183" s="26"/>
      <c r="C183" s="26"/>
    </row>
    <row r="184" spans="1:3" ht="12">
      <c r="A184" s="26"/>
      <c r="B184" s="26"/>
      <c r="C184" s="26"/>
    </row>
    <row r="185" spans="1:3" ht="12">
      <c r="A185" s="26"/>
      <c r="B185" s="26"/>
      <c r="C185" s="26"/>
    </row>
    <row r="186" spans="1:3" ht="12">
      <c r="A186" s="26"/>
      <c r="B186" s="26"/>
      <c r="C186" s="26"/>
    </row>
    <row r="187" spans="1:3" ht="12">
      <c r="A187" s="26"/>
      <c r="B187" s="26"/>
      <c r="C187" s="26"/>
    </row>
    <row r="188" spans="1:3" ht="12">
      <c r="A188" s="26"/>
      <c r="B188" s="26"/>
      <c r="C188" s="26"/>
    </row>
    <row r="189" spans="1:3" ht="12">
      <c r="A189" s="26"/>
      <c r="B189" s="26"/>
      <c r="C189" s="26"/>
    </row>
    <row r="190" spans="1:3" ht="12">
      <c r="A190" s="26"/>
      <c r="B190" s="26"/>
      <c r="C190" s="26"/>
    </row>
    <row r="191" spans="1:3" ht="12">
      <c r="A191" s="26"/>
      <c r="B191" s="26"/>
      <c r="C191" s="26"/>
    </row>
    <row r="192" spans="1:3" ht="12">
      <c r="A192" s="26"/>
      <c r="B192" s="26"/>
      <c r="C192" s="26"/>
    </row>
    <row r="193" spans="1:3" ht="12">
      <c r="A193" s="26"/>
      <c r="B193" s="26"/>
      <c r="C193" s="26"/>
    </row>
    <row r="194" spans="1:3" ht="12">
      <c r="A194" s="26"/>
      <c r="B194" s="26"/>
      <c r="C194" s="26"/>
    </row>
    <row r="195" spans="1:3" ht="12">
      <c r="A195" s="26"/>
      <c r="B195" s="26"/>
      <c r="C195" s="26"/>
    </row>
    <row r="196" spans="1:3" ht="12">
      <c r="A196" s="26"/>
      <c r="B196" s="26"/>
      <c r="C196" s="26"/>
    </row>
    <row r="197" spans="1:3" ht="12">
      <c r="A197" s="26"/>
      <c r="B197" s="26"/>
      <c r="C197" s="26"/>
    </row>
    <row r="198" spans="1:3" ht="12">
      <c r="A198" s="26"/>
      <c r="B198" s="26"/>
      <c r="C198" s="26"/>
    </row>
    <row r="199" spans="1:3" ht="12">
      <c r="A199" s="26"/>
      <c r="B199" s="26"/>
      <c r="C199" s="26"/>
    </row>
    <row r="200" spans="1:3" ht="12">
      <c r="A200" s="26"/>
      <c r="B200" s="26"/>
      <c r="C200" s="26"/>
    </row>
    <row r="201" spans="1:3" ht="12">
      <c r="A201" s="26"/>
      <c r="B201" s="26"/>
      <c r="C201" s="26"/>
    </row>
    <row r="202" spans="1:3" ht="12">
      <c r="A202" s="26"/>
      <c r="B202" s="26"/>
      <c r="C202" s="26"/>
    </row>
    <row r="203" spans="1:3" ht="12">
      <c r="A203" s="26"/>
      <c r="B203" s="26"/>
      <c r="C203" s="26"/>
    </row>
    <row r="204" spans="1:3" ht="12">
      <c r="A204" s="26"/>
      <c r="B204" s="26"/>
      <c r="C204" s="26"/>
    </row>
    <row r="205" spans="1:3" ht="12">
      <c r="A205" s="26"/>
      <c r="B205" s="26"/>
      <c r="C205" s="26"/>
    </row>
    <row r="206" spans="1:3" ht="12">
      <c r="A206" s="26"/>
      <c r="B206" s="26"/>
      <c r="C206" s="26"/>
    </row>
    <row r="207" spans="1:3" ht="12">
      <c r="A207" s="26"/>
      <c r="B207" s="26"/>
      <c r="C207" s="26"/>
    </row>
    <row r="208" spans="1:3" ht="12">
      <c r="A208" s="28"/>
      <c r="B208" s="28"/>
      <c r="C208" s="28"/>
    </row>
    <row r="209" spans="1:3" ht="12">
      <c r="A209" s="28"/>
      <c r="B209" s="28"/>
      <c r="C209" s="28"/>
    </row>
    <row r="210" spans="1:3" ht="12">
      <c r="A210" s="28"/>
      <c r="B210" s="28"/>
      <c r="C210" s="28"/>
    </row>
    <row r="211" spans="1:3" ht="12">
      <c r="A211" s="28"/>
      <c r="B211" s="28"/>
      <c r="C211" s="28"/>
    </row>
    <row r="212" spans="1:3" ht="12">
      <c r="A212" s="28"/>
      <c r="B212" s="28"/>
      <c r="C212" s="28"/>
    </row>
    <row r="213" spans="1:3" ht="12">
      <c r="A213" s="28"/>
      <c r="B213" s="28"/>
      <c r="C213" s="28"/>
    </row>
    <row r="214" spans="1:3" ht="12">
      <c r="A214" s="28"/>
      <c r="B214" s="28"/>
      <c r="C214" s="28"/>
    </row>
    <row r="215" spans="1:3" ht="12">
      <c r="A215" s="28"/>
      <c r="B215" s="28"/>
      <c r="C215" s="28"/>
    </row>
    <row r="216" spans="1:3" ht="12">
      <c r="A216" s="28"/>
      <c r="B216" s="28"/>
      <c r="C216" s="28"/>
    </row>
    <row r="217" spans="1:3" ht="12">
      <c r="A217" s="29"/>
      <c r="B217" s="29"/>
      <c r="C217" s="29"/>
    </row>
  </sheetData>
  <mergeCells count="41">
    <mergeCell ref="A45:E45"/>
    <mergeCell ref="A51:E51"/>
    <mergeCell ref="A39:E39"/>
    <mergeCell ref="F7:H7"/>
    <mergeCell ref="A49:E49"/>
    <mergeCell ref="A141:E141"/>
    <mergeCell ref="A142:E142"/>
    <mergeCell ref="A128:E128"/>
    <mergeCell ref="A137:E137"/>
    <mergeCell ref="A132:E132"/>
    <mergeCell ref="A135:E135"/>
    <mergeCell ref="A5:Q5"/>
    <mergeCell ref="A130:E130"/>
    <mergeCell ref="A86:E86"/>
    <mergeCell ref="A108:E108"/>
    <mergeCell ref="A110:E110"/>
    <mergeCell ref="M7:M9"/>
    <mergeCell ref="N7:N9"/>
    <mergeCell ref="A28:E28"/>
    <mergeCell ref="A82:E82"/>
    <mergeCell ref="A53:E53"/>
    <mergeCell ref="V7:V9"/>
    <mergeCell ref="L7:L9"/>
    <mergeCell ref="B7:B9"/>
    <mergeCell ref="C7:C9"/>
    <mergeCell ref="D7:D9"/>
    <mergeCell ref="E7:E9"/>
    <mergeCell ref="P7:R7"/>
    <mergeCell ref="P8:P9"/>
    <mergeCell ref="Q8:R8"/>
    <mergeCell ref="S7:S9"/>
    <mergeCell ref="T7:T9"/>
    <mergeCell ref="U7:U9"/>
    <mergeCell ref="A7:A9"/>
    <mergeCell ref="A23:E23"/>
    <mergeCell ref="O7:O9"/>
    <mergeCell ref="F8:F9"/>
    <mergeCell ref="I7:K7"/>
    <mergeCell ref="I8:I9"/>
    <mergeCell ref="J8:K8"/>
    <mergeCell ref="G8:H8"/>
  </mergeCells>
  <printOptions horizontalCentered="1"/>
  <pageMargins left="0.2362204724409449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2010-08-18T12:29:15Z</cp:lastPrinted>
  <dcterms:created xsi:type="dcterms:W3CDTF">2001-09-07T12:46:35Z</dcterms:created>
  <dcterms:modified xsi:type="dcterms:W3CDTF">2010-08-30T11:19:45Z</dcterms:modified>
  <cp:category/>
  <cp:version/>
  <cp:contentType/>
  <cp:contentStatus/>
</cp:coreProperties>
</file>