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Area" localSheetId="0">'zał.2 wyd par'!$A$1:$AS$662</definedName>
    <definedName name="_xlnm.Print_Titles" localSheetId="0">'zał.2 wyd par'!$9:$12</definedName>
  </definedNames>
  <calcPr fullCalcOnLoad="1"/>
</workbook>
</file>

<file path=xl/sharedStrings.xml><?xml version="1.0" encoding="utf-8"?>
<sst xmlns="http://schemas.openxmlformats.org/spreadsheetml/2006/main" count="679" uniqueCount="111">
  <si>
    <t>010</t>
  </si>
  <si>
    <t>01010</t>
  </si>
  <si>
    <t>803 Szkolnictwo wyższe</t>
  </si>
  <si>
    <t>(w złotych)</t>
  </si>
  <si>
    <t>Treść</t>
  </si>
  <si>
    <t>Rozdział</t>
  </si>
  <si>
    <t>Dział</t>
  </si>
  <si>
    <t>Planowane wydatki na 2010 rok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</si>
  <si>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</si>
  <si>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</si>
  <si>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</si>
  <si>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</si>
  <si>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</si>
  <si>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</si>
  <si>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</si>
  <si>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</si>
  <si>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</si>
  <si>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</si>
  <si>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</si>
  <si>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</si>
  <si>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</si>
  <si>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</si>
  <si>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</si>
  <si>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</si>
  <si>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</si>
  <si>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</si>
  <si>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</si>
  <si>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</si>
  <si>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</si>
  <si>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</si>
  <si>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</si>
  <si>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</si>
  <si>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</si>
  <si>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</si>
  <si>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</si>
  <si>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</si>
  <si>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</si>
  <si>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</si>
  <si>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</si>
  <si>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</si>
  <si>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</si>
  <si>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</si>
  <si>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</si>
  <si>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</si>
  <si>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</si>
  <si>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</si>
  <si>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</si>
  <si>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</si>
  <si>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</si>
  <si>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</si>
  <si>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</si>
  <si>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</si>
  <si>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</si>
  <si>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</si>
  <si>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</si>
  <si>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</si>
  <si>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</si>
  <si>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</si>
  <si>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</si>
  <si>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</si>
  <si>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</si>
  <si>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</si>
  <si>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</si>
  <si>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</si>
  <si>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</si>
  <si>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</si>
  <si>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</si>
  <si>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</si>
  <si>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</si>
  <si>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</si>
  <si>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</si>
  <si>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</si>
  <si>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</si>
  <si>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</si>
  <si>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</si>
  <si>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</si>
  <si>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</si>
  <si>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</si>
  <si>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</si>
  <si>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</si>
  <si>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</si>
  <si>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</si>
  <si>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</si>
  <si>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</si>
  <si>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</si>
  <si>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</si>
  <si>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</si>
  <si>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</si>
  <si>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</si>
  <si>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</si>
  <si>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</si>
  <si>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</si>
  <si>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</si>
  <si>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</si>
  <si>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</si>
  <si>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t>Biblioteki</t>
  </si>
  <si>
    <t>Planowane wydatki po zmianach na 2010 rok</t>
  </si>
  <si>
    <t>% wykonania</t>
  </si>
  <si>
    <t>Wykonanie wydatków za I półrocze 2010 r</t>
  </si>
  <si>
    <t>Wykonanie wydatków budżetu za I półrocze 2010 r</t>
  </si>
  <si>
    <t>Wójta Gminy Michałowice</t>
  </si>
  <si>
    <t>Załacznik nr 2</t>
  </si>
  <si>
    <t>01095</t>
  </si>
  <si>
    <t xml:space="preserve"> Wybory Prezydenta Rzeczpospolitej Polskiej</t>
  </si>
  <si>
    <t xml:space="preserve"> Pozostałe wydatki obronne</t>
  </si>
  <si>
    <t>752  Obrona narodowa</t>
  </si>
  <si>
    <t>Inne formy wychowania przedszkolnego</t>
  </si>
  <si>
    <t>Zasiłki stałe</t>
  </si>
  <si>
    <t>Ochrona powietrza atmosferycznego i klimatu</t>
  </si>
  <si>
    <t>do Zarzadzenia Nr 135 /2010</t>
  </si>
  <si>
    <t xml:space="preserve">z dnia 18 sierpnia 2010 r.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</si>
</sst>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/>
    </xf>
    <xf numFmtId="0" fontId="2" fillId="0" borderId="7" xfId="0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7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02"/>
  <sheetViews>
    <sheetView tabSelected="1" view="pageBreakPreview" zoomScale="90" zoomScaleSheetLayoutView="90" workbookViewId="0" topLeftCell="A1">
      <selection activeCell="I6" sqref="I6"/>
    </sheetView>
  </sheetViews>
  <sheetFormatPr defaultColWidth="9.125" defaultRowHeight="12.75"/>
  <cols>
    <col min="1" max="1" width="5.25390625" style="3" customWidth="1"/>
    <col min="2" max="2" width="8.125" style="3" customWidth="1"/>
    <col min="3" max="3" width="42.125" style="3" customWidth="1"/>
    <col min="4" max="4" width="12.875" style="39" customWidth="1"/>
    <col min="5" max="6" width="12.625" style="3" customWidth="1"/>
    <col min="7" max="7" width="13.00390625" style="3" customWidth="1"/>
    <col min="8" max="8" width="14.125" style="3" customWidth="1"/>
    <col min="9" max="9" width="12.75390625" style="3" customWidth="1"/>
    <col min="10" max="11" width="12.00390625" style="3" bestFit="1" customWidth="1"/>
    <col min="12" max="12" width="11.75390625" style="3" bestFit="1" customWidth="1"/>
    <col min="13" max="13" width="12.625" style="16" customWidth="1"/>
    <col min="14" max="14" width="1.25" style="3" customWidth="1"/>
    <col min="15" max="22" width="9.125" style="3" customWidth="1"/>
    <col min="23" max="23" width="1.00390625" style="3" customWidth="1"/>
    <col min="24" max="32" width="9.125" style="3" hidden="1" customWidth="1"/>
    <col min="33" max="33" width="8.00390625" style="3" hidden="1" customWidth="1"/>
    <col min="34" max="45" width="9.125" style="3" hidden="1" customWidth="1"/>
    <col min="46" max="254" width="9.125" style="3" customWidth="1"/>
    <col min="255" max="255" width="9.125" style="4" customWidth="1"/>
    <col min="256" max="16384" width="18.375" style="1" customWidth="1"/>
  </cols>
  <sheetData>
    <row r="1" spans="1:21" ht="12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6"/>
      <c r="N1" s="1"/>
      <c r="O1" s="1"/>
      <c r="P1" s="1"/>
      <c r="Q1" s="1"/>
      <c r="R1" s="1"/>
      <c r="S1" s="1"/>
      <c r="T1" s="1"/>
      <c r="U1" s="43"/>
    </row>
    <row r="2" spans="1:21" ht="12">
      <c r="A2" s="1"/>
      <c r="B2" s="1"/>
      <c r="C2" s="1"/>
      <c r="D2" s="5"/>
      <c r="E2" s="6"/>
      <c r="F2" s="6"/>
      <c r="G2" s="1"/>
      <c r="H2" s="1"/>
      <c r="I2" s="6" t="s">
        <v>101</v>
      </c>
      <c r="J2" s="6"/>
      <c r="K2" s="1"/>
      <c r="L2" s="1"/>
      <c r="M2" s="6"/>
      <c r="N2" s="1"/>
      <c r="O2" s="1"/>
      <c r="P2" s="1"/>
      <c r="Q2" s="1"/>
      <c r="R2" s="1"/>
      <c r="S2" s="1"/>
      <c r="T2" s="1"/>
      <c r="U2" s="43"/>
    </row>
    <row r="3" spans="1:21" ht="12">
      <c r="A3" s="1"/>
      <c r="B3" s="1"/>
      <c r="C3" s="1"/>
      <c r="D3" s="5"/>
      <c r="E3" s="6"/>
      <c r="F3" s="6"/>
      <c r="G3" s="1"/>
      <c r="H3" s="1"/>
      <c r="I3" s="6" t="s">
        <v>109</v>
      </c>
      <c r="J3" s="6"/>
      <c r="K3" s="1"/>
      <c r="L3" s="1"/>
      <c r="M3" s="6"/>
      <c r="N3" s="1"/>
      <c r="O3" s="1"/>
      <c r="P3" s="1"/>
      <c r="Q3" s="1"/>
      <c r="R3" s="1"/>
      <c r="S3" s="1"/>
      <c r="T3" s="1"/>
      <c r="U3" s="43"/>
    </row>
    <row r="4" spans="1:21" ht="12">
      <c r="A4" s="1"/>
      <c r="B4" s="1"/>
      <c r="C4" s="1"/>
      <c r="D4" s="5"/>
      <c r="E4" s="6"/>
      <c r="F4" s="6"/>
      <c r="G4" s="1"/>
      <c r="H4" s="1"/>
      <c r="I4" s="6" t="s">
        <v>100</v>
      </c>
      <c r="J4" s="6"/>
      <c r="K4" s="1"/>
      <c r="L4" s="1"/>
      <c r="M4" s="6"/>
      <c r="N4" s="1"/>
      <c r="O4" s="1"/>
      <c r="P4" s="1"/>
      <c r="Q4" s="1"/>
      <c r="R4" s="1"/>
      <c r="S4" s="1"/>
      <c r="T4" s="1"/>
      <c r="U4" s="43"/>
    </row>
    <row r="5" spans="1:21" ht="12">
      <c r="A5" s="1"/>
      <c r="B5" s="1"/>
      <c r="C5" s="1"/>
      <c r="D5" s="6"/>
      <c r="E5" s="5"/>
      <c r="F5" s="5"/>
      <c r="G5" s="1"/>
      <c r="H5" s="1"/>
      <c r="I5" s="6" t="s">
        <v>110</v>
      </c>
      <c r="J5" s="6"/>
      <c r="K5" s="1"/>
      <c r="L5" s="1"/>
      <c r="M5" s="6"/>
      <c r="N5" s="1"/>
      <c r="O5" s="1"/>
      <c r="P5" s="1"/>
      <c r="Q5" s="1"/>
      <c r="R5" s="1"/>
      <c r="S5" s="1"/>
      <c r="T5" s="1"/>
      <c r="U5" s="43"/>
    </row>
    <row r="6" spans="1:21" ht="12">
      <c r="A6" s="1"/>
      <c r="B6" s="1"/>
      <c r="C6" s="1"/>
      <c r="D6" s="7"/>
      <c r="E6" s="6"/>
      <c r="F6" s="6"/>
      <c r="G6" s="1"/>
      <c r="H6" s="1"/>
      <c r="I6" s="1"/>
      <c r="J6" s="1"/>
      <c r="K6" s="1"/>
      <c r="L6" s="1"/>
      <c r="M6" s="6"/>
      <c r="N6" s="1"/>
      <c r="O6" s="1"/>
      <c r="P6" s="1"/>
      <c r="Q6" s="1"/>
      <c r="R6" s="1"/>
      <c r="S6" s="1"/>
      <c r="T6" s="1"/>
      <c r="U6" s="43"/>
    </row>
    <row r="7" spans="1:21" ht="15.75">
      <c r="A7" s="89" t="s">
        <v>99</v>
      </c>
      <c r="B7" s="89"/>
      <c r="C7" s="90"/>
      <c r="D7" s="90"/>
      <c r="E7" s="90"/>
      <c r="F7" s="91"/>
      <c r="G7" s="1"/>
      <c r="H7" s="1"/>
      <c r="I7" s="1"/>
      <c r="J7" s="1"/>
      <c r="K7" s="1"/>
      <c r="L7" s="1"/>
      <c r="M7" s="6"/>
      <c r="N7" s="1"/>
      <c r="O7" s="1"/>
      <c r="P7" s="1"/>
      <c r="Q7" s="1"/>
      <c r="R7" s="1"/>
      <c r="S7" s="1"/>
      <c r="T7" s="1"/>
      <c r="U7" s="43"/>
    </row>
    <row r="8" spans="1:21" ht="12">
      <c r="A8" s="8"/>
      <c r="B8" s="8"/>
      <c r="C8" s="8"/>
      <c r="D8" s="9"/>
      <c r="E8" s="10"/>
      <c r="F8" s="1"/>
      <c r="G8" s="1"/>
      <c r="H8" s="1"/>
      <c r="I8" s="1"/>
      <c r="J8" s="11" t="s">
        <v>3</v>
      </c>
      <c r="K8" s="1"/>
      <c r="L8" s="1"/>
      <c r="M8" s="6"/>
      <c r="N8" s="1"/>
      <c r="O8" s="1"/>
      <c r="P8" s="1"/>
      <c r="Q8" s="1"/>
      <c r="R8" s="1"/>
      <c r="S8" s="1"/>
      <c r="T8" s="1"/>
      <c r="U8" s="43"/>
    </row>
    <row r="9" spans="1:21" ht="24.75" customHeight="1">
      <c r="A9" s="86" t="s">
        <v>6</v>
      </c>
      <c r="B9" s="86" t="s">
        <v>5</v>
      </c>
      <c r="C9" s="92" t="s">
        <v>4</v>
      </c>
      <c r="D9" s="83" t="s">
        <v>7</v>
      </c>
      <c r="E9" s="84"/>
      <c r="F9" s="85"/>
      <c r="G9" s="71" t="s">
        <v>96</v>
      </c>
      <c r="H9" s="72"/>
      <c r="I9" s="73"/>
      <c r="J9" s="71" t="s">
        <v>98</v>
      </c>
      <c r="K9" s="72"/>
      <c r="L9" s="73"/>
      <c r="M9" s="68" t="s">
        <v>97</v>
      </c>
      <c r="N9" s="42"/>
      <c r="O9" s="1"/>
      <c r="P9" s="1"/>
      <c r="Q9" s="1"/>
      <c r="R9" s="1"/>
      <c r="S9" s="1"/>
      <c r="T9" s="1"/>
      <c r="U9" s="43"/>
    </row>
    <row r="10" spans="1:21" ht="12.75" customHeight="1">
      <c r="A10" s="86"/>
      <c r="B10" s="86"/>
      <c r="C10" s="93"/>
      <c r="D10" s="76" t="s">
        <v>8</v>
      </c>
      <c r="E10" s="74" t="s">
        <v>9</v>
      </c>
      <c r="F10" s="75"/>
      <c r="G10" s="76" t="s">
        <v>8</v>
      </c>
      <c r="H10" s="74" t="s">
        <v>9</v>
      </c>
      <c r="I10" s="75"/>
      <c r="J10" s="76" t="s">
        <v>8</v>
      </c>
      <c r="K10" s="74" t="s">
        <v>9</v>
      </c>
      <c r="L10" s="75"/>
      <c r="M10" s="69"/>
      <c r="N10" s="4"/>
      <c r="O10" s="1"/>
      <c r="P10" s="1"/>
      <c r="Q10" s="1"/>
      <c r="R10" s="1"/>
      <c r="S10" s="1"/>
      <c r="T10" s="1"/>
      <c r="U10" s="43"/>
    </row>
    <row r="11" spans="1:21" ht="21" customHeight="1">
      <c r="A11" s="87"/>
      <c r="B11" s="87"/>
      <c r="C11" s="94"/>
      <c r="D11" s="77"/>
      <c r="E11" s="14" t="s">
        <v>10</v>
      </c>
      <c r="F11" s="14" t="s">
        <v>94</v>
      </c>
      <c r="G11" s="77"/>
      <c r="H11" s="14" t="s">
        <v>10</v>
      </c>
      <c r="I11" s="14" t="s">
        <v>94</v>
      </c>
      <c r="J11" s="77"/>
      <c r="K11" s="14" t="s">
        <v>10</v>
      </c>
      <c r="L11" s="14" t="s">
        <v>94</v>
      </c>
      <c r="M11" s="70"/>
      <c r="N11" s="4"/>
      <c r="O11" s="1"/>
      <c r="P11" s="1"/>
      <c r="Q11" s="1"/>
      <c r="R11" s="1"/>
      <c r="S11" s="1"/>
      <c r="T11" s="1"/>
      <c r="U11" s="43"/>
    </row>
    <row r="12" spans="1:255" s="16" customFormat="1" ht="12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7"/>
      <c r="O12" s="6"/>
      <c r="P12" s="6"/>
      <c r="Q12" s="6"/>
      <c r="R12" s="6"/>
      <c r="S12" s="6"/>
      <c r="T12" s="6"/>
      <c r="U12" s="35"/>
      <c r="IU12" s="17"/>
    </row>
    <row r="13" spans="1:21" ht="13.5" customHeight="1">
      <c r="A13" s="18" t="s">
        <v>0</v>
      </c>
      <c r="B13" s="19" t="s">
        <v>1</v>
      </c>
      <c r="C13" s="20" t="s">
        <v>81</v>
      </c>
      <c r="D13" s="48">
        <f>SUM(E13+F13)</f>
        <v>7904000</v>
      </c>
      <c r="E13" s="48">
        <f>SUM(E14+E17+E18+E19+E20+E21)</f>
        <v>4907000</v>
      </c>
      <c r="F13" s="48">
        <f>SUM(F14+F17+F18+F19+F20+F22)</f>
        <v>2997000</v>
      </c>
      <c r="G13" s="49">
        <f>SUM(I13+H13)</f>
        <v>8306600</v>
      </c>
      <c r="H13" s="49">
        <f>SUM(H14+H17+H18+H19+H20+H21)</f>
        <v>4920600</v>
      </c>
      <c r="I13" s="49">
        <f>SUM(I22)</f>
        <v>3386000</v>
      </c>
      <c r="J13" s="49">
        <f>SUM(L13+K13)</f>
        <v>2825348.43</v>
      </c>
      <c r="K13" s="49">
        <f>SUM(K14+K17+K18+K19+K20+K21)</f>
        <v>1571372.33</v>
      </c>
      <c r="L13" s="49">
        <f>SUM(L22)</f>
        <v>1253976.1</v>
      </c>
      <c r="M13" s="49">
        <f>SUM(J13/G13)*100</f>
        <v>34.013295812968</v>
      </c>
      <c r="N13" s="4"/>
      <c r="O13" s="1"/>
      <c r="P13" s="1"/>
      <c r="Q13" s="1"/>
      <c r="R13" s="1"/>
      <c r="S13" s="1"/>
      <c r="T13" s="1"/>
      <c r="U13" s="43"/>
    </row>
    <row r="14" spans="1:21" ht="15.75" customHeight="1">
      <c r="A14" s="18"/>
      <c r="B14" s="19"/>
      <c r="C14" s="44" t="s">
        <v>82</v>
      </c>
      <c r="D14" s="48">
        <f aca="true" t="shared" si="0" ref="D14:D22">SUM(E14+F14)</f>
        <v>4907000</v>
      </c>
      <c r="E14" s="48">
        <f>SUM(E15:E16)</f>
        <v>4907000</v>
      </c>
      <c r="F14" s="48">
        <v>0</v>
      </c>
      <c r="G14" s="49">
        <f aca="true" t="shared" si="1" ref="G14:G22">SUM(H14:I14)</f>
        <v>4920600</v>
      </c>
      <c r="H14" s="49">
        <f>SUM(H16+H15)</f>
        <v>4920600</v>
      </c>
      <c r="I14" s="49"/>
      <c r="J14" s="49">
        <f aca="true" t="shared" si="2" ref="J14:J22">SUM(K14:L14)</f>
        <v>1571372.33</v>
      </c>
      <c r="K14" s="49">
        <f>SUM(K16+K15)</f>
        <v>1571372.33</v>
      </c>
      <c r="L14" s="49"/>
      <c r="M14" s="49">
        <f>SUM(J14/G14)*100</f>
        <v>31.934567532414746</v>
      </c>
      <c r="N14" s="4"/>
      <c r="O14" s="1"/>
      <c r="P14" s="1"/>
      <c r="Q14" s="1"/>
      <c r="R14" s="1"/>
      <c r="S14" s="1"/>
      <c r="T14" s="1"/>
      <c r="U14" s="43"/>
    </row>
    <row r="15" spans="1:21" ht="14.25" customHeight="1">
      <c r="A15" s="18"/>
      <c r="B15" s="19"/>
      <c r="C15" s="44" t="s">
        <v>83</v>
      </c>
      <c r="D15" s="48">
        <f t="shared" si="0"/>
        <v>0</v>
      </c>
      <c r="E15" s="48"/>
      <c r="F15" s="48"/>
      <c r="G15" s="49">
        <f t="shared" si="1"/>
        <v>0</v>
      </c>
      <c r="H15" s="49"/>
      <c r="I15" s="49"/>
      <c r="J15" s="49">
        <f t="shared" si="2"/>
        <v>0</v>
      </c>
      <c r="K15" s="49"/>
      <c r="L15" s="49"/>
      <c r="M15" s="49">
        <v>0</v>
      </c>
      <c r="N15" s="4"/>
      <c r="O15" s="1"/>
      <c r="P15" s="1"/>
      <c r="Q15" s="1"/>
      <c r="R15" s="1"/>
      <c r="S15" s="1"/>
      <c r="T15" s="1"/>
      <c r="U15" s="43"/>
    </row>
    <row r="16" spans="1:21" ht="12">
      <c r="A16" s="18"/>
      <c r="B16" s="19"/>
      <c r="C16" s="44" t="s">
        <v>86</v>
      </c>
      <c r="D16" s="48">
        <f t="shared" si="0"/>
        <v>4907000</v>
      </c>
      <c r="E16" s="48">
        <v>4907000</v>
      </c>
      <c r="F16" s="48">
        <v>0</v>
      </c>
      <c r="G16" s="49">
        <f t="shared" si="1"/>
        <v>4920600</v>
      </c>
      <c r="H16" s="49">
        <v>4920600</v>
      </c>
      <c r="I16" s="49">
        <v>0</v>
      </c>
      <c r="J16" s="49">
        <f t="shared" si="2"/>
        <v>1571372.33</v>
      </c>
      <c r="K16" s="49">
        <v>1571372.33</v>
      </c>
      <c r="L16" s="49">
        <v>0</v>
      </c>
      <c r="M16" s="49">
        <f>SUM(J16/G16)*100</f>
        <v>31.934567532414746</v>
      </c>
      <c r="N16" s="4"/>
      <c r="O16" s="1"/>
      <c r="P16" s="1"/>
      <c r="Q16" s="1"/>
      <c r="R16" s="1"/>
      <c r="S16" s="1"/>
      <c r="T16" s="1"/>
      <c r="U16" s="43"/>
    </row>
    <row r="17" spans="1:21" ht="12">
      <c r="A17" s="18"/>
      <c r="B17" s="19"/>
      <c r="C17" s="44" t="s">
        <v>87</v>
      </c>
      <c r="D17" s="48">
        <f t="shared" si="0"/>
        <v>0</v>
      </c>
      <c r="E17" s="48"/>
      <c r="F17" s="48"/>
      <c r="G17" s="49">
        <f t="shared" si="1"/>
        <v>0</v>
      </c>
      <c r="H17" s="49"/>
      <c r="I17" s="49"/>
      <c r="J17" s="49">
        <f t="shared" si="2"/>
        <v>0</v>
      </c>
      <c r="K17" s="49"/>
      <c r="L17" s="49"/>
      <c r="M17" s="49"/>
      <c r="N17" s="4"/>
      <c r="O17" s="1"/>
      <c r="P17" s="1"/>
      <c r="Q17" s="1"/>
      <c r="R17" s="1"/>
      <c r="S17" s="1"/>
      <c r="T17" s="1"/>
      <c r="U17" s="43"/>
    </row>
    <row r="18" spans="1:21" ht="12">
      <c r="A18" s="18"/>
      <c r="B18" s="19"/>
      <c r="C18" s="44" t="s">
        <v>84</v>
      </c>
      <c r="D18" s="48">
        <f t="shared" si="0"/>
        <v>0</v>
      </c>
      <c r="E18" s="48"/>
      <c r="F18" s="48"/>
      <c r="G18" s="49">
        <f t="shared" si="1"/>
        <v>0</v>
      </c>
      <c r="H18" s="49"/>
      <c r="I18" s="49"/>
      <c r="J18" s="49">
        <f t="shared" si="2"/>
        <v>0</v>
      </c>
      <c r="K18" s="67"/>
      <c r="L18" s="67"/>
      <c r="M18" s="49"/>
      <c r="N18" s="4"/>
      <c r="O18" s="1"/>
      <c r="P18" s="1"/>
      <c r="Q18" s="1"/>
      <c r="R18" s="1"/>
      <c r="S18" s="1"/>
      <c r="T18" s="1"/>
      <c r="U18" s="43"/>
    </row>
    <row r="19" spans="1:21" ht="36">
      <c r="A19" s="18"/>
      <c r="B19" s="19"/>
      <c r="C19" s="44" t="s">
        <v>90</v>
      </c>
      <c r="D19" s="48">
        <f t="shared" si="0"/>
        <v>0</v>
      </c>
      <c r="E19" s="48"/>
      <c r="F19" s="48"/>
      <c r="G19" s="49">
        <f t="shared" si="1"/>
        <v>0</v>
      </c>
      <c r="H19" s="49"/>
      <c r="I19" s="49"/>
      <c r="J19" s="49">
        <f t="shared" si="2"/>
        <v>0</v>
      </c>
      <c r="K19" s="67"/>
      <c r="L19" s="67"/>
      <c r="M19" s="49"/>
      <c r="N19" s="4"/>
      <c r="O19" s="1"/>
      <c r="P19" s="1"/>
      <c r="Q19" s="1"/>
      <c r="R19" s="1"/>
      <c r="S19" s="1"/>
      <c r="T19" s="1"/>
      <c r="U19" s="43"/>
    </row>
    <row r="20" spans="1:21" ht="34.5" customHeight="1">
      <c r="A20" s="18"/>
      <c r="B20" s="19"/>
      <c r="C20" s="44" t="s">
        <v>88</v>
      </c>
      <c r="D20" s="48">
        <f t="shared" si="0"/>
        <v>0</v>
      </c>
      <c r="E20" s="48"/>
      <c r="F20" s="48"/>
      <c r="G20" s="49">
        <f t="shared" si="1"/>
        <v>0</v>
      </c>
      <c r="H20" s="49"/>
      <c r="I20" s="49"/>
      <c r="J20" s="49">
        <f t="shared" si="2"/>
        <v>0</v>
      </c>
      <c r="K20" s="67"/>
      <c r="L20" s="67"/>
      <c r="M20" s="49"/>
      <c r="N20" s="4"/>
      <c r="O20" s="1"/>
      <c r="P20" s="1"/>
      <c r="Q20" s="1"/>
      <c r="R20" s="1"/>
      <c r="S20" s="1"/>
      <c r="T20" s="1"/>
      <c r="U20" s="43"/>
    </row>
    <row r="21" spans="1:21" ht="13.5" customHeight="1">
      <c r="A21" s="18"/>
      <c r="B21" s="19"/>
      <c r="C21" s="44" t="s">
        <v>89</v>
      </c>
      <c r="D21" s="48">
        <f t="shared" si="0"/>
        <v>0</v>
      </c>
      <c r="E21" s="48"/>
      <c r="F21" s="48"/>
      <c r="G21" s="49">
        <f t="shared" si="1"/>
        <v>0</v>
      </c>
      <c r="H21" s="49"/>
      <c r="I21" s="49"/>
      <c r="J21" s="49">
        <f t="shared" si="2"/>
        <v>0</v>
      </c>
      <c r="K21" s="67"/>
      <c r="L21" s="67"/>
      <c r="M21" s="49"/>
      <c r="N21" s="4"/>
      <c r="O21" s="1"/>
      <c r="P21" s="1"/>
      <c r="Q21" s="1"/>
      <c r="R21" s="1"/>
      <c r="S21" s="1"/>
      <c r="T21" s="1"/>
      <c r="U21" s="43"/>
    </row>
    <row r="22" spans="1:21" ht="48">
      <c r="A22" s="18"/>
      <c r="B22" s="19"/>
      <c r="C22" s="44" t="s">
        <v>91</v>
      </c>
      <c r="D22" s="48">
        <f t="shared" si="0"/>
        <v>2997000</v>
      </c>
      <c r="E22" s="48"/>
      <c r="F22" s="48">
        <f>3020000-23000</f>
        <v>2997000</v>
      </c>
      <c r="G22" s="49">
        <f t="shared" si="1"/>
        <v>3386000</v>
      </c>
      <c r="H22" s="49"/>
      <c r="I22" s="49">
        <v>3386000</v>
      </c>
      <c r="J22" s="49">
        <f t="shared" si="2"/>
        <v>1253976.1</v>
      </c>
      <c r="K22" s="67"/>
      <c r="L22" s="49">
        <v>1253976.1</v>
      </c>
      <c r="M22" s="49">
        <f>SUM(J22/G22)*100</f>
        <v>37.03414353219138</v>
      </c>
      <c r="N22" s="4"/>
      <c r="O22" s="1"/>
      <c r="P22" s="1"/>
      <c r="Q22" s="1"/>
      <c r="R22" s="1"/>
      <c r="S22" s="1"/>
      <c r="T22" s="1"/>
      <c r="U22" s="43"/>
    </row>
    <row r="23" spans="1:21" ht="14.25" customHeight="1">
      <c r="A23" s="18"/>
      <c r="B23" s="19" t="s">
        <v>77</v>
      </c>
      <c r="C23" s="20" t="s">
        <v>78</v>
      </c>
      <c r="D23" s="48">
        <f>SUM(E23+F23)</f>
        <v>9200</v>
      </c>
      <c r="E23" s="48">
        <f>SUM(E24+E27+E28+E29+E30+E31)</f>
        <v>9200</v>
      </c>
      <c r="F23" s="48">
        <f>SUM(F24+F27+F28+F29+F30+F31)</f>
        <v>0</v>
      </c>
      <c r="G23" s="48">
        <f>SUM(H23+I23)</f>
        <v>9200</v>
      </c>
      <c r="H23" s="48">
        <f>SUM(H24+H27+H28+H29+H30+H31)</f>
        <v>9200</v>
      </c>
      <c r="I23" s="48">
        <f>SUM(I24+I27+I28+I29+I30+I31)</f>
        <v>0</v>
      </c>
      <c r="J23" s="48">
        <f>SUM(J24+J27+J28+J29+J30+J31)</f>
        <v>0</v>
      </c>
      <c r="K23" s="49">
        <f>SUM(L23:M23)</f>
        <v>0</v>
      </c>
      <c r="L23" s="67"/>
      <c r="M23" s="49">
        <f>SUM(J23/G23)*100</f>
        <v>0</v>
      </c>
      <c r="N23" s="4"/>
      <c r="O23" s="1"/>
      <c r="P23" s="1"/>
      <c r="Q23" s="1"/>
      <c r="R23" s="1"/>
      <c r="S23" s="1"/>
      <c r="T23" s="1"/>
      <c r="U23" s="43"/>
    </row>
    <row r="24" spans="1:21" ht="14.25" customHeight="1">
      <c r="A24" s="18"/>
      <c r="B24" s="19"/>
      <c r="C24" s="44" t="s">
        <v>82</v>
      </c>
      <c r="D24" s="48">
        <f aca="true" t="shared" si="3" ref="D24:D32">SUM(E24+F24)</f>
        <v>9200</v>
      </c>
      <c r="E24" s="48">
        <f>SUM(E25:E26)</f>
        <v>9200</v>
      </c>
      <c r="F24" s="48">
        <f>SUM(F25:F26)</f>
        <v>0</v>
      </c>
      <c r="G24" s="48">
        <f aca="true" t="shared" si="4" ref="G24:G32">SUM(H24+I24)</f>
        <v>9200</v>
      </c>
      <c r="H24" s="48">
        <f>SUM(H25:H26)</f>
        <v>9200</v>
      </c>
      <c r="I24" s="48">
        <f>SUM(I25:I26)</f>
        <v>0</v>
      </c>
      <c r="J24" s="48">
        <f>SUM(J25:J26)</f>
        <v>0</v>
      </c>
      <c r="K24" s="49">
        <f>SUM(L24:M24)</f>
        <v>0</v>
      </c>
      <c r="L24" s="67"/>
      <c r="M24" s="49">
        <f>SUM(J24/G24)*100</f>
        <v>0</v>
      </c>
      <c r="N24" s="4"/>
      <c r="O24" s="1"/>
      <c r="P24" s="1"/>
      <c r="Q24" s="1"/>
      <c r="R24" s="1"/>
      <c r="S24" s="1"/>
      <c r="T24" s="1"/>
      <c r="U24" s="43"/>
    </row>
    <row r="25" spans="1:21" ht="14.25" customHeight="1">
      <c r="A25" s="18"/>
      <c r="B25" s="19"/>
      <c r="C25" s="44" t="s">
        <v>83</v>
      </c>
      <c r="D25" s="48">
        <f t="shared" si="3"/>
        <v>0</v>
      </c>
      <c r="E25" s="48"/>
      <c r="F25" s="48"/>
      <c r="G25" s="48">
        <f t="shared" si="4"/>
        <v>0</v>
      </c>
      <c r="H25" s="48"/>
      <c r="I25" s="48"/>
      <c r="J25" s="48"/>
      <c r="K25" s="49">
        <f>SUM(L25:M25)</f>
        <v>0</v>
      </c>
      <c r="L25" s="67"/>
      <c r="M25" s="49">
        <v>0</v>
      </c>
      <c r="N25" s="4"/>
      <c r="O25" s="1"/>
      <c r="P25" s="1"/>
      <c r="Q25" s="1"/>
      <c r="R25" s="1"/>
      <c r="S25" s="1"/>
      <c r="T25" s="1"/>
      <c r="U25" s="43"/>
    </row>
    <row r="26" spans="1:21" ht="12">
      <c r="A26" s="18"/>
      <c r="B26" s="19"/>
      <c r="C26" s="44" t="s">
        <v>86</v>
      </c>
      <c r="D26" s="48">
        <f t="shared" si="3"/>
        <v>9200</v>
      </c>
      <c r="E26" s="48">
        <v>9200</v>
      </c>
      <c r="F26" s="48"/>
      <c r="G26" s="48">
        <f t="shared" si="4"/>
        <v>9200</v>
      </c>
      <c r="H26" s="48">
        <v>9200</v>
      </c>
      <c r="I26" s="48"/>
      <c r="J26" s="48"/>
      <c r="K26" s="49">
        <v>0</v>
      </c>
      <c r="L26" s="67"/>
      <c r="M26" s="49">
        <f>SUM(J26/G26)*100</f>
        <v>0</v>
      </c>
      <c r="N26" s="4"/>
      <c r="O26" s="1"/>
      <c r="P26" s="1"/>
      <c r="Q26" s="1"/>
      <c r="R26" s="1"/>
      <c r="S26" s="1"/>
      <c r="T26" s="1"/>
      <c r="U26" s="43"/>
    </row>
    <row r="27" spans="1:21" ht="14.25" customHeight="1">
      <c r="A27" s="18"/>
      <c r="B27" s="19"/>
      <c r="C27" s="44" t="s">
        <v>87</v>
      </c>
      <c r="D27" s="48">
        <f t="shared" si="3"/>
        <v>0</v>
      </c>
      <c r="E27" s="48"/>
      <c r="F27" s="48"/>
      <c r="G27" s="48">
        <f t="shared" si="4"/>
        <v>0</v>
      </c>
      <c r="H27" s="48"/>
      <c r="I27" s="48"/>
      <c r="J27" s="48"/>
      <c r="K27" s="49">
        <f aca="true" t="shared" si="5" ref="K27:K32">SUM(L27:M27)</f>
        <v>0</v>
      </c>
      <c r="L27" s="67"/>
      <c r="M27" s="49">
        <v>0</v>
      </c>
      <c r="N27" s="4"/>
      <c r="O27" s="1"/>
      <c r="P27" s="1"/>
      <c r="Q27" s="1"/>
      <c r="R27" s="1"/>
      <c r="S27" s="1"/>
      <c r="T27" s="1"/>
      <c r="U27" s="43"/>
    </row>
    <row r="28" spans="1:21" ht="14.25" customHeight="1">
      <c r="A28" s="18"/>
      <c r="B28" s="19"/>
      <c r="C28" s="44" t="s">
        <v>84</v>
      </c>
      <c r="D28" s="48">
        <f t="shared" si="3"/>
        <v>0</v>
      </c>
      <c r="E28" s="48"/>
      <c r="F28" s="48"/>
      <c r="G28" s="48">
        <f t="shared" si="4"/>
        <v>0</v>
      </c>
      <c r="H28" s="48"/>
      <c r="I28" s="48"/>
      <c r="J28" s="48"/>
      <c r="K28" s="49">
        <f t="shared" si="5"/>
        <v>0</v>
      </c>
      <c r="L28" s="67"/>
      <c r="M28" s="49">
        <v>0</v>
      </c>
      <c r="N28" s="4"/>
      <c r="O28" s="1"/>
      <c r="P28" s="1"/>
      <c r="Q28" s="1"/>
      <c r="R28" s="1"/>
      <c r="S28" s="1"/>
      <c r="T28" s="1"/>
      <c r="U28" s="43"/>
    </row>
    <row r="29" spans="1:21" ht="50.25" customHeight="1">
      <c r="A29" s="18"/>
      <c r="B29" s="19"/>
      <c r="C29" s="44" t="s">
        <v>90</v>
      </c>
      <c r="D29" s="48">
        <f t="shared" si="3"/>
        <v>0</v>
      </c>
      <c r="E29" s="48"/>
      <c r="F29" s="48"/>
      <c r="G29" s="48">
        <f t="shared" si="4"/>
        <v>0</v>
      </c>
      <c r="H29" s="48"/>
      <c r="I29" s="48"/>
      <c r="J29" s="48"/>
      <c r="K29" s="49">
        <f t="shared" si="5"/>
        <v>0</v>
      </c>
      <c r="L29" s="67"/>
      <c r="M29" s="49"/>
      <c r="N29" s="4"/>
      <c r="O29" s="1"/>
      <c r="P29" s="1"/>
      <c r="Q29" s="1"/>
      <c r="R29" s="1"/>
      <c r="S29" s="1"/>
      <c r="T29" s="1"/>
      <c r="U29" s="43"/>
    </row>
    <row r="30" spans="1:21" ht="35.25" customHeight="1">
      <c r="A30" s="18"/>
      <c r="B30" s="19"/>
      <c r="C30" s="44" t="s">
        <v>88</v>
      </c>
      <c r="D30" s="48">
        <f t="shared" si="3"/>
        <v>0</v>
      </c>
      <c r="E30" s="48"/>
      <c r="F30" s="48"/>
      <c r="G30" s="48">
        <v>0</v>
      </c>
      <c r="H30" s="48"/>
      <c r="I30" s="48"/>
      <c r="J30" s="48"/>
      <c r="K30" s="49">
        <f t="shared" si="5"/>
        <v>0</v>
      </c>
      <c r="L30" s="67"/>
      <c r="M30" s="49"/>
      <c r="N30" s="4"/>
      <c r="O30" s="1"/>
      <c r="P30" s="1"/>
      <c r="Q30" s="1"/>
      <c r="R30" s="1"/>
      <c r="S30" s="1"/>
      <c r="T30" s="1"/>
      <c r="U30" s="43"/>
    </row>
    <row r="31" spans="1:21" ht="14.25" customHeight="1">
      <c r="A31" s="18"/>
      <c r="B31" s="19"/>
      <c r="C31" s="44" t="s">
        <v>89</v>
      </c>
      <c r="D31" s="48">
        <f t="shared" si="3"/>
        <v>0</v>
      </c>
      <c r="E31" s="48"/>
      <c r="F31" s="48"/>
      <c r="G31" s="48">
        <f t="shared" si="4"/>
        <v>0</v>
      </c>
      <c r="H31" s="48"/>
      <c r="I31" s="48"/>
      <c r="J31" s="48"/>
      <c r="K31" s="49">
        <f t="shared" si="5"/>
        <v>0</v>
      </c>
      <c r="L31" s="67"/>
      <c r="M31" s="49"/>
      <c r="N31" s="4"/>
      <c r="O31" s="1"/>
      <c r="P31" s="1"/>
      <c r="Q31" s="1"/>
      <c r="R31" s="1"/>
      <c r="S31" s="1"/>
      <c r="T31" s="1"/>
      <c r="U31" s="43"/>
    </row>
    <row r="32" spans="1:21" ht="48">
      <c r="A32" s="18"/>
      <c r="B32" s="19"/>
      <c r="C32" s="44" t="s">
        <v>93</v>
      </c>
      <c r="D32" s="48">
        <f t="shared" si="3"/>
        <v>0</v>
      </c>
      <c r="E32" s="48"/>
      <c r="F32" s="48"/>
      <c r="G32" s="48">
        <f t="shared" si="4"/>
        <v>0</v>
      </c>
      <c r="H32" s="48"/>
      <c r="I32" s="48"/>
      <c r="J32" s="48"/>
      <c r="K32" s="49">
        <f t="shared" si="5"/>
        <v>0</v>
      </c>
      <c r="L32" s="67"/>
      <c r="M32" s="49"/>
      <c r="N32" s="4"/>
      <c r="O32" s="1"/>
      <c r="P32" s="1"/>
      <c r="Q32" s="1"/>
      <c r="R32" s="1"/>
      <c r="S32" s="1"/>
      <c r="T32" s="1"/>
      <c r="U32" s="43"/>
    </row>
    <row r="33" spans="1:21" ht="12">
      <c r="A33" s="18"/>
      <c r="B33" s="19" t="s">
        <v>102</v>
      </c>
      <c r="C33" s="20" t="s">
        <v>31</v>
      </c>
      <c r="D33" s="48">
        <f>SUM(E33+F33)</f>
        <v>0</v>
      </c>
      <c r="E33" s="48">
        <f>SUM(E34+E37+E38+E39+E40+E41)</f>
        <v>0</v>
      </c>
      <c r="F33" s="48">
        <f>SUM(F34+F37+F38+F39+F40+F41)</f>
        <v>0</v>
      </c>
      <c r="G33" s="49">
        <f>SUM(H33)</f>
        <v>20770</v>
      </c>
      <c r="H33" s="48">
        <f>SUM(H34)</f>
        <v>20770</v>
      </c>
      <c r="I33" s="48">
        <f>SUM(I34+I37+I38+I39+I40+I41)</f>
        <v>0</v>
      </c>
      <c r="J33" s="48">
        <f>SUM(J34+J37+J38+J39+J40+J41)</f>
        <v>20769.94</v>
      </c>
      <c r="K33" s="49">
        <f>SUM(K34)</f>
        <v>20769.94</v>
      </c>
      <c r="L33" s="67"/>
      <c r="M33" s="49">
        <f>SUM(J33/G33)*100</f>
        <v>99.9997111218103</v>
      </c>
      <c r="N33" s="4"/>
      <c r="O33" s="1"/>
      <c r="P33" s="1"/>
      <c r="Q33" s="1"/>
      <c r="R33" s="1"/>
      <c r="S33" s="1"/>
      <c r="T33" s="1"/>
      <c r="U33" s="43"/>
    </row>
    <row r="34" spans="1:21" ht="12">
      <c r="A34" s="18"/>
      <c r="B34" s="19"/>
      <c r="C34" s="44" t="s">
        <v>82</v>
      </c>
      <c r="D34" s="48">
        <f aca="true" t="shared" si="6" ref="D34:D42">SUM(E34+F34)</f>
        <v>0</v>
      </c>
      <c r="E34" s="48">
        <f>SUM(E35:E36)</f>
        <v>0</v>
      </c>
      <c r="F34" s="48">
        <f>SUM(F35:F36)</f>
        <v>0</v>
      </c>
      <c r="G34" s="49">
        <f>SUM(H34)</f>
        <v>20770</v>
      </c>
      <c r="H34" s="48">
        <f>SUM(H36+H35)</f>
        <v>20770</v>
      </c>
      <c r="I34" s="48">
        <f>SUM(I35:I36)</f>
        <v>0</v>
      </c>
      <c r="J34" s="48">
        <f>SUM(J35:J36)</f>
        <v>20769.94</v>
      </c>
      <c r="K34" s="49">
        <f>SUM(K35:K36)</f>
        <v>20769.94</v>
      </c>
      <c r="L34" s="67"/>
      <c r="M34" s="49">
        <f>SUM(J34/G34)*100</f>
        <v>99.9997111218103</v>
      </c>
      <c r="N34" s="4"/>
      <c r="O34" s="1"/>
      <c r="P34" s="1"/>
      <c r="Q34" s="1"/>
      <c r="R34" s="1"/>
      <c r="S34" s="1"/>
      <c r="T34" s="1"/>
      <c r="U34" s="43"/>
    </row>
    <row r="35" spans="1:21" ht="12">
      <c r="A35" s="18"/>
      <c r="B35" s="19"/>
      <c r="C35" s="44" t="s">
        <v>83</v>
      </c>
      <c r="D35" s="48">
        <f t="shared" si="6"/>
        <v>0</v>
      </c>
      <c r="E35" s="48"/>
      <c r="F35" s="48"/>
      <c r="G35" s="49">
        <f aca="true" t="shared" si="7" ref="G35:G42">SUM(H35:I35)</f>
        <v>0</v>
      </c>
      <c r="H35" s="48">
        <f aca="true" t="shared" si="8" ref="H35:H42">SUM(I35+J35)</f>
        <v>0</v>
      </c>
      <c r="I35" s="48"/>
      <c r="J35" s="48"/>
      <c r="K35" s="49">
        <f>SUM(L35:M35)</f>
        <v>0</v>
      </c>
      <c r="L35" s="67"/>
      <c r="M35" s="49"/>
      <c r="N35" s="4"/>
      <c r="O35" s="1"/>
      <c r="P35" s="1"/>
      <c r="Q35" s="1"/>
      <c r="R35" s="1"/>
      <c r="S35" s="1"/>
      <c r="T35" s="1"/>
      <c r="U35" s="43"/>
    </row>
    <row r="36" spans="1:21" ht="12">
      <c r="A36" s="18"/>
      <c r="B36" s="19"/>
      <c r="C36" s="44" t="s">
        <v>86</v>
      </c>
      <c r="D36" s="48">
        <f t="shared" si="6"/>
        <v>0</v>
      </c>
      <c r="E36" s="48">
        <v>0</v>
      </c>
      <c r="F36" s="48"/>
      <c r="G36" s="49">
        <f>SUM(H36)</f>
        <v>20770</v>
      </c>
      <c r="H36" s="48">
        <v>20770</v>
      </c>
      <c r="I36" s="48">
        <v>0</v>
      </c>
      <c r="J36" s="48">
        <f>SUM(K36)</f>
        <v>20769.94</v>
      </c>
      <c r="K36" s="49">
        <v>20769.94</v>
      </c>
      <c r="L36" s="67"/>
      <c r="M36" s="49">
        <f>SUM(J36/G36)*100</f>
        <v>99.9997111218103</v>
      </c>
      <c r="N36" s="4"/>
      <c r="O36" s="1"/>
      <c r="P36" s="1"/>
      <c r="Q36" s="1"/>
      <c r="R36" s="1"/>
      <c r="S36" s="1"/>
      <c r="T36" s="1"/>
      <c r="U36" s="43"/>
    </row>
    <row r="37" spans="1:21" ht="12">
      <c r="A37" s="18"/>
      <c r="B37" s="19"/>
      <c r="C37" s="44" t="s">
        <v>87</v>
      </c>
      <c r="D37" s="48">
        <f t="shared" si="6"/>
        <v>0</v>
      </c>
      <c r="E37" s="48"/>
      <c r="F37" s="48"/>
      <c r="G37" s="49">
        <f t="shared" si="7"/>
        <v>0</v>
      </c>
      <c r="H37" s="48">
        <f t="shared" si="8"/>
        <v>0</v>
      </c>
      <c r="I37" s="48"/>
      <c r="J37" s="48"/>
      <c r="K37" s="49">
        <f aca="true" t="shared" si="9" ref="K37:K42">SUM(L37:M37)</f>
        <v>0</v>
      </c>
      <c r="L37" s="67"/>
      <c r="M37" s="49"/>
      <c r="N37" s="4"/>
      <c r="O37" s="1"/>
      <c r="P37" s="1"/>
      <c r="Q37" s="1"/>
      <c r="R37" s="1"/>
      <c r="S37" s="1"/>
      <c r="T37" s="1"/>
      <c r="U37" s="43"/>
    </row>
    <row r="38" spans="1:21" ht="12">
      <c r="A38" s="18"/>
      <c r="B38" s="19"/>
      <c r="C38" s="44" t="s">
        <v>84</v>
      </c>
      <c r="D38" s="48">
        <f t="shared" si="6"/>
        <v>0</v>
      </c>
      <c r="E38" s="48"/>
      <c r="F38" s="48"/>
      <c r="G38" s="49">
        <f t="shared" si="7"/>
        <v>0</v>
      </c>
      <c r="H38" s="48">
        <f t="shared" si="8"/>
        <v>0</v>
      </c>
      <c r="I38" s="48"/>
      <c r="J38" s="48"/>
      <c r="K38" s="49">
        <f t="shared" si="9"/>
        <v>0</v>
      </c>
      <c r="L38" s="67"/>
      <c r="M38" s="49"/>
      <c r="N38" s="4"/>
      <c r="O38" s="1"/>
      <c r="P38" s="1"/>
      <c r="Q38" s="1"/>
      <c r="R38" s="1"/>
      <c r="S38" s="1"/>
      <c r="T38" s="1"/>
      <c r="U38" s="43"/>
    </row>
    <row r="39" spans="1:21" ht="36">
      <c r="A39" s="18"/>
      <c r="B39" s="19"/>
      <c r="C39" s="44" t="s">
        <v>90</v>
      </c>
      <c r="D39" s="48">
        <f t="shared" si="6"/>
        <v>0</v>
      </c>
      <c r="E39" s="48"/>
      <c r="F39" s="48"/>
      <c r="G39" s="49">
        <f t="shared" si="7"/>
        <v>0</v>
      </c>
      <c r="H39" s="48">
        <f t="shared" si="8"/>
        <v>0</v>
      </c>
      <c r="I39" s="48"/>
      <c r="J39" s="48"/>
      <c r="K39" s="49">
        <f t="shared" si="9"/>
        <v>0</v>
      </c>
      <c r="L39" s="67"/>
      <c r="M39" s="49"/>
      <c r="N39" s="4"/>
      <c r="O39" s="1"/>
      <c r="P39" s="1"/>
      <c r="Q39" s="1"/>
      <c r="R39" s="1"/>
      <c r="S39" s="1"/>
      <c r="T39" s="1"/>
      <c r="U39" s="43"/>
    </row>
    <row r="40" spans="1:21" ht="36">
      <c r="A40" s="18"/>
      <c r="B40" s="19"/>
      <c r="C40" s="44" t="s">
        <v>88</v>
      </c>
      <c r="D40" s="48">
        <f t="shared" si="6"/>
        <v>0</v>
      </c>
      <c r="E40" s="48"/>
      <c r="F40" s="48"/>
      <c r="G40" s="49">
        <f t="shared" si="7"/>
        <v>0</v>
      </c>
      <c r="H40" s="48">
        <f t="shared" si="8"/>
        <v>0</v>
      </c>
      <c r="I40" s="48"/>
      <c r="J40" s="48"/>
      <c r="K40" s="49">
        <f t="shared" si="9"/>
        <v>0</v>
      </c>
      <c r="L40" s="67"/>
      <c r="M40" s="49"/>
      <c r="N40" s="4"/>
      <c r="O40" s="1"/>
      <c r="P40" s="1"/>
      <c r="Q40" s="1"/>
      <c r="R40" s="1"/>
      <c r="S40" s="1"/>
      <c r="T40" s="1"/>
      <c r="U40" s="43"/>
    </row>
    <row r="41" spans="1:21" ht="12">
      <c r="A41" s="18"/>
      <c r="B41" s="19"/>
      <c r="C41" s="44" t="s">
        <v>89</v>
      </c>
      <c r="D41" s="48">
        <f t="shared" si="6"/>
        <v>0</v>
      </c>
      <c r="E41" s="48"/>
      <c r="F41" s="48"/>
      <c r="G41" s="49">
        <f t="shared" si="7"/>
        <v>0</v>
      </c>
      <c r="H41" s="48">
        <f t="shared" si="8"/>
        <v>0</v>
      </c>
      <c r="I41" s="48"/>
      <c r="J41" s="48"/>
      <c r="K41" s="49">
        <f t="shared" si="9"/>
        <v>0</v>
      </c>
      <c r="L41" s="67"/>
      <c r="M41" s="49"/>
      <c r="N41" s="4"/>
      <c r="O41" s="1"/>
      <c r="P41" s="1"/>
      <c r="Q41" s="1"/>
      <c r="R41" s="1"/>
      <c r="S41" s="1"/>
      <c r="T41" s="1"/>
      <c r="U41" s="43"/>
    </row>
    <row r="42" spans="1:21" ht="48">
      <c r="A42" s="18"/>
      <c r="B42" s="19"/>
      <c r="C42" s="44" t="s">
        <v>93</v>
      </c>
      <c r="D42" s="48">
        <f t="shared" si="6"/>
        <v>0</v>
      </c>
      <c r="E42" s="48"/>
      <c r="F42" s="48"/>
      <c r="G42" s="49">
        <f t="shared" si="7"/>
        <v>0</v>
      </c>
      <c r="H42" s="48">
        <f t="shared" si="8"/>
        <v>0</v>
      </c>
      <c r="I42" s="48"/>
      <c r="J42" s="48"/>
      <c r="K42" s="49">
        <f t="shared" si="9"/>
        <v>0</v>
      </c>
      <c r="L42" s="67"/>
      <c r="M42" s="49"/>
      <c r="N42" s="4"/>
      <c r="O42" s="1"/>
      <c r="P42" s="1"/>
      <c r="Q42" s="1"/>
      <c r="R42" s="1"/>
      <c r="S42" s="1"/>
      <c r="T42" s="1"/>
      <c r="U42" s="43"/>
    </row>
    <row r="43" spans="1:21" ht="12">
      <c r="A43" s="22" t="s">
        <v>11</v>
      </c>
      <c r="B43" s="23"/>
      <c r="C43" s="24"/>
      <c r="D43" s="48">
        <f>SUM(F43+E43)</f>
        <v>7913200</v>
      </c>
      <c r="E43" s="49">
        <f>SUM(E13+E23)</f>
        <v>4916200</v>
      </c>
      <c r="F43" s="49">
        <f>SUM(F13)</f>
        <v>2997000</v>
      </c>
      <c r="G43" s="49">
        <f>SUM(H43:I43)</f>
        <v>8336570</v>
      </c>
      <c r="H43" s="48">
        <f>SUM(H13+H23+H33)</f>
        <v>4950570</v>
      </c>
      <c r="I43" s="49">
        <f>SUM(I13+I23)</f>
        <v>3386000</v>
      </c>
      <c r="J43" s="49">
        <f>SUM(L43+K43)</f>
        <v>2846118.37</v>
      </c>
      <c r="K43" s="49">
        <f>SUM(K13+K23+K33)</f>
        <v>1592142.27</v>
      </c>
      <c r="L43" s="49">
        <f>SUM(L13+L23+L33)</f>
        <v>1253976.1</v>
      </c>
      <c r="M43" s="49">
        <f>SUM(J43/G43)*100</f>
        <v>34.14016040169998</v>
      </c>
      <c r="N43" s="4"/>
      <c r="O43" s="1"/>
      <c r="P43" s="1"/>
      <c r="Q43" s="1"/>
      <c r="R43" s="1"/>
      <c r="S43" s="1"/>
      <c r="T43" s="1"/>
      <c r="U43" s="43"/>
    </row>
    <row r="44" spans="1:21" ht="12">
      <c r="A44" s="13">
        <v>150</v>
      </c>
      <c r="B44" s="24">
        <v>15011</v>
      </c>
      <c r="C44" s="20" t="s">
        <v>69</v>
      </c>
      <c r="D44" s="48">
        <f>SUM(E44+F44)</f>
        <v>10917</v>
      </c>
      <c r="E44" s="48">
        <f>SUM(E45+E48+E49+E50+E51+E52)</f>
        <v>0</v>
      </c>
      <c r="F44" s="48">
        <f>SUM(F45+F48+F49+F50+F51+F53)</f>
        <v>10917</v>
      </c>
      <c r="G44" s="48">
        <f>SUM(H44+I44)</f>
        <v>10917</v>
      </c>
      <c r="H44" s="48">
        <f>SUM(H45+H48+H49+H50+H51+H52)</f>
        <v>0</v>
      </c>
      <c r="I44" s="48">
        <f>SUM(I45+I48+I49+I50+I51+I53)</f>
        <v>10917</v>
      </c>
      <c r="J44" s="48">
        <f>SUM(K44+L44)</f>
        <v>0</v>
      </c>
      <c r="K44" s="48">
        <f>SUM(K45+K48+K49+K50+K51+K52)</f>
        <v>0</v>
      </c>
      <c r="L44" s="48">
        <f>SUM(L45+L48+L49+L50+L51+L53)</f>
        <v>0</v>
      </c>
      <c r="M44" s="49">
        <f>SUM(J44/G44)*100</f>
        <v>0</v>
      </c>
      <c r="N44" s="4"/>
      <c r="O44" s="1"/>
      <c r="P44" s="1"/>
      <c r="Q44" s="1"/>
      <c r="R44" s="1"/>
      <c r="S44" s="1"/>
      <c r="T44" s="1"/>
      <c r="U44" s="43"/>
    </row>
    <row r="45" spans="1:21" ht="15" customHeight="1">
      <c r="A45" s="13"/>
      <c r="B45" s="24"/>
      <c r="C45" s="44" t="s">
        <v>82</v>
      </c>
      <c r="D45" s="48">
        <f aca="true" t="shared" si="10" ref="D45:D53">SUM(E45+F45)</f>
        <v>0</v>
      </c>
      <c r="E45" s="48">
        <f>SUM(E46:E47)</f>
        <v>0</v>
      </c>
      <c r="F45" s="48">
        <v>0</v>
      </c>
      <c r="G45" s="48">
        <f aca="true" t="shared" si="11" ref="G45:G53">SUM(H45+I45)</f>
        <v>0</v>
      </c>
      <c r="H45" s="48">
        <f>SUM(H46:H47)</f>
        <v>0</v>
      </c>
      <c r="I45" s="48">
        <v>0</v>
      </c>
      <c r="J45" s="48">
        <f aca="true" t="shared" si="12" ref="J45:J53">SUM(K45+L45)</f>
        <v>0</v>
      </c>
      <c r="K45" s="48">
        <f>SUM(K46:K47)</f>
        <v>0</v>
      </c>
      <c r="L45" s="48">
        <v>0</v>
      </c>
      <c r="M45" s="49"/>
      <c r="N45" s="4"/>
      <c r="O45" s="1"/>
      <c r="P45" s="1"/>
      <c r="Q45" s="1"/>
      <c r="R45" s="1"/>
      <c r="S45" s="1"/>
      <c r="T45" s="1"/>
      <c r="U45" s="43"/>
    </row>
    <row r="46" spans="1:21" ht="12">
      <c r="A46" s="13"/>
      <c r="B46" s="24"/>
      <c r="C46" s="44" t="s">
        <v>83</v>
      </c>
      <c r="D46" s="48">
        <f t="shared" si="10"/>
        <v>0</v>
      </c>
      <c r="E46" s="48"/>
      <c r="F46" s="48"/>
      <c r="G46" s="48">
        <f t="shared" si="11"/>
        <v>0</v>
      </c>
      <c r="H46" s="48"/>
      <c r="I46" s="48"/>
      <c r="J46" s="48">
        <f t="shared" si="12"/>
        <v>0</v>
      </c>
      <c r="K46" s="48"/>
      <c r="L46" s="48"/>
      <c r="M46" s="49"/>
      <c r="N46" s="4"/>
      <c r="O46" s="1"/>
      <c r="P46" s="1"/>
      <c r="Q46" s="1"/>
      <c r="R46" s="1"/>
      <c r="S46" s="1"/>
      <c r="T46" s="1"/>
      <c r="U46" s="43"/>
    </row>
    <row r="47" spans="1:21" ht="12">
      <c r="A47" s="13"/>
      <c r="B47" s="24"/>
      <c r="C47" s="44" t="s">
        <v>86</v>
      </c>
      <c r="D47" s="48">
        <f t="shared" si="10"/>
        <v>0</v>
      </c>
      <c r="E47" s="48"/>
      <c r="F47" s="48"/>
      <c r="G47" s="48">
        <f t="shared" si="11"/>
        <v>0</v>
      </c>
      <c r="H47" s="48"/>
      <c r="I47" s="48"/>
      <c r="J47" s="48">
        <f t="shared" si="12"/>
        <v>0</v>
      </c>
      <c r="K47" s="48"/>
      <c r="L47" s="48"/>
      <c r="M47" s="49"/>
      <c r="N47" s="4"/>
      <c r="O47" s="1"/>
      <c r="P47" s="1"/>
      <c r="Q47" s="1"/>
      <c r="R47" s="1"/>
      <c r="S47" s="1"/>
      <c r="T47" s="1"/>
      <c r="U47" s="43"/>
    </row>
    <row r="48" spans="1:21" ht="12">
      <c r="A48" s="13"/>
      <c r="B48" s="24"/>
      <c r="C48" s="44" t="s">
        <v>87</v>
      </c>
      <c r="D48" s="48">
        <f t="shared" si="10"/>
        <v>0</v>
      </c>
      <c r="E48" s="48"/>
      <c r="F48" s="48"/>
      <c r="G48" s="48">
        <f t="shared" si="11"/>
        <v>0</v>
      </c>
      <c r="H48" s="48"/>
      <c r="I48" s="48"/>
      <c r="J48" s="48">
        <f t="shared" si="12"/>
        <v>0</v>
      </c>
      <c r="K48" s="48"/>
      <c r="L48" s="48"/>
      <c r="M48" s="49"/>
      <c r="N48" s="4"/>
      <c r="O48" s="1"/>
      <c r="P48" s="1"/>
      <c r="Q48" s="1"/>
      <c r="R48" s="1"/>
      <c r="S48" s="1"/>
      <c r="T48" s="1"/>
      <c r="U48" s="43"/>
    </row>
    <row r="49" spans="1:21" ht="12">
      <c r="A49" s="13"/>
      <c r="B49" s="24"/>
      <c r="C49" s="44" t="s">
        <v>84</v>
      </c>
      <c r="D49" s="48">
        <f t="shared" si="10"/>
        <v>0</v>
      </c>
      <c r="E49" s="48"/>
      <c r="F49" s="48"/>
      <c r="G49" s="48">
        <f t="shared" si="11"/>
        <v>0</v>
      </c>
      <c r="H49" s="48"/>
      <c r="I49" s="48"/>
      <c r="J49" s="48">
        <f t="shared" si="12"/>
        <v>0</v>
      </c>
      <c r="K49" s="48"/>
      <c r="L49" s="48"/>
      <c r="M49" s="49"/>
      <c r="N49" s="4"/>
      <c r="O49" s="1"/>
      <c r="P49" s="1"/>
      <c r="Q49" s="1"/>
      <c r="R49" s="1"/>
      <c r="S49" s="1"/>
      <c r="T49" s="1"/>
      <c r="U49" s="43"/>
    </row>
    <row r="50" spans="1:21" ht="36">
      <c r="A50" s="13"/>
      <c r="B50" s="24"/>
      <c r="C50" s="44" t="s">
        <v>90</v>
      </c>
      <c r="D50" s="48">
        <f t="shared" si="10"/>
        <v>0</v>
      </c>
      <c r="E50" s="48"/>
      <c r="F50" s="48"/>
      <c r="G50" s="48">
        <f t="shared" si="11"/>
        <v>0</v>
      </c>
      <c r="H50" s="48"/>
      <c r="I50" s="48"/>
      <c r="J50" s="48">
        <f t="shared" si="12"/>
        <v>0</v>
      </c>
      <c r="K50" s="48"/>
      <c r="L50" s="48"/>
      <c r="M50" s="49"/>
      <c r="N50" s="4"/>
      <c r="O50" s="1"/>
      <c r="P50" s="1"/>
      <c r="Q50" s="1"/>
      <c r="R50" s="1"/>
      <c r="S50" s="1"/>
      <c r="T50" s="1"/>
      <c r="U50" s="43"/>
    </row>
    <row r="51" spans="1:21" ht="36" customHeight="1">
      <c r="A51" s="13"/>
      <c r="B51" s="24"/>
      <c r="C51" s="44" t="s">
        <v>88</v>
      </c>
      <c r="D51" s="48">
        <f t="shared" si="10"/>
        <v>0</v>
      </c>
      <c r="E51" s="48"/>
      <c r="F51" s="48"/>
      <c r="G51" s="48">
        <f t="shared" si="11"/>
        <v>0</v>
      </c>
      <c r="H51" s="48"/>
      <c r="I51" s="48"/>
      <c r="J51" s="48">
        <f t="shared" si="12"/>
        <v>0</v>
      </c>
      <c r="K51" s="48"/>
      <c r="L51" s="48"/>
      <c r="M51" s="49"/>
      <c r="N51" s="4"/>
      <c r="O51" s="1"/>
      <c r="P51" s="1"/>
      <c r="Q51" s="1"/>
      <c r="R51" s="1"/>
      <c r="S51" s="1"/>
      <c r="T51" s="1"/>
      <c r="U51" s="43"/>
    </row>
    <row r="52" spans="1:21" ht="16.5" customHeight="1">
      <c r="A52" s="13"/>
      <c r="B52" s="24"/>
      <c r="C52" s="44" t="s">
        <v>89</v>
      </c>
      <c r="D52" s="48">
        <f t="shared" si="10"/>
        <v>0</v>
      </c>
      <c r="E52" s="48"/>
      <c r="F52" s="48"/>
      <c r="G52" s="48">
        <f t="shared" si="11"/>
        <v>0</v>
      </c>
      <c r="H52" s="48"/>
      <c r="I52" s="48"/>
      <c r="J52" s="48">
        <f t="shared" si="12"/>
        <v>0</v>
      </c>
      <c r="K52" s="48"/>
      <c r="L52" s="48"/>
      <c r="M52" s="49"/>
      <c r="N52" s="4"/>
      <c r="O52" s="1"/>
      <c r="P52" s="1"/>
      <c r="Q52" s="1"/>
      <c r="R52" s="1"/>
      <c r="S52" s="1"/>
      <c r="T52" s="1"/>
      <c r="U52" s="43"/>
    </row>
    <row r="53" spans="1:21" ht="48">
      <c r="A53" s="13"/>
      <c r="B53" s="24"/>
      <c r="C53" s="44" t="s">
        <v>91</v>
      </c>
      <c r="D53" s="48">
        <f t="shared" si="10"/>
        <v>10917</v>
      </c>
      <c r="E53" s="48"/>
      <c r="F53" s="48">
        <v>10917</v>
      </c>
      <c r="G53" s="48">
        <f t="shared" si="11"/>
        <v>10917</v>
      </c>
      <c r="H53" s="48"/>
      <c r="I53" s="48">
        <v>10917</v>
      </c>
      <c r="J53" s="48">
        <f t="shared" si="12"/>
        <v>0</v>
      </c>
      <c r="K53" s="48"/>
      <c r="L53" s="48">
        <v>0</v>
      </c>
      <c r="M53" s="49">
        <f>SUM(J53/G53)*100</f>
        <v>0</v>
      </c>
      <c r="N53" s="4"/>
      <c r="O53" s="1"/>
      <c r="P53" s="1"/>
      <c r="Q53" s="1"/>
      <c r="R53" s="1"/>
      <c r="S53" s="1"/>
      <c r="T53" s="1"/>
      <c r="U53" s="43"/>
    </row>
    <row r="54" spans="1:21" ht="12">
      <c r="A54" s="78" t="s">
        <v>28</v>
      </c>
      <c r="B54" s="79"/>
      <c r="C54" s="80"/>
      <c r="D54" s="48">
        <f>SUM(F54)</f>
        <v>10917</v>
      </c>
      <c r="E54" s="48">
        <v>0</v>
      </c>
      <c r="F54" s="48">
        <f>SUM(F44)</f>
        <v>10917</v>
      </c>
      <c r="G54" s="49">
        <f>SUM(H54:I54)</f>
        <v>10917</v>
      </c>
      <c r="H54" s="48">
        <f>SUM(J54)</f>
        <v>0</v>
      </c>
      <c r="I54" s="48">
        <f>SUM(I44)</f>
        <v>10917</v>
      </c>
      <c r="J54" s="48">
        <f>SUM(J44)</f>
        <v>0</v>
      </c>
      <c r="K54" s="49">
        <f>SUM(L54:M54)</f>
        <v>0</v>
      </c>
      <c r="L54" s="67"/>
      <c r="M54" s="49">
        <f>SUM(J54/G54)*100</f>
        <v>0</v>
      </c>
      <c r="N54" s="4"/>
      <c r="O54" s="1"/>
      <c r="P54" s="1"/>
      <c r="Q54" s="1"/>
      <c r="R54" s="1"/>
      <c r="S54" s="1"/>
      <c r="T54" s="1"/>
      <c r="U54" s="43"/>
    </row>
    <row r="55" spans="1:21" ht="12">
      <c r="A55" s="26">
        <v>600</v>
      </c>
      <c r="B55" s="27">
        <v>60004</v>
      </c>
      <c r="C55" s="28" t="s">
        <v>29</v>
      </c>
      <c r="D55" s="48">
        <f>SUM(E55:F55)</f>
        <v>412000</v>
      </c>
      <c r="E55" s="49">
        <v>412000</v>
      </c>
      <c r="F55" s="49"/>
      <c r="G55" s="49">
        <f>SUM(H55:I55)</f>
        <v>412000</v>
      </c>
      <c r="H55" s="48">
        <v>412000</v>
      </c>
      <c r="I55" s="49">
        <v>0</v>
      </c>
      <c r="J55" s="49">
        <f>SUM(K55)</f>
        <v>147120</v>
      </c>
      <c r="K55" s="49">
        <f>SUM(K59)</f>
        <v>147120</v>
      </c>
      <c r="L55" s="67"/>
      <c r="M55" s="49">
        <f>SUM(J55/G55)*100</f>
        <v>35.70873786407767</v>
      </c>
      <c r="N55" s="4"/>
      <c r="O55" s="1"/>
      <c r="P55" s="1"/>
      <c r="Q55" s="1"/>
      <c r="R55" s="1"/>
      <c r="S55" s="1"/>
      <c r="T55" s="1"/>
      <c r="U55" s="43"/>
    </row>
    <row r="56" spans="1:21" ht="12">
      <c r="A56" s="26"/>
      <c r="B56" s="27"/>
      <c r="C56" s="44" t="s">
        <v>82</v>
      </c>
      <c r="D56" s="48">
        <f aca="true" t="shared" si="13" ref="D56:D63">SUM(E56+F56)</f>
        <v>0</v>
      </c>
      <c r="E56" s="48">
        <f>SUM(E57:E58)</f>
        <v>0</v>
      </c>
      <c r="F56" s="48">
        <f>SUM(F57:F58)</f>
        <v>0</v>
      </c>
      <c r="G56" s="49">
        <f aca="true" t="shared" si="14" ref="G56:G65">SUM(H56:I56)</f>
        <v>0</v>
      </c>
      <c r="H56" s="48">
        <f aca="true" t="shared" si="15" ref="H56:H63">SUM(I56+J56)</f>
        <v>0</v>
      </c>
      <c r="I56" s="48">
        <f>SUM(I57:I58)</f>
        <v>0</v>
      </c>
      <c r="J56" s="48">
        <f>SUM(J57:J58)</f>
        <v>0</v>
      </c>
      <c r="K56" s="49">
        <f>SUM(L56:M56)</f>
        <v>0</v>
      </c>
      <c r="L56" s="67"/>
      <c r="M56" s="49"/>
      <c r="N56" s="4"/>
      <c r="O56" s="1"/>
      <c r="P56" s="1"/>
      <c r="Q56" s="1"/>
      <c r="R56" s="1"/>
      <c r="S56" s="1"/>
      <c r="T56" s="1"/>
      <c r="U56" s="43"/>
    </row>
    <row r="57" spans="1:21" ht="12">
      <c r="A57" s="26"/>
      <c r="B57" s="27"/>
      <c r="C57" s="44" t="s">
        <v>83</v>
      </c>
      <c r="D57" s="48">
        <f t="shared" si="13"/>
        <v>0</v>
      </c>
      <c r="E57" s="48"/>
      <c r="F57" s="48"/>
      <c r="G57" s="49">
        <f t="shared" si="14"/>
        <v>0</v>
      </c>
      <c r="H57" s="48">
        <f t="shared" si="15"/>
        <v>0</v>
      </c>
      <c r="I57" s="48"/>
      <c r="J57" s="48"/>
      <c r="K57" s="49">
        <f>SUM(L57:M57)</f>
        <v>0</v>
      </c>
      <c r="L57" s="67"/>
      <c r="M57" s="49"/>
      <c r="N57" s="4"/>
      <c r="O57" s="1"/>
      <c r="P57" s="1"/>
      <c r="Q57" s="1"/>
      <c r="R57" s="1"/>
      <c r="S57" s="1"/>
      <c r="T57" s="1"/>
      <c r="U57" s="43"/>
    </row>
    <row r="58" spans="1:21" ht="12">
      <c r="A58" s="26"/>
      <c r="B58" s="27"/>
      <c r="C58" s="44" t="s">
        <v>86</v>
      </c>
      <c r="D58" s="48">
        <f t="shared" si="13"/>
        <v>0</v>
      </c>
      <c r="E58" s="48"/>
      <c r="F58" s="48"/>
      <c r="G58" s="49">
        <f t="shared" si="14"/>
        <v>0</v>
      </c>
      <c r="H58" s="48">
        <f t="shared" si="15"/>
        <v>0</v>
      </c>
      <c r="I58" s="48"/>
      <c r="J58" s="48"/>
      <c r="K58" s="49">
        <f>SUM(L58:M58)</f>
        <v>0</v>
      </c>
      <c r="L58" s="67"/>
      <c r="M58" s="49"/>
      <c r="N58" s="4"/>
      <c r="O58" s="1"/>
      <c r="P58" s="1"/>
      <c r="Q58" s="1"/>
      <c r="R58" s="1"/>
      <c r="S58" s="1"/>
      <c r="T58" s="1"/>
      <c r="U58" s="43"/>
    </row>
    <row r="59" spans="1:21" ht="12">
      <c r="A59" s="26"/>
      <c r="B59" s="27"/>
      <c r="C59" s="44" t="s">
        <v>87</v>
      </c>
      <c r="D59" s="48">
        <f t="shared" si="13"/>
        <v>412000</v>
      </c>
      <c r="E59" s="48">
        <v>412000</v>
      </c>
      <c r="F59" s="48"/>
      <c r="G59" s="49">
        <f t="shared" si="14"/>
        <v>412000</v>
      </c>
      <c r="H59" s="48">
        <v>412000</v>
      </c>
      <c r="I59" s="48">
        <v>0</v>
      </c>
      <c r="J59" s="48">
        <f>SUM(K59)</f>
        <v>147120</v>
      </c>
      <c r="K59" s="49">
        <v>147120</v>
      </c>
      <c r="L59" s="67"/>
      <c r="M59" s="49">
        <f>SUM(J59/G59)*100</f>
        <v>35.70873786407767</v>
      </c>
      <c r="N59" s="4"/>
      <c r="O59" s="1"/>
      <c r="P59" s="1"/>
      <c r="Q59" s="1"/>
      <c r="R59" s="1"/>
      <c r="S59" s="1"/>
      <c r="T59" s="1"/>
      <c r="U59" s="43"/>
    </row>
    <row r="60" spans="1:21" ht="12">
      <c r="A60" s="26"/>
      <c r="B60" s="27"/>
      <c r="C60" s="44" t="s">
        <v>84</v>
      </c>
      <c r="D60" s="48">
        <f t="shared" si="13"/>
        <v>0</v>
      </c>
      <c r="E60" s="48"/>
      <c r="F60" s="48"/>
      <c r="G60" s="49">
        <f t="shared" si="14"/>
        <v>0</v>
      </c>
      <c r="H60" s="48">
        <f t="shared" si="15"/>
        <v>0</v>
      </c>
      <c r="I60" s="48"/>
      <c r="J60" s="48"/>
      <c r="K60" s="49">
        <f>SUM(L60:M60)</f>
        <v>0</v>
      </c>
      <c r="L60" s="67"/>
      <c r="M60" s="49"/>
      <c r="N60" s="4"/>
      <c r="O60" s="1"/>
      <c r="P60" s="1"/>
      <c r="Q60" s="1"/>
      <c r="R60" s="1"/>
      <c r="S60" s="1"/>
      <c r="T60" s="1"/>
      <c r="U60" s="43"/>
    </row>
    <row r="61" spans="1:21" ht="36">
      <c r="A61" s="26"/>
      <c r="B61" s="27"/>
      <c r="C61" s="44" t="s">
        <v>90</v>
      </c>
      <c r="D61" s="48">
        <f t="shared" si="13"/>
        <v>0</v>
      </c>
      <c r="E61" s="48"/>
      <c r="F61" s="48"/>
      <c r="G61" s="49">
        <f t="shared" si="14"/>
        <v>0</v>
      </c>
      <c r="H61" s="48">
        <f t="shared" si="15"/>
        <v>0</v>
      </c>
      <c r="I61" s="48"/>
      <c r="J61" s="48"/>
      <c r="K61" s="49">
        <f>SUM(L61:M61)</f>
        <v>0</v>
      </c>
      <c r="L61" s="67"/>
      <c r="M61" s="49"/>
      <c r="N61" s="4"/>
      <c r="O61" s="1"/>
      <c r="P61" s="1"/>
      <c r="Q61" s="1"/>
      <c r="R61" s="1"/>
      <c r="S61" s="1"/>
      <c r="T61" s="1"/>
      <c r="U61" s="43"/>
    </row>
    <row r="62" spans="1:21" ht="39" customHeight="1">
      <c r="A62" s="26"/>
      <c r="B62" s="27"/>
      <c r="C62" s="44" t="s">
        <v>88</v>
      </c>
      <c r="D62" s="48">
        <f t="shared" si="13"/>
        <v>0</v>
      </c>
      <c r="E62" s="48"/>
      <c r="F62" s="48"/>
      <c r="G62" s="49">
        <f t="shared" si="14"/>
        <v>0</v>
      </c>
      <c r="H62" s="48">
        <f t="shared" si="15"/>
        <v>0</v>
      </c>
      <c r="I62" s="48"/>
      <c r="J62" s="48"/>
      <c r="K62" s="49">
        <f>SUM(L62:M62)</f>
        <v>0</v>
      </c>
      <c r="L62" s="67"/>
      <c r="M62" s="49"/>
      <c r="N62" s="4"/>
      <c r="O62" s="1"/>
      <c r="P62" s="1"/>
      <c r="Q62" s="1"/>
      <c r="R62" s="1"/>
      <c r="S62" s="1"/>
      <c r="T62" s="1"/>
      <c r="U62" s="43"/>
    </row>
    <row r="63" spans="1:21" ht="16.5" customHeight="1">
      <c r="A63" s="26"/>
      <c r="B63" s="27"/>
      <c r="C63" s="44" t="s">
        <v>89</v>
      </c>
      <c r="D63" s="48">
        <f t="shared" si="13"/>
        <v>0</v>
      </c>
      <c r="E63" s="48"/>
      <c r="F63" s="48"/>
      <c r="G63" s="49">
        <f t="shared" si="14"/>
        <v>0</v>
      </c>
      <c r="H63" s="48">
        <f t="shared" si="15"/>
        <v>0</v>
      </c>
      <c r="I63" s="48"/>
      <c r="J63" s="48"/>
      <c r="K63" s="67">
        <f>SUM(L63:M63)</f>
        <v>0</v>
      </c>
      <c r="L63" s="67"/>
      <c r="M63" s="49"/>
      <c r="N63" s="4"/>
      <c r="O63" s="1"/>
      <c r="P63" s="1"/>
      <c r="Q63" s="1"/>
      <c r="R63" s="1"/>
      <c r="S63" s="1"/>
      <c r="T63" s="1"/>
      <c r="U63" s="43"/>
    </row>
    <row r="64" spans="1:21" ht="48">
      <c r="A64" s="26"/>
      <c r="B64" s="27"/>
      <c r="C64" s="44" t="s">
        <v>91</v>
      </c>
      <c r="D64" s="48">
        <v>0</v>
      </c>
      <c r="E64" s="48"/>
      <c r="F64" s="48"/>
      <c r="G64" s="49">
        <f t="shared" si="14"/>
        <v>0</v>
      </c>
      <c r="H64" s="48">
        <v>0</v>
      </c>
      <c r="I64" s="48"/>
      <c r="J64" s="48"/>
      <c r="K64" s="67">
        <f>SUM(L64:M64)</f>
        <v>0</v>
      </c>
      <c r="L64" s="67"/>
      <c r="M64" s="49"/>
      <c r="N64" s="4"/>
      <c r="O64" s="1"/>
      <c r="P64" s="1"/>
      <c r="Q64" s="1"/>
      <c r="R64" s="1"/>
      <c r="S64" s="1"/>
      <c r="T64" s="1"/>
      <c r="U64" s="43"/>
    </row>
    <row r="65" spans="1:21" ht="12">
      <c r="A65" s="16"/>
      <c r="B65" s="16">
        <v>60016</v>
      </c>
      <c r="C65" s="16" t="s">
        <v>30</v>
      </c>
      <c r="D65" s="48">
        <f>SUM(E65:F65)</f>
        <v>14983220</v>
      </c>
      <c r="E65" s="49">
        <f>2755000+5000+54220</f>
        <v>2814220</v>
      </c>
      <c r="F65" s="49">
        <v>12169000</v>
      </c>
      <c r="G65" s="48">
        <f t="shared" si="14"/>
        <v>17736087</v>
      </c>
      <c r="H65" s="49">
        <f>SUM(H66)</f>
        <v>3104220</v>
      </c>
      <c r="I65" s="49">
        <f>SUM(I66)</f>
        <v>14631867</v>
      </c>
      <c r="J65" s="48">
        <f>SUM(K65:L65)</f>
        <v>6995643.01</v>
      </c>
      <c r="K65" s="49">
        <f>SUM(K66)</f>
        <v>897723.22</v>
      </c>
      <c r="L65" s="49">
        <f>SUM(L66)</f>
        <v>6097919.79</v>
      </c>
      <c r="M65" s="49">
        <f>SUM(J65/G65)*100</f>
        <v>39.44298993346165</v>
      </c>
      <c r="N65" s="4"/>
      <c r="O65" s="1"/>
      <c r="P65" s="1"/>
      <c r="Q65" s="1"/>
      <c r="R65" s="1"/>
      <c r="S65" s="1"/>
      <c r="T65" s="1"/>
      <c r="U65" s="43"/>
    </row>
    <row r="66" spans="1:21" ht="12">
      <c r="A66" s="16"/>
      <c r="B66" s="16"/>
      <c r="C66" s="44" t="s">
        <v>82</v>
      </c>
      <c r="D66" s="48">
        <f aca="true" t="shared" si="16" ref="D66:D74">SUM(E66+F66)</f>
        <v>14983220</v>
      </c>
      <c r="E66" s="48">
        <f>SUM(E67:E68)</f>
        <v>2814220</v>
      </c>
      <c r="F66" s="48">
        <f>SUM(F74)</f>
        <v>12169000</v>
      </c>
      <c r="G66" s="48">
        <f aca="true" t="shared" si="17" ref="G66:G74">SUM(H66+I66)</f>
        <v>17736087</v>
      </c>
      <c r="H66" s="48">
        <f>SUM(H67:H68)</f>
        <v>3104220</v>
      </c>
      <c r="I66" s="48">
        <f>SUM(I74)</f>
        <v>14631867</v>
      </c>
      <c r="J66" s="48">
        <f aca="true" t="shared" si="18" ref="J66:J74">SUM(K66+L66)</f>
        <v>6995643.01</v>
      </c>
      <c r="K66" s="48">
        <f>SUM(K67:K68)</f>
        <v>897723.22</v>
      </c>
      <c r="L66" s="48">
        <f>SUM(L74)</f>
        <v>6097919.79</v>
      </c>
      <c r="M66" s="49">
        <f>SUM(J66/G66)*100</f>
        <v>39.44298993346165</v>
      </c>
      <c r="N66" s="4"/>
      <c r="O66" s="1"/>
      <c r="P66" s="1"/>
      <c r="Q66" s="1"/>
      <c r="R66" s="1"/>
      <c r="S66" s="1"/>
      <c r="T66" s="1"/>
      <c r="U66" s="43"/>
    </row>
    <row r="67" spans="1:21" ht="12">
      <c r="A67" s="16"/>
      <c r="B67" s="16"/>
      <c r="C67" s="44" t="s">
        <v>83</v>
      </c>
      <c r="D67" s="48">
        <f t="shared" si="16"/>
        <v>0</v>
      </c>
      <c r="E67" s="48"/>
      <c r="F67" s="48"/>
      <c r="G67" s="48">
        <f t="shared" si="17"/>
        <v>0</v>
      </c>
      <c r="H67" s="48"/>
      <c r="I67" s="48"/>
      <c r="J67" s="48">
        <f t="shared" si="18"/>
        <v>0</v>
      </c>
      <c r="K67" s="48"/>
      <c r="L67" s="48"/>
      <c r="M67" s="49"/>
      <c r="N67" s="4"/>
      <c r="O67" s="1"/>
      <c r="P67" s="1"/>
      <c r="Q67" s="1"/>
      <c r="R67" s="1"/>
      <c r="S67" s="1"/>
      <c r="T67" s="1"/>
      <c r="U67" s="43"/>
    </row>
    <row r="68" spans="1:21" ht="12">
      <c r="A68" s="16"/>
      <c r="B68" s="16"/>
      <c r="C68" s="44" t="s">
        <v>86</v>
      </c>
      <c r="D68" s="48">
        <f t="shared" si="16"/>
        <v>2814220</v>
      </c>
      <c r="E68" s="48">
        <v>2814220</v>
      </c>
      <c r="F68" s="48">
        <v>0</v>
      </c>
      <c r="G68" s="48">
        <f t="shared" si="17"/>
        <v>3104220</v>
      </c>
      <c r="H68" s="48">
        <v>3104220</v>
      </c>
      <c r="I68" s="48">
        <v>0</v>
      </c>
      <c r="J68" s="48">
        <f t="shared" si="18"/>
        <v>897723.22</v>
      </c>
      <c r="K68" s="48">
        <v>897723.22</v>
      </c>
      <c r="L68" s="48">
        <v>0</v>
      </c>
      <c r="M68" s="49">
        <f>SUM(J68/G68)*100</f>
        <v>28.919445786703264</v>
      </c>
      <c r="N68" s="4"/>
      <c r="O68" s="1"/>
      <c r="P68" s="1"/>
      <c r="Q68" s="1"/>
      <c r="R68" s="1"/>
      <c r="S68" s="1"/>
      <c r="T68" s="1"/>
      <c r="U68" s="43"/>
    </row>
    <row r="69" spans="1:21" ht="12">
      <c r="A69" s="16"/>
      <c r="B69" s="16"/>
      <c r="C69" s="44" t="s">
        <v>87</v>
      </c>
      <c r="D69" s="48">
        <f t="shared" si="16"/>
        <v>0</v>
      </c>
      <c r="E69" s="48"/>
      <c r="F69" s="48"/>
      <c r="G69" s="48">
        <f t="shared" si="17"/>
        <v>0</v>
      </c>
      <c r="H69" s="48"/>
      <c r="I69" s="48"/>
      <c r="J69" s="48">
        <f t="shared" si="18"/>
        <v>0</v>
      </c>
      <c r="K69" s="48"/>
      <c r="L69" s="48"/>
      <c r="M69" s="49"/>
      <c r="N69" s="4"/>
      <c r="O69" s="1"/>
      <c r="P69" s="1"/>
      <c r="Q69" s="1"/>
      <c r="R69" s="1"/>
      <c r="S69" s="1"/>
      <c r="T69" s="1"/>
      <c r="U69" s="43"/>
    </row>
    <row r="70" spans="1:21" ht="12">
      <c r="A70" s="16"/>
      <c r="B70" s="16"/>
      <c r="C70" s="44" t="s">
        <v>84</v>
      </c>
      <c r="D70" s="48">
        <f t="shared" si="16"/>
        <v>0</v>
      </c>
      <c r="E70" s="48"/>
      <c r="F70" s="48"/>
      <c r="G70" s="48">
        <f t="shared" si="17"/>
        <v>0</v>
      </c>
      <c r="H70" s="48"/>
      <c r="I70" s="48"/>
      <c r="J70" s="48">
        <f t="shared" si="18"/>
        <v>0</v>
      </c>
      <c r="K70" s="48"/>
      <c r="L70" s="48"/>
      <c r="M70" s="49"/>
      <c r="N70" s="4"/>
      <c r="O70" s="1"/>
      <c r="P70" s="1"/>
      <c r="Q70" s="1"/>
      <c r="R70" s="1"/>
      <c r="S70" s="1"/>
      <c r="T70" s="1"/>
      <c r="U70" s="43"/>
    </row>
    <row r="71" spans="1:21" ht="36">
      <c r="A71" s="16"/>
      <c r="B71" s="16"/>
      <c r="C71" s="44" t="s">
        <v>90</v>
      </c>
      <c r="D71" s="48">
        <f t="shared" si="16"/>
        <v>0</v>
      </c>
      <c r="E71" s="48"/>
      <c r="F71" s="48"/>
      <c r="G71" s="48">
        <f t="shared" si="17"/>
        <v>0</v>
      </c>
      <c r="H71" s="48"/>
      <c r="I71" s="48"/>
      <c r="J71" s="48">
        <f t="shared" si="18"/>
        <v>0</v>
      </c>
      <c r="K71" s="48"/>
      <c r="L71" s="48"/>
      <c r="M71" s="49"/>
      <c r="N71" s="4"/>
      <c r="O71" s="1"/>
      <c r="P71" s="1"/>
      <c r="Q71" s="1"/>
      <c r="R71" s="1"/>
      <c r="S71" s="1"/>
      <c r="T71" s="1"/>
      <c r="U71" s="43"/>
    </row>
    <row r="72" spans="1:21" ht="37.5" customHeight="1">
      <c r="A72" s="16"/>
      <c r="B72" s="16"/>
      <c r="C72" s="44" t="s">
        <v>88</v>
      </c>
      <c r="D72" s="48">
        <f t="shared" si="16"/>
        <v>0</v>
      </c>
      <c r="E72" s="48"/>
      <c r="F72" s="48"/>
      <c r="G72" s="48">
        <f t="shared" si="17"/>
        <v>0</v>
      </c>
      <c r="H72" s="48"/>
      <c r="I72" s="48"/>
      <c r="J72" s="48">
        <f t="shared" si="18"/>
        <v>0</v>
      </c>
      <c r="K72" s="48"/>
      <c r="L72" s="48"/>
      <c r="M72" s="49"/>
      <c r="N72" s="4"/>
      <c r="O72" s="1"/>
      <c r="P72" s="1"/>
      <c r="Q72" s="1"/>
      <c r="R72" s="1"/>
      <c r="S72" s="1"/>
      <c r="T72" s="1"/>
      <c r="U72" s="43"/>
    </row>
    <row r="73" spans="1:21" ht="15" customHeight="1">
      <c r="A73" s="16"/>
      <c r="B73" s="16"/>
      <c r="C73" s="44" t="s">
        <v>89</v>
      </c>
      <c r="D73" s="48">
        <f t="shared" si="16"/>
        <v>0</v>
      </c>
      <c r="E73" s="48"/>
      <c r="F73" s="48"/>
      <c r="G73" s="48">
        <f t="shared" si="17"/>
        <v>0</v>
      </c>
      <c r="H73" s="48"/>
      <c r="I73" s="48"/>
      <c r="J73" s="48">
        <f t="shared" si="18"/>
        <v>0</v>
      </c>
      <c r="K73" s="48"/>
      <c r="L73" s="48"/>
      <c r="M73" s="49"/>
      <c r="N73" s="4"/>
      <c r="O73" s="1"/>
      <c r="P73" s="1"/>
      <c r="Q73" s="1"/>
      <c r="R73" s="1"/>
      <c r="S73" s="1"/>
      <c r="T73" s="1"/>
      <c r="U73" s="43"/>
    </row>
    <row r="74" spans="1:21" ht="48">
      <c r="A74" s="16"/>
      <c r="B74" s="16"/>
      <c r="C74" s="44" t="s">
        <v>91</v>
      </c>
      <c r="D74" s="48">
        <f t="shared" si="16"/>
        <v>12169000</v>
      </c>
      <c r="E74" s="48"/>
      <c r="F74" s="48">
        <v>12169000</v>
      </c>
      <c r="G74" s="48">
        <f t="shared" si="17"/>
        <v>14631867</v>
      </c>
      <c r="H74" s="48"/>
      <c r="I74" s="48">
        <v>14631867</v>
      </c>
      <c r="J74" s="48">
        <f t="shared" si="18"/>
        <v>6097919.79</v>
      </c>
      <c r="K74" s="48"/>
      <c r="L74" s="48">
        <v>6097919.79</v>
      </c>
      <c r="M74" s="49">
        <f>SUM(J74/G74)*100</f>
        <v>41.675609749596546</v>
      </c>
      <c r="N74" s="4"/>
      <c r="O74" s="1"/>
      <c r="P74" s="1"/>
      <c r="Q74" s="1"/>
      <c r="R74" s="1"/>
      <c r="S74" s="1"/>
      <c r="T74" s="1"/>
      <c r="U74" s="43"/>
    </row>
    <row r="75" spans="1:21" ht="12">
      <c r="A75" s="16"/>
      <c r="B75" s="16">
        <v>60095</v>
      </c>
      <c r="C75" s="16" t="s">
        <v>31</v>
      </c>
      <c r="D75" s="48">
        <f>SUM(E75:F75)</f>
        <v>961924</v>
      </c>
      <c r="E75" s="49">
        <f>340000+21924</f>
        <v>361924</v>
      </c>
      <c r="F75" s="49">
        <v>600000</v>
      </c>
      <c r="G75" s="48">
        <f>SUM(H75:I75)</f>
        <v>1385220</v>
      </c>
      <c r="H75" s="49">
        <f>SUM(H76)</f>
        <v>451924</v>
      </c>
      <c r="I75" s="49">
        <f>SUM(I84)</f>
        <v>933296</v>
      </c>
      <c r="J75" s="48">
        <f>SUM(K75:L75)</f>
        <v>286027.16</v>
      </c>
      <c r="K75" s="49">
        <f>SUM(K76)</f>
        <v>78832.8</v>
      </c>
      <c r="L75" s="49">
        <f>SUM(L84)</f>
        <v>207194.36</v>
      </c>
      <c r="M75" s="49">
        <f>SUM(J75/G75)*100</f>
        <v>20.6485005991828</v>
      </c>
      <c r="N75" s="4"/>
      <c r="O75" s="1"/>
      <c r="P75" s="1"/>
      <c r="Q75" s="1"/>
      <c r="R75" s="1"/>
      <c r="S75" s="1"/>
      <c r="T75" s="1"/>
      <c r="U75" s="43"/>
    </row>
    <row r="76" spans="1:21" ht="12">
      <c r="A76" s="16"/>
      <c r="B76" s="16"/>
      <c r="C76" s="44" t="s">
        <v>82</v>
      </c>
      <c r="D76" s="48">
        <f aca="true" t="shared" si="19" ref="D76:D84">SUM(E76+F76)</f>
        <v>361924</v>
      </c>
      <c r="E76" s="48">
        <f>SUM(E77:E78)</f>
        <v>361924</v>
      </c>
      <c r="F76" s="48">
        <v>0</v>
      </c>
      <c r="G76" s="48">
        <f aca="true" t="shared" si="20" ref="G76:G84">SUM(H76+I76)</f>
        <v>451924</v>
      </c>
      <c r="H76" s="48">
        <f>SUM(H77:H78)</f>
        <v>451924</v>
      </c>
      <c r="I76" s="48">
        <v>0</v>
      </c>
      <c r="J76" s="48">
        <f aca="true" t="shared" si="21" ref="J76:J84">SUM(K76+L76)</f>
        <v>78832.8</v>
      </c>
      <c r="K76" s="48">
        <f>SUM(K77:K78)</f>
        <v>78832.8</v>
      </c>
      <c r="L76" s="48">
        <v>0</v>
      </c>
      <c r="M76" s="49">
        <f>SUM(J76/G76)*100</f>
        <v>17.443817987095176</v>
      </c>
      <c r="N76" s="4"/>
      <c r="O76" s="1"/>
      <c r="P76" s="1"/>
      <c r="Q76" s="1"/>
      <c r="R76" s="1"/>
      <c r="S76" s="1"/>
      <c r="T76" s="1"/>
      <c r="U76" s="43"/>
    </row>
    <row r="77" spans="1:21" ht="12">
      <c r="A77" s="16"/>
      <c r="B77" s="16"/>
      <c r="C77" s="44" t="s">
        <v>83</v>
      </c>
      <c r="D77" s="48">
        <f t="shared" si="19"/>
        <v>0</v>
      </c>
      <c r="E77" s="48"/>
      <c r="F77" s="48"/>
      <c r="G77" s="48">
        <f t="shared" si="20"/>
        <v>0</v>
      </c>
      <c r="H77" s="48"/>
      <c r="I77" s="48"/>
      <c r="J77" s="48">
        <f t="shared" si="21"/>
        <v>0</v>
      </c>
      <c r="K77" s="48"/>
      <c r="L77" s="48"/>
      <c r="M77" s="49"/>
      <c r="N77" s="4"/>
      <c r="O77" s="1"/>
      <c r="P77" s="1"/>
      <c r="Q77" s="1"/>
      <c r="R77" s="1"/>
      <c r="S77" s="1"/>
      <c r="T77" s="1"/>
      <c r="U77" s="43"/>
    </row>
    <row r="78" spans="1:21" ht="12">
      <c r="A78" s="16"/>
      <c r="B78" s="16"/>
      <c r="C78" s="44" t="s">
        <v>86</v>
      </c>
      <c r="D78" s="48">
        <f t="shared" si="19"/>
        <v>361924</v>
      </c>
      <c r="E78" s="48">
        <v>361924</v>
      </c>
      <c r="F78" s="48">
        <v>0</v>
      </c>
      <c r="G78" s="48">
        <f t="shared" si="20"/>
        <v>451924</v>
      </c>
      <c r="H78" s="48">
        <v>451924</v>
      </c>
      <c r="I78" s="48">
        <v>0</v>
      </c>
      <c r="J78" s="48">
        <f t="shared" si="21"/>
        <v>78832.8</v>
      </c>
      <c r="K78" s="48">
        <v>78832.8</v>
      </c>
      <c r="L78" s="48">
        <v>0</v>
      </c>
      <c r="M78" s="49">
        <f>SUM(J78/G78)*100</f>
        <v>17.443817987095176</v>
      </c>
      <c r="N78" s="4"/>
      <c r="O78" s="1"/>
      <c r="P78" s="1"/>
      <c r="Q78" s="1"/>
      <c r="R78" s="1"/>
      <c r="S78" s="1"/>
      <c r="T78" s="1"/>
      <c r="U78" s="43"/>
    </row>
    <row r="79" spans="1:21" ht="12">
      <c r="A79" s="16"/>
      <c r="B79" s="16"/>
      <c r="C79" s="44" t="s">
        <v>87</v>
      </c>
      <c r="D79" s="48">
        <f t="shared" si="19"/>
        <v>0</v>
      </c>
      <c r="E79" s="48"/>
      <c r="F79" s="48"/>
      <c r="G79" s="48">
        <f t="shared" si="20"/>
        <v>0</v>
      </c>
      <c r="H79" s="48"/>
      <c r="I79" s="48"/>
      <c r="J79" s="48">
        <f t="shared" si="21"/>
        <v>0</v>
      </c>
      <c r="K79" s="48"/>
      <c r="L79" s="48"/>
      <c r="M79" s="49"/>
      <c r="N79" s="4"/>
      <c r="O79" s="1"/>
      <c r="P79" s="1"/>
      <c r="Q79" s="1"/>
      <c r="R79" s="1"/>
      <c r="S79" s="1"/>
      <c r="T79" s="1"/>
      <c r="U79" s="43"/>
    </row>
    <row r="80" spans="1:21" ht="12">
      <c r="A80" s="16"/>
      <c r="B80" s="16"/>
      <c r="C80" s="44" t="s">
        <v>84</v>
      </c>
      <c r="D80" s="48">
        <f t="shared" si="19"/>
        <v>0</v>
      </c>
      <c r="E80" s="48"/>
      <c r="F80" s="48"/>
      <c r="G80" s="48">
        <f t="shared" si="20"/>
        <v>0</v>
      </c>
      <c r="H80" s="48"/>
      <c r="I80" s="48"/>
      <c r="J80" s="48">
        <f t="shared" si="21"/>
        <v>0</v>
      </c>
      <c r="K80" s="48"/>
      <c r="L80" s="48"/>
      <c r="M80" s="49"/>
      <c r="N80" s="4"/>
      <c r="O80" s="1"/>
      <c r="P80" s="1"/>
      <c r="Q80" s="1"/>
      <c r="R80" s="1"/>
      <c r="S80" s="1"/>
      <c r="T80" s="1"/>
      <c r="U80" s="43"/>
    </row>
    <row r="81" spans="1:21" ht="36">
      <c r="A81" s="16"/>
      <c r="B81" s="16"/>
      <c r="C81" s="44" t="s">
        <v>90</v>
      </c>
      <c r="D81" s="48">
        <f t="shared" si="19"/>
        <v>0</v>
      </c>
      <c r="E81" s="48"/>
      <c r="F81" s="48"/>
      <c r="G81" s="48">
        <f t="shared" si="20"/>
        <v>0</v>
      </c>
      <c r="H81" s="48"/>
      <c r="I81" s="48"/>
      <c r="J81" s="48">
        <f t="shared" si="21"/>
        <v>0</v>
      </c>
      <c r="K81" s="48"/>
      <c r="L81" s="48"/>
      <c r="M81" s="49"/>
      <c r="N81" s="4"/>
      <c r="O81" s="1"/>
      <c r="P81" s="1"/>
      <c r="Q81" s="1"/>
      <c r="R81" s="1"/>
      <c r="S81" s="1"/>
      <c r="T81" s="1"/>
      <c r="U81" s="43"/>
    </row>
    <row r="82" spans="1:21" ht="36" customHeight="1">
      <c r="A82" s="16"/>
      <c r="B82" s="16"/>
      <c r="C82" s="44" t="s">
        <v>88</v>
      </c>
      <c r="D82" s="48">
        <f t="shared" si="19"/>
        <v>0</v>
      </c>
      <c r="E82" s="48"/>
      <c r="F82" s="48"/>
      <c r="G82" s="48">
        <f t="shared" si="20"/>
        <v>0</v>
      </c>
      <c r="H82" s="48"/>
      <c r="I82" s="48"/>
      <c r="J82" s="48">
        <f t="shared" si="21"/>
        <v>0</v>
      </c>
      <c r="K82" s="48"/>
      <c r="L82" s="48"/>
      <c r="M82" s="49"/>
      <c r="N82" s="4"/>
      <c r="O82" s="1"/>
      <c r="P82" s="1"/>
      <c r="Q82" s="1"/>
      <c r="R82" s="1"/>
      <c r="S82" s="1"/>
      <c r="T82" s="1"/>
      <c r="U82" s="43"/>
    </row>
    <row r="83" spans="1:21" ht="16.5" customHeight="1">
      <c r="A83" s="16"/>
      <c r="B83" s="16"/>
      <c r="C83" s="44" t="s">
        <v>89</v>
      </c>
      <c r="D83" s="48">
        <f t="shared" si="19"/>
        <v>0</v>
      </c>
      <c r="E83" s="48"/>
      <c r="F83" s="48"/>
      <c r="G83" s="48">
        <f t="shared" si="20"/>
        <v>0</v>
      </c>
      <c r="H83" s="48"/>
      <c r="I83" s="48"/>
      <c r="J83" s="48">
        <f t="shared" si="21"/>
        <v>0</v>
      </c>
      <c r="K83" s="48"/>
      <c r="L83" s="48"/>
      <c r="M83" s="49"/>
      <c r="N83" s="4"/>
      <c r="O83" s="1"/>
      <c r="P83" s="1"/>
      <c r="Q83" s="1"/>
      <c r="R83" s="1"/>
      <c r="S83" s="1"/>
      <c r="T83" s="1"/>
      <c r="U83" s="43"/>
    </row>
    <row r="84" spans="1:21" ht="48">
      <c r="A84" s="16"/>
      <c r="B84" s="16"/>
      <c r="C84" s="44" t="s">
        <v>91</v>
      </c>
      <c r="D84" s="48">
        <f t="shared" si="19"/>
        <v>600000</v>
      </c>
      <c r="E84" s="48"/>
      <c r="F84" s="48">
        <v>600000</v>
      </c>
      <c r="G84" s="48">
        <f t="shared" si="20"/>
        <v>933296</v>
      </c>
      <c r="H84" s="48"/>
      <c r="I84" s="48">
        <v>933296</v>
      </c>
      <c r="J84" s="48">
        <f t="shared" si="21"/>
        <v>207194.36</v>
      </c>
      <c r="K84" s="48"/>
      <c r="L84" s="48">
        <v>207194.36</v>
      </c>
      <c r="M84" s="49">
        <f>SUM(J84/G84)*100</f>
        <v>22.200283725634737</v>
      </c>
      <c r="N84" s="4"/>
      <c r="O84" s="1"/>
      <c r="P84" s="1"/>
      <c r="Q84" s="1"/>
      <c r="R84" s="1"/>
      <c r="S84" s="1"/>
      <c r="T84" s="1"/>
      <c r="U84" s="43"/>
    </row>
    <row r="85" spans="1:21" ht="12">
      <c r="A85" s="78" t="s">
        <v>12</v>
      </c>
      <c r="B85" s="79"/>
      <c r="C85" s="80"/>
      <c r="D85" s="48">
        <f>SUM(E85+F85)</f>
        <v>16357144</v>
      </c>
      <c r="E85" s="48">
        <f>SUM(E55+E65+E75)</f>
        <v>3588144</v>
      </c>
      <c r="F85" s="48">
        <f>SUM(F55+F65+F75)</f>
        <v>12769000</v>
      </c>
      <c r="G85" s="48">
        <f>SUM(H85+I85)</f>
        <v>19533307</v>
      </c>
      <c r="H85" s="48">
        <f>SUM(H55+H65+H75)</f>
        <v>3968144</v>
      </c>
      <c r="I85" s="48">
        <f>SUM(I55+I65+I75)</f>
        <v>15565163</v>
      </c>
      <c r="J85" s="48">
        <f>SUM(K85+L85)</f>
        <v>7428790.17</v>
      </c>
      <c r="K85" s="48">
        <f>SUM(K55+K65+K75)</f>
        <v>1123676.02</v>
      </c>
      <c r="L85" s="48">
        <f>SUM(L55+L65+L75)</f>
        <v>6305114.15</v>
      </c>
      <c r="M85" s="49">
        <f>SUM(J85/G85)*100</f>
        <v>38.03140026417442</v>
      </c>
      <c r="N85" s="4"/>
      <c r="O85" s="1"/>
      <c r="P85" s="1"/>
      <c r="Q85" s="1"/>
      <c r="R85" s="1"/>
      <c r="S85" s="1"/>
      <c r="T85" s="1"/>
      <c r="U85" s="43"/>
    </row>
    <row r="86" spans="1:21" ht="15" customHeight="1">
      <c r="A86" s="13">
        <v>700</v>
      </c>
      <c r="B86" s="16">
        <v>70004</v>
      </c>
      <c r="C86" s="29" t="s">
        <v>32</v>
      </c>
      <c r="D86" s="48">
        <f>SUM(E86:F86)</f>
        <v>247000</v>
      </c>
      <c r="E86" s="49">
        <v>117000</v>
      </c>
      <c r="F86" s="49">
        <v>130000</v>
      </c>
      <c r="G86" s="48">
        <f>SUM(H86:I86)</f>
        <v>247000</v>
      </c>
      <c r="H86" s="49">
        <v>117000</v>
      </c>
      <c r="I86" s="49">
        <v>130000</v>
      </c>
      <c r="J86" s="48">
        <f>SUM(K86:L86)</f>
        <v>6417.09</v>
      </c>
      <c r="K86" s="49">
        <f>SUM(K87)</f>
        <v>6343.29</v>
      </c>
      <c r="L86" s="49">
        <f>SUM(L95)</f>
        <v>73.8</v>
      </c>
      <c r="M86" s="49">
        <f>SUM(J86/G86)*100</f>
        <v>2.5980121457489878</v>
      </c>
      <c r="N86" s="4"/>
      <c r="O86" s="1"/>
      <c r="P86" s="1"/>
      <c r="Q86" s="1"/>
      <c r="R86" s="1"/>
      <c r="S86" s="1"/>
      <c r="T86" s="1"/>
      <c r="U86" s="43"/>
    </row>
    <row r="87" spans="1:21" ht="15" customHeight="1">
      <c r="A87" s="13"/>
      <c r="B87" s="16"/>
      <c r="C87" s="44" t="s">
        <v>82</v>
      </c>
      <c r="D87" s="48">
        <f aca="true" t="shared" si="22" ref="D87:D95">SUM(E87+F87)</f>
        <v>117000</v>
      </c>
      <c r="E87" s="48">
        <f>SUM(E88:E89)</f>
        <v>117000</v>
      </c>
      <c r="F87" s="48">
        <v>0</v>
      </c>
      <c r="G87" s="48">
        <f aca="true" t="shared" si="23" ref="G87:G95">SUM(H87+I87)</f>
        <v>117000</v>
      </c>
      <c r="H87" s="48">
        <f>SUM(H88:H89)</f>
        <v>117000</v>
      </c>
      <c r="I87" s="48">
        <v>0</v>
      </c>
      <c r="J87" s="48">
        <f aca="true" t="shared" si="24" ref="J87:J95">SUM(K87+L87)</f>
        <v>6343.29</v>
      </c>
      <c r="K87" s="48">
        <f>SUM(K88:K89)</f>
        <v>6343.29</v>
      </c>
      <c r="L87" s="48">
        <v>0</v>
      </c>
      <c r="M87" s="49">
        <f>SUM(J87/G87)*100</f>
        <v>5.421615384615384</v>
      </c>
      <c r="N87" s="4"/>
      <c r="O87" s="1"/>
      <c r="P87" s="1"/>
      <c r="Q87" s="1"/>
      <c r="R87" s="1"/>
      <c r="S87" s="1"/>
      <c r="T87" s="1"/>
      <c r="U87" s="43"/>
    </row>
    <row r="88" spans="1:21" ht="15" customHeight="1">
      <c r="A88" s="13"/>
      <c r="B88" s="16"/>
      <c r="C88" s="44" t="s">
        <v>83</v>
      </c>
      <c r="D88" s="48">
        <f t="shared" si="22"/>
        <v>0</v>
      </c>
      <c r="E88" s="48"/>
      <c r="F88" s="48"/>
      <c r="G88" s="48">
        <f t="shared" si="23"/>
        <v>0</v>
      </c>
      <c r="H88" s="48"/>
      <c r="I88" s="48"/>
      <c r="J88" s="48">
        <f t="shared" si="24"/>
        <v>0</v>
      </c>
      <c r="K88" s="48"/>
      <c r="L88" s="48"/>
      <c r="M88" s="49"/>
      <c r="N88" s="4"/>
      <c r="O88" s="1"/>
      <c r="P88" s="1"/>
      <c r="Q88" s="1"/>
      <c r="R88" s="1"/>
      <c r="S88" s="1"/>
      <c r="T88" s="1"/>
      <c r="U88" s="43"/>
    </row>
    <row r="89" spans="1:21" ht="12">
      <c r="A89" s="13"/>
      <c r="B89" s="16"/>
      <c r="C89" s="44" t="s">
        <v>86</v>
      </c>
      <c r="D89" s="48">
        <f t="shared" si="22"/>
        <v>117000</v>
      </c>
      <c r="E89" s="48">
        <v>117000</v>
      </c>
      <c r="F89" s="48"/>
      <c r="G89" s="48">
        <f t="shared" si="23"/>
        <v>117000</v>
      </c>
      <c r="H89" s="48">
        <v>117000</v>
      </c>
      <c r="I89" s="48"/>
      <c r="J89" s="48">
        <f t="shared" si="24"/>
        <v>6343.29</v>
      </c>
      <c r="K89" s="48">
        <v>6343.29</v>
      </c>
      <c r="L89" s="48"/>
      <c r="M89" s="49">
        <f>SUM(J89/G89)*100</f>
        <v>5.421615384615384</v>
      </c>
      <c r="N89" s="4"/>
      <c r="O89" s="1"/>
      <c r="P89" s="1"/>
      <c r="Q89" s="1"/>
      <c r="R89" s="1"/>
      <c r="S89" s="1"/>
      <c r="T89" s="1"/>
      <c r="U89" s="43"/>
    </row>
    <row r="90" spans="1:21" ht="15" customHeight="1">
      <c r="A90" s="13"/>
      <c r="B90" s="16"/>
      <c r="C90" s="44" t="s">
        <v>87</v>
      </c>
      <c r="D90" s="48">
        <f t="shared" si="22"/>
        <v>0</v>
      </c>
      <c r="E90" s="48"/>
      <c r="F90" s="48"/>
      <c r="G90" s="48">
        <f t="shared" si="23"/>
        <v>0</v>
      </c>
      <c r="H90" s="48"/>
      <c r="I90" s="48"/>
      <c r="J90" s="48">
        <f t="shared" si="24"/>
        <v>0</v>
      </c>
      <c r="K90" s="48"/>
      <c r="L90" s="48"/>
      <c r="M90" s="49"/>
      <c r="N90" s="4"/>
      <c r="O90" s="1"/>
      <c r="P90" s="1"/>
      <c r="Q90" s="1"/>
      <c r="R90" s="1"/>
      <c r="S90" s="1"/>
      <c r="T90" s="1"/>
      <c r="U90" s="43"/>
    </row>
    <row r="91" spans="1:21" ht="15" customHeight="1">
      <c r="A91" s="13"/>
      <c r="B91" s="16"/>
      <c r="C91" s="44" t="s">
        <v>84</v>
      </c>
      <c r="D91" s="48">
        <f t="shared" si="22"/>
        <v>0</v>
      </c>
      <c r="E91" s="48"/>
      <c r="F91" s="48"/>
      <c r="G91" s="48">
        <f t="shared" si="23"/>
        <v>0</v>
      </c>
      <c r="H91" s="48"/>
      <c r="I91" s="48"/>
      <c r="J91" s="48">
        <f t="shared" si="24"/>
        <v>0</v>
      </c>
      <c r="K91" s="48"/>
      <c r="L91" s="48"/>
      <c r="M91" s="49"/>
      <c r="N91" s="4"/>
      <c r="O91" s="1"/>
      <c r="P91" s="1"/>
      <c r="Q91" s="1"/>
      <c r="R91" s="1"/>
      <c r="S91" s="1"/>
      <c r="T91" s="1"/>
      <c r="U91" s="43"/>
    </row>
    <row r="92" spans="1:21" ht="47.25" customHeight="1">
      <c r="A92" s="13"/>
      <c r="B92" s="16"/>
      <c r="C92" s="44" t="s">
        <v>90</v>
      </c>
      <c r="D92" s="48">
        <f t="shared" si="22"/>
        <v>0</v>
      </c>
      <c r="E92" s="48"/>
      <c r="F92" s="48"/>
      <c r="G92" s="48">
        <f t="shared" si="23"/>
        <v>0</v>
      </c>
      <c r="H92" s="48"/>
      <c r="I92" s="48"/>
      <c r="J92" s="48">
        <f t="shared" si="24"/>
        <v>0</v>
      </c>
      <c r="K92" s="48"/>
      <c r="L92" s="48"/>
      <c r="M92" s="49"/>
      <c r="N92" s="4"/>
      <c r="O92" s="1"/>
      <c r="P92" s="1"/>
      <c r="Q92" s="1"/>
      <c r="R92" s="1"/>
      <c r="S92" s="1"/>
      <c r="T92" s="1"/>
      <c r="U92" s="43"/>
    </row>
    <row r="93" spans="1:21" ht="21.75" customHeight="1">
      <c r="A93" s="13"/>
      <c r="B93" s="16"/>
      <c r="C93" s="44" t="s">
        <v>88</v>
      </c>
      <c r="D93" s="48">
        <f t="shared" si="22"/>
        <v>0</v>
      </c>
      <c r="E93" s="48"/>
      <c r="F93" s="48"/>
      <c r="G93" s="48">
        <f t="shared" si="23"/>
        <v>0</v>
      </c>
      <c r="H93" s="48"/>
      <c r="I93" s="48"/>
      <c r="J93" s="48">
        <f t="shared" si="24"/>
        <v>0</v>
      </c>
      <c r="K93" s="48"/>
      <c r="L93" s="48"/>
      <c r="M93" s="49"/>
      <c r="N93" s="4"/>
      <c r="O93" s="1"/>
      <c r="P93" s="1"/>
      <c r="Q93" s="1"/>
      <c r="R93" s="1"/>
      <c r="S93" s="1"/>
      <c r="T93" s="1"/>
      <c r="U93" s="43"/>
    </row>
    <row r="94" spans="1:21" ht="14.25" customHeight="1">
      <c r="A94" s="13"/>
      <c r="B94" s="16"/>
      <c r="C94" s="44" t="s">
        <v>89</v>
      </c>
      <c r="D94" s="48">
        <f t="shared" si="22"/>
        <v>0</v>
      </c>
      <c r="E94" s="48"/>
      <c r="F94" s="48"/>
      <c r="G94" s="48">
        <f t="shared" si="23"/>
        <v>0</v>
      </c>
      <c r="H94" s="48"/>
      <c r="I94" s="48"/>
      <c r="J94" s="48">
        <f t="shared" si="24"/>
        <v>0</v>
      </c>
      <c r="K94" s="48"/>
      <c r="L94" s="48"/>
      <c r="M94" s="49"/>
      <c r="N94" s="4"/>
      <c r="O94" s="1"/>
      <c r="P94" s="1"/>
      <c r="Q94" s="1"/>
      <c r="R94" s="1"/>
      <c r="S94" s="1"/>
      <c r="T94" s="1"/>
      <c r="U94" s="43"/>
    </row>
    <row r="95" spans="1:21" ht="48">
      <c r="A95" s="13"/>
      <c r="B95" s="16"/>
      <c r="C95" s="44" t="s">
        <v>91</v>
      </c>
      <c r="D95" s="48">
        <f t="shared" si="22"/>
        <v>130000</v>
      </c>
      <c r="E95" s="48"/>
      <c r="F95" s="48">
        <v>130000</v>
      </c>
      <c r="G95" s="48">
        <f t="shared" si="23"/>
        <v>130000</v>
      </c>
      <c r="H95" s="48"/>
      <c r="I95" s="48">
        <v>130000</v>
      </c>
      <c r="J95" s="48">
        <f t="shared" si="24"/>
        <v>73.8</v>
      </c>
      <c r="K95" s="48"/>
      <c r="L95" s="48">
        <v>73.8</v>
      </c>
      <c r="M95" s="49">
        <f>SUM(J95/G95)*100</f>
        <v>0.056769230769230766</v>
      </c>
      <c r="N95" s="4"/>
      <c r="O95" s="1"/>
      <c r="P95" s="1"/>
      <c r="Q95" s="1"/>
      <c r="R95" s="1"/>
      <c r="S95" s="1"/>
      <c r="T95" s="1"/>
      <c r="U95" s="43"/>
    </row>
    <row r="96" spans="1:21" ht="15" customHeight="1">
      <c r="A96" s="16"/>
      <c r="B96" s="36">
        <v>70005</v>
      </c>
      <c r="C96" s="47" t="s">
        <v>70</v>
      </c>
      <c r="D96" s="48">
        <f>SUM(E96:F96)</f>
        <v>1477000</v>
      </c>
      <c r="E96" s="49">
        <v>1177000</v>
      </c>
      <c r="F96" s="49">
        <v>300000</v>
      </c>
      <c r="G96" s="48">
        <f>SUM(H96:I96)</f>
        <v>1727000</v>
      </c>
      <c r="H96" s="49">
        <v>1177000</v>
      </c>
      <c r="I96" s="49">
        <f>SUM(I105)</f>
        <v>550000</v>
      </c>
      <c r="J96" s="48">
        <f>SUM(K96:L96)</f>
        <v>446823.47</v>
      </c>
      <c r="K96" s="49">
        <f>SUM(K97)</f>
        <v>413965.47</v>
      </c>
      <c r="L96" s="49">
        <f>SUM(L105)</f>
        <v>32858</v>
      </c>
      <c r="M96" s="49">
        <f>SUM(J96/G96)*100</f>
        <v>25.872812391430223</v>
      </c>
      <c r="N96" s="4"/>
      <c r="O96" s="1"/>
      <c r="P96" s="1"/>
      <c r="Q96" s="1"/>
      <c r="R96" s="1"/>
      <c r="S96" s="1"/>
      <c r="T96" s="1"/>
      <c r="U96" s="43"/>
    </row>
    <row r="97" spans="1:21" ht="15" customHeight="1">
      <c r="A97" s="16"/>
      <c r="B97" s="27"/>
      <c r="C97" s="44" t="s">
        <v>82</v>
      </c>
      <c r="D97" s="48">
        <f aca="true" t="shared" si="25" ref="D97:D105">SUM(E97+F97)</f>
        <v>1177000</v>
      </c>
      <c r="E97" s="48">
        <f>SUM(E98:E99)</f>
        <v>1177000</v>
      </c>
      <c r="F97" s="48">
        <v>0</v>
      </c>
      <c r="G97" s="48">
        <f aca="true" t="shared" si="26" ref="G97:G105">SUM(H97+I97)</f>
        <v>1177000</v>
      </c>
      <c r="H97" s="48">
        <f>SUM(H98:H99)</f>
        <v>1177000</v>
      </c>
      <c r="I97" s="48">
        <v>0</v>
      </c>
      <c r="J97" s="48">
        <f aca="true" t="shared" si="27" ref="J97:J105">SUM(K97+L97)</f>
        <v>413965.47</v>
      </c>
      <c r="K97" s="48">
        <f>SUM(K98:K99)</f>
        <v>413965.47</v>
      </c>
      <c r="L97" s="48">
        <v>0</v>
      </c>
      <c r="M97" s="49">
        <f>SUM(J97/G97)*100</f>
        <v>35.17123789294817</v>
      </c>
      <c r="N97" s="4"/>
      <c r="O97" s="1"/>
      <c r="P97" s="1"/>
      <c r="Q97" s="1"/>
      <c r="R97" s="1"/>
      <c r="S97" s="1"/>
      <c r="T97" s="1"/>
      <c r="U97" s="43"/>
    </row>
    <row r="98" spans="1:21" ht="15" customHeight="1">
      <c r="A98" s="16"/>
      <c r="B98" s="27"/>
      <c r="C98" s="44" t="s">
        <v>83</v>
      </c>
      <c r="D98" s="48">
        <f t="shared" si="25"/>
        <v>0</v>
      </c>
      <c r="E98" s="48"/>
      <c r="F98" s="48"/>
      <c r="G98" s="48">
        <f t="shared" si="26"/>
        <v>0</v>
      </c>
      <c r="H98" s="48"/>
      <c r="I98" s="48"/>
      <c r="J98" s="48">
        <f t="shared" si="27"/>
        <v>0</v>
      </c>
      <c r="K98" s="48"/>
      <c r="L98" s="48"/>
      <c r="M98" s="49"/>
      <c r="N98" s="4"/>
      <c r="O98" s="1"/>
      <c r="P98" s="1"/>
      <c r="Q98" s="1"/>
      <c r="R98" s="1"/>
      <c r="S98" s="1"/>
      <c r="T98" s="1"/>
      <c r="U98" s="43"/>
    </row>
    <row r="99" spans="1:21" ht="12">
      <c r="A99" s="16"/>
      <c r="B99" s="27"/>
      <c r="C99" s="44" t="s">
        <v>86</v>
      </c>
      <c r="D99" s="48">
        <f t="shared" si="25"/>
        <v>1177000</v>
      </c>
      <c r="E99" s="48">
        <v>1177000</v>
      </c>
      <c r="F99" s="48"/>
      <c r="G99" s="48">
        <f t="shared" si="26"/>
        <v>1177000</v>
      </c>
      <c r="H99" s="48">
        <v>1177000</v>
      </c>
      <c r="I99" s="48"/>
      <c r="J99" s="48">
        <f t="shared" si="27"/>
        <v>413965.47</v>
      </c>
      <c r="K99" s="48">
        <v>413965.47</v>
      </c>
      <c r="L99" s="48"/>
      <c r="M99" s="49">
        <f>SUM(J99/G99)*100</f>
        <v>35.17123789294817</v>
      </c>
      <c r="N99" s="4"/>
      <c r="O99" s="1"/>
      <c r="P99" s="1"/>
      <c r="Q99" s="1"/>
      <c r="R99" s="1"/>
      <c r="S99" s="1"/>
      <c r="T99" s="1"/>
      <c r="U99" s="43"/>
    </row>
    <row r="100" spans="1:21" ht="15" customHeight="1">
      <c r="A100" s="16"/>
      <c r="B100" s="27"/>
      <c r="C100" s="44" t="s">
        <v>87</v>
      </c>
      <c r="D100" s="48">
        <f t="shared" si="25"/>
        <v>0</v>
      </c>
      <c r="E100" s="48"/>
      <c r="F100" s="48"/>
      <c r="G100" s="48">
        <f t="shared" si="26"/>
        <v>0</v>
      </c>
      <c r="H100" s="48"/>
      <c r="I100" s="48"/>
      <c r="J100" s="48">
        <f t="shared" si="27"/>
        <v>0</v>
      </c>
      <c r="K100" s="48"/>
      <c r="L100" s="48"/>
      <c r="M100" s="49"/>
      <c r="N100" s="4"/>
      <c r="O100" s="1"/>
      <c r="P100" s="1"/>
      <c r="Q100" s="1"/>
      <c r="R100" s="1"/>
      <c r="S100" s="1"/>
      <c r="T100" s="1"/>
      <c r="U100" s="43"/>
    </row>
    <row r="101" spans="1:21" ht="15" customHeight="1">
      <c r="A101" s="16"/>
      <c r="B101" s="27"/>
      <c r="C101" s="44" t="s">
        <v>84</v>
      </c>
      <c r="D101" s="48">
        <f t="shared" si="25"/>
        <v>0</v>
      </c>
      <c r="E101" s="48"/>
      <c r="F101" s="48"/>
      <c r="G101" s="48">
        <f t="shared" si="26"/>
        <v>0</v>
      </c>
      <c r="H101" s="48"/>
      <c r="I101" s="48"/>
      <c r="J101" s="48">
        <f t="shared" si="27"/>
        <v>0</v>
      </c>
      <c r="K101" s="48"/>
      <c r="L101" s="48"/>
      <c r="M101" s="49"/>
      <c r="N101" s="4"/>
      <c r="O101" s="1"/>
      <c r="P101" s="1"/>
      <c r="Q101" s="1"/>
      <c r="R101" s="1"/>
      <c r="S101" s="1"/>
      <c r="T101" s="1"/>
      <c r="U101" s="43"/>
    </row>
    <row r="102" spans="1:21" ht="48.75" customHeight="1">
      <c r="A102" s="16"/>
      <c r="B102" s="27"/>
      <c r="C102" s="44" t="s">
        <v>90</v>
      </c>
      <c r="D102" s="48">
        <f t="shared" si="25"/>
        <v>0</v>
      </c>
      <c r="E102" s="48"/>
      <c r="F102" s="48"/>
      <c r="G102" s="48">
        <f t="shared" si="26"/>
        <v>0</v>
      </c>
      <c r="H102" s="48"/>
      <c r="I102" s="48"/>
      <c r="J102" s="48">
        <f t="shared" si="27"/>
        <v>0</v>
      </c>
      <c r="K102" s="48"/>
      <c r="L102" s="48"/>
      <c r="M102" s="49"/>
      <c r="N102" s="4"/>
      <c r="O102" s="1"/>
      <c r="P102" s="1"/>
      <c r="Q102" s="1"/>
      <c r="R102" s="1"/>
      <c r="S102" s="1"/>
      <c r="T102" s="1"/>
      <c r="U102" s="43"/>
    </row>
    <row r="103" spans="1:21" ht="24" customHeight="1">
      <c r="A103" s="16"/>
      <c r="B103" s="27"/>
      <c r="C103" s="44" t="s">
        <v>88</v>
      </c>
      <c r="D103" s="48">
        <f t="shared" si="25"/>
        <v>0</v>
      </c>
      <c r="E103" s="48"/>
      <c r="F103" s="48"/>
      <c r="G103" s="48">
        <f t="shared" si="26"/>
        <v>0</v>
      </c>
      <c r="H103" s="48"/>
      <c r="I103" s="48"/>
      <c r="J103" s="48">
        <f t="shared" si="27"/>
        <v>0</v>
      </c>
      <c r="K103" s="48"/>
      <c r="L103" s="48"/>
      <c r="M103" s="49"/>
      <c r="N103" s="4"/>
      <c r="O103" s="1"/>
      <c r="P103" s="1"/>
      <c r="Q103" s="1"/>
      <c r="R103" s="1"/>
      <c r="S103" s="1"/>
      <c r="T103" s="1"/>
      <c r="U103" s="43"/>
    </row>
    <row r="104" spans="1:21" ht="14.25" customHeight="1">
      <c r="A104" s="16"/>
      <c r="B104" s="27"/>
      <c r="C104" s="44" t="s">
        <v>89</v>
      </c>
      <c r="D104" s="48">
        <f t="shared" si="25"/>
        <v>0</v>
      </c>
      <c r="E104" s="48"/>
      <c r="F104" s="48"/>
      <c r="G104" s="48">
        <f t="shared" si="26"/>
        <v>0</v>
      </c>
      <c r="H104" s="48"/>
      <c r="I104" s="48"/>
      <c r="J104" s="48">
        <f t="shared" si="27"/>
        <v>0</v>
      </c>
      <c r="K104" s="48"/>
      <c r="L104" s="48"/>
      <c r="M104" s="49"/>
      <c r="N104" s="4"/>
      <c r="O104" s="1"/>
      <c r="P104" s="1"/>
      <c r="Q104" s="1"/>
      <c r="R104" s="1"/>
      <c r="S104" s="1"/>
      <c r="T104" s="1"/>
      <c r="U104" s="43"/>
    </row>
    <row r="105" spans="1:21" ht="48.75" customHeight="1">
      <c r="A105" s="16"/>
      <c r="B105" s="27"/>
      <c r="C105" s="44" t="s">
        <v>91</v>
      </c>
      <c r="D105" s="48">
        <f t="shared" si="25"/>
        <v>300000</v>
      </c>
      <c r="E105" s="48"/>
      <c r="F105" s="48">
        <v>300000</v>
      </c>
      <c r="G105" s="48">
        <f t="shared" si="26"/>
        <v>550000</v>
      </c>
      <c r="H105" s="48"/>
      <c r="I105" s="48">
        <v>550000</v>
      </c>
      <c r="J105" s="48">
        <f t="shared" si="27"/>
        <v>32858</v>
      </c>
      <c r="K105" s="48"/>
      <c r="L105" s="48">
        <v>32858</v>
      </c>
      <c r="M105" s="49">
        <f>SUM(J105/G105)*100</f>
        <v>5.974181818181818</v>
      </c>
      <c r="N105" s="4"/>
      <c r="O105" s="1"/>
      <c r="P105" s="1"/>
      <c r="Q105" s="1"/>
      <c r="R105" s="1"/>
      <c r="S105" s="1"/>
      <c r="T105" s="1"/>
      <c r="U105" s="43"/>
    </row>
    <row r="106" spans="1:21" ht="12">
      <c r="A106" s="78" t="s">
        <v>13</v>
      </c>
      <c r="B106" s="79"/>
      <c r="C106" s="80"/>
      <c r="D106" s="48">
        <f>SUM(F106+E106)</f>
        <v>1724000</v>
      </c>
      <c r="E106" s="49">
        <f>SUM(E86+E96)</f>
        <v>1294000</v>
      </c>
      <c r="F106" s="49">
        <f>SUM(F86+F96)</f>
        <v>430000</v>
      </c>
      <c r="G106" s="48">
        <f>SUM(I106+H106)</f>
        <v>1974000</v>
      </c>
      <c r="H106" s="49">
        <f>SUM(H86+H96)</f>
        <v>1294000</v>
      </c>
      <c r="I106" s="49">
        <f>SUM(I86+I96)</f>
        <v>680000</v>
      </c>
      <c r="J106" s="48">
        <f>SUM(L106+K106)</f>
        <v>453240.55999999994</v>
      </c>
      <c r="K106" s="49">
        <f>SUM(K86+K96)</f>
        <v>420308.75999999995</v>
      </c>
      <c r="L106" s="49">
        <f>SUM(L86+L96)</f>
        <v>32931.8</v>
      </c>
      <c r="M106" s="49">
        <f>SUM(J106/G106)*100</f>
        <v>22.960514690982773</v>
      </c>
      <c r="N106" s="4"/>
      <c r="O106" s="1"/>
      <c r="P106" s="1"/>
      <c r="Q106" s="1"/>
      <c r="R106" s="1"/>
      <c r="S106" s="1"/>
      <c r="T106" s="1"/>
      <c r="U106" s="43"/>
    </row>
    <row r="107" spans="1:21" ht="12">
      <c r="A107" s="13">
        <v>710</v>
      </c>
      <c r="B107" s="16">
        <v>71004</v>
      </c>
      <c r="C107" s="16" t="s">
        <v>33</v>
      </c>
      <c r="D107" s="48">
        <f>SUM(E107+F107)</f>
        <v>207000</v>
      </c>
      <c r="E107" s="49">
        <f>200000+7000</f>
        <v>207000</v>
      </c>
      <c r="F107" s="49"/>
      <c r="G107" s="48">
        <f>SUM(H107+I107)</f>
        <v>207000</v>
      </c>
      <c r="H107" s="49">
        <f>200000+7000</f>
        <v>207000</v>
      </c>
      <c r="I107" s="49"/>
      <c r="J107" s="48">
        <f>SUM(K107+L107)</f>
        <v>207000</v>
      </c>
      <c r="K107" s="49">
        <f>200000+7000</f>
        <v>207000</v>
      </c>
      <c r="L107" s="49"/>
      <c r="M107" s="49">
        <f>SUM(J107/G107)*100</f>
        <v>100</v>
      </c>
      <c r="N107" s="4"/>
      <c r="O107" s="1"/>
      <c r="P107" s="1"/>
      <c r="Q107" s="1"/>
      <c r="R107" s="1"/>
      <c r="S107" s="1"/>
      <c r="T107" s="1"/>
      <c r="U107" s="43"/>
    </row>
    <row r="108" spans="1:21" ht="12">
      <c r="A108" s="13"/>
      <c r="B108" s="16"/>
      <c r="C108" s="44" t="s">
        <v>82</v>
      </c>
      <c r="D108" s="48">
        <f aca="true" t="shared" si="28" ref="D108:D116">SUM(E108+F108)</f>
        <v>207000</v>
      </c>
      <c r="E108" s="48">
        <f>SUM(E109:E110)</f>
        <v>207000</v>
      </c>
      <c r="F108" s="48">
        <f>SUM(F109:F110)</f>
        <v>0</v>
      </c>
      <c r="G108" s="48">
        <f aca="true" t="shared" si="29" ref="G108:G116">SUM(H108+I108)</f>
        <v>207000</v>
      </c>
      <c r="H108" s="48">
        <f>SUM(H109:H110)</f>
        <v>207000</v>
      </c>
      <c r="I108" s="48">
        <f>SUM(I109:I110)</f>
        <v>0</v>
      </c>
      <c r="J108" s="48">
        <f aca="true" t="shared" si="30" ref="J108:J116">SUM(K108+L108)</f>
        <v>881.82</v>
      </c>
      <c r="K108" s="48">
        <f>SUM(K109:K110)</f>
        <v>881.82</v>
      </c>
      <c r="L108" s="48">
        <f>SUM(L109:L110)</f>
        <v>0</v>
      </c>
      <c r="M108" s="49">
        <f>SUM(J108/G108)*100</f>
        <v>0.426</v>
      </c>
      <c r="N108" s="4"/>
      <c r="O108" s="1"/>
      <c r="P108" s="1"/>
      <c r="Q108" s="1"/>
      <c r="R108" s="1"/>
      <c r="S108" s="1"/>
      <c r="T108" s="1"/>
      <c r="U108" s="43"/>
    </row>
    <row r="109" spans="1:21" ht="12">
      <c r="A109" s="13"/>
      <c r="B109" s="16"/>
      <c r="C109" s="44" t="s">
        <v>83</v>
      </c>
      <c r="D109" s="48">
        <f t="shared" si="28"/>
        <v>0</v>
      </c>
      <c r="E109" s="48"/>
      <c r="F109" s="48"/>
      <c r="G109" s="48">
        <f t="shared" si="29"/>
        <v>0</v>
      </c>
      <c r="H109" s="48"/>
      <c r="I109" s="48"/>
      <c r="J109" s="48">
        <f t="shared" si="30"/>
        <v>0</v>
      </c>
      <c r="K109" s="48"/>
      <c r="L109" s="48"/>
      <c r="M109" s="49"/>
      <c r="N109" s="4"/>
      <c r="O109" s="1"/>
      <c r="P109" s="1"/>
      <c r="Q109" s="1"/>
      <c r="R109" s="1"/>
      <c r="S109" s="1"/>
      <c r="T109" s="1"/>
      <c r="U109" s="43"/>
    </row>
    <row r="110" spans="1:21" ht="12">
      <c r="A110" s="13"/>
      <c r="B110" s="16"/>
      <c r="C110" s="44" t="s">
        <v>86</v>
      </c>
      <c r="D110" s="48">
        <f t="shared" si="28"/>
        <v>207000</v>
      </c>
      <c r="E110" s="48">
        <v>207000</v>
      </c>
      <c r="F110" s="48"/>
      <c r="G110" s="48">
        <f t="shared" si="29"/>
        <v>207000</v>
      </c>
      <c r="H110" s="48">
        <v>207000</v>
      </c>
      <c r="I110" s="48"/>
      <c r="J110" s="48">
        <f t="shared" si="30"/>
        <v>881.82</v>
      </c>
      <c r="K110" s="48">
        <v>881.82</v>
      </c>
      <c r="L110" s="48"/>
      <c r="M110" s="49">
        <f>SUM(J110/G110)*100</f>
        <v>0.426</v>
      </c>
      <c r="N110" s="4"/>
      <c r="O110" s="1"/>
      <c r="P110" s="1"/>
      <c r="Q110" s="1"/>
      <c r="R110" s="1"/>
      <c r="S110" s="1"/>
      <c r="T110" s="1"/>
      <c r="U110" s="43"/>
    </row>
    <row r="111" spans="1:21" ht="12">
      <c r="A111" s="13"/>
      <c r="B111" s="16"/>
      <c r="C111" s="44" t="s">
        <v>87</v>
      </c>
      <c r="D111" s="48">
        <f t="shared" si="28"/>
        <v>0</v>
      </c>
      <c r="E111" s="48"/>
      <c r="F111" s="48"/>
      <c r="G111" s="48">
        <f t="shared" si="29"/>
        <v>0</v>
      </c>
      <c r="H111" s="48"/>
      <c r="I111" s="48"/>
      <c r="J111" s="48">
        <f t="shared" si="30"/>
        <v>0</v>
      </c>
      <c r="K111" s="48"/>
      <c r="L111" s="48"/>
      <c r="M111" s="49"/>
      <c r="N111" s="4"/>
      <c r="O111" s="1"/>
      <c r="P111" s="1"/>
      <c r="Q111" s="1"/>
      <c r="R111" s="1"/>
      <c r="S111" s="1"/>
      <c r="T111" s="1"/>
      <c r="U111" s="43"/>
    </row>
    <row r="112" spans="1:21" ht="12">
      <c r="A112" s="13"/>
      <c r="B112" s="16"/>
      <c r="C112" s="44" t="s">
        <v>84</v>
      </c>
      <c r="D112" s="48">
        <f t="shared" si="28"/>
        <v>0</v>
      </c>
      <c r="E112" s="48"/>
      <c r="F112" s="48"/>
      <c r="G112" s="48">
        <f t="shared" si="29"/>
        <v>0</v>
      </c>
      <c r="H112" s="48"/>
      <c r="I112" s="48"/>
      <c r="J112" s="48">
        <f t="shared" si="30"/>
        <v>0</v>
      </c>
      <c r="K112" s="48"/>
      <c r="L112" s="48"/>
      <c r="M112" s="49"/>
      <c r="N112" s="4"/>
      <c r="O112" s="1"/>
      <c r="P112" s="1"/>
      <c r="Q112" s="1"/>
      <c r="R112" s="1"/>
      <c r="S112" s="1"/>
      <c r="T112" s="1"/>
      <c r="U112" s="43"/>
    </row>
    <row r="113" spans="1:21" ht="36">
      <c r="A113" s="13"/>
      <c r="B113" s="16"/>
      <c r="C113" s="44" t="s">
        <v>90</v>
      </c>
      <c r="D113" s="48">
        <f t="shared" si="28"/>
        <v>0</v>
      </c>
      <c r="E113" s="48"/>
      <c r="F113" s="48"/>
      <c r="G113" s="48">
        <f t="shared" si="29"/>
        <v>0</v>
      </c>
      <c r="H113" s="48"/>
      <c r="I113" s="48"/>
      <c r="J113" s="48">
        <f t="shared" si="30"/>
        <v>0</v>
      </c>
      <c r="K113" s="48"/>
      <c r="L113" s="48"/>
      <c r="M113" s="49"/>
      <c r="N113" s="4"/>
      <c r="O113" s="1"/>
      <c r="P113" s="1"/>
      <c r="Q113" s="1"/>
      <c r="R113" s="1"/>
      <c r="S113" s="1"/>
      <c r="T113" s="1"/>
      <c r="U113" s="43"/>
    </row>
    <row r="114" spans="1:21" ht="37.5" customHeight="1">
      <c r="A114" s="13"/>
      <c r="B114" s="16"/>
      <c r="C114" s="44" t="s">
        <v>88</v>
      </c>
      <c r="D114" s="48">
        <f t="shared" si="28"/>
        <v>0</v>
      </c>
      <c r="E114" s="48"/>
      <c r="F114" s="48"/>
      <c r="G114" s="48">
        <f t="shared" si="29"/>
        <v>0</v>
      </c>
      <c r="H114" s="48"/>
      <c r="I114" s="48"/>
      <c r="J114" s="48">
        <f t="shared" si="30"/>
        <v>0</v>
      </c>
      <c r="K114" s="48"/>
      <c r="L114" s="48"/>
      <c r="M114" s="49"/>
      <c r="N114" s="4"/>
      <c r="O114" s="1"/>
      <c r="P114" s="1"/>
      <c r="Q114" s="1"/>
      <c r="R114" s="1"/>
      <c r="S114" s="1"/>
      <c r="T114" s="1"/>
      <c r="U114" s="43"/>
    </row>
    <row r="115" spans="1:21" ht="14.25" customHeight="1">
      <c r="A115" s="13"/>
      <c r="B115" s="16"/>
      <c r="C115" s="44" t="s">
        <v>89</v>
      </c>
      <c r="D115" s="48">
        <f t="shared" si="28"/>
        <v>0</v>
      </c>
      <c r="E115" s="48"/>
      <c r="F115" s="48"/>
      <c r="G115" s="48">
        <f t="shared" si="29"/>
        <v>0</v>
      </c>
      <c r="H115" s="48"/>
      <c r="I115" s="48"/>
      <c r="J115" s="48">
        <f t="shared" si="30"/>
        <v>0</v>
      </c>
      <c r="K115" s="48"/>
      <c r="L115" s="48"/>
      <c r="M115" s="49"/>
      <c r="N115" s="4"/>
      <c r="O115" s="1"/>
      <c r="P115" s="1"/>
      <c r="Q115" s="1"/>
      <c r="R115" s="1"/>
      <c r="S115" s="1"/>
      <c r="T115" s="1"/>
      <c r="U115" s="43"/>
    </row>
    <row r="116" spans="1:21" ht="48">
      <c r="A116" s="13"/>
      <c r="B116" s="16"/>
      <c r="C116" s="44" t="s">
        <v>91</v>
      </c>
      <c r="D116" s="48">
        <f t="shared" si="28"/>
        <v>0</v>
      </c>
      <c r="E116" s="48"/>
      <c r="F116" s="48"/>
      <c r="G116" s="48">
        <f t="shared" si="29"/>
        <v>0</v>
      </c>
      <c r="H116" s="48"/>
      <c r="I116" s="48"/>
      <c r="J116" s="48">
        <f t="shared" si="30"/>
        <v>0</v>
      </c>
      <c r="K116" s="48"/>
      <c r="L116" s="48"/>
      <c r="M116" s="49"/>
      <c r="N116" s="4"/>
      <c r="O116" s="1"/>
      <c r="P116" s="1"/>
      <c r="Q116" s="1"/>
      <c r="R116" s="1"/>
      <c r="S116" s="1"/>
      <c r="T116" s="1"/>
      <c r="U116" s="43"/>
    </row>
    <row r="117" spans="1:21" ht="12">
      <c r="A117" s="78" t="s">
        <v>16</v>
      </c>
      <c r="B117" s="79"/>
      <c r="C117" s="80"/>
      <c r="D117" s="48">
        <f aca="true" t="shared" si="31" ref="D117:I117">SUM(D107)</f>
        <v>207000</v>
      </c>
      <c r="E117" s="48">
        <f t="shared" si="31"/>
        <v>207000</v>
      </c>
      <c r="F117" s="48">
        <f t="shared" si="31"/>
        <v>0</v>
      </c>
      <c r="G117" s="48">
        <f t="shared" si="31"/>
        <v>207000</v>
      </c>
      <c r="H117" s="48">
        <f t="shared" si="31"/>
        <v>207000</v>
      </c>
      <c r="I117" s="48">
        <f t="shared" si="31"/>
        <v>0</v>
      </c>
      <c r="J117" s="48">
        <f>SUM(J108)</f>
        <v>881.82</v>
      </c>
      <c r="K117" s="48">
        <f>SUM(K108)</f>
        <v>881.82</v>
      </c>
      <c r="L117" s="48">
        <f>SUM(L107)</f>
        <v>0</v>
      </c>
      <c r="M117" s="49">
        <f>SUM(J117/G117)*100</f>
        <v>0.426</v>
      </c>
      <c r="N117" s="4"/>
      <c r="O117" s="1"/>
      <c r="P117" s="1"/>
      <c r="Q117" s="1"/>
      <c r="R117" s="1"/>
      <c r="S117" s="1"/>
      <c r="T117" s="1"/>
      <c r="U117" s="43"/>
    </row>
    <row r="118" spans="1:21" ht="12">
      <c r="A118" s="13">
        <v>750</v>
      </c>
      <c r="B118" s="16">
        <v>75011</v>
      </c>
      <c r="C118" s="16" t="s">
        <v>34</v>
      </c>
      <c r="D118" s="48">
        <f>SUM(E118)</f>
        <v>170595</v>
      </c>
      <c r="E118" s="49">
        <v>170595</v>
      </c>
      <c r="F118" s="49"/>
      <c r="G118" s="48">
        <f>SUM(H118)</f>
        <v>170595</v>
      </c>
      <c r="H118" s="49">
        <v>170595</v>
      </c>
      <c r="I118" s="49"/>
      <c r="J118" s="48">
        <f>SUM(K118)</f>
        <v>54585</v>
      </c>
      <c r="K118" s="49">
        <f>SUM(K119)</f>
        <v>54585</v>
      </c>
      <c r="L118" s="49"/>
      <c r="M118" s="49">
        <f>SUM(J118/G118)*100</f>
        <v>31.996834608282775</v>
      </c>
      <c r="N118" s="4"/>
      <c r="O118" s="1"/>
      <c r="P118" s="1"/>
      <c r="Q118" s="1"/>
      <c r="R118" s="1"/>
      <c r="S118" s="1"/>
      <c r="T118" s="1"/>
      <c r="U118" s="43"/>
    </row>
    <row r="119" spans="1:21" ht="12">
      <c r="A119" s="13"/>
      <c r="B119" s="16"/>
      <c r="C119" s="44" t="s">
        <v>82</v>
      </c>
      <c r="D119" s="48">
        <f aca="true" t="shared" si="32" ref="D119:D127">SUM(E119+F119)</f>
        <v>170595</v>
      </c>
      <c r="E119" s="48">
        <f>SUM(E120:E121)</f>
        <v>170595</v>
      </c>
      <c r="F119" s="48">
        <f>SUM(F120:F121)</f>
        <v>0</v>
      </c>
      <c r="G119" s="48">
        <f aca="true" t="shared" si="33" ref="G119:G127">SUM(H119+I119)</f>
        <v>170595</v>
      </c>
      <c r="H119" s="48">
        <f>SUM(H120:H121)</f>
        <v>170595</v>
      </c>
      <c r="I119" s="48">
        <f>SUM(I120:I121)</f>
        <v>0</v>
      </c>
      <c r="J119" s="48">
        <f aca="true" t="shared" si="34" ref="J119:J127">SUM(K119+L119)</f>
        <v>54585</v>
      </c>
      <c r="K119" s="48">
        <f>SUM(K120:K121)</f>
        <v>54585</v>
      </c>
      <c r="L119" s="48">
        <f>SUM(L120:L121)</f>
        <v>0</v>
      </c>
      <c r="M119" s="49">
        <f>SUM(J119/G119)*100</f>
        <v>31.996834608282775</v>
      </c>
      <c r="N119" s="4"/>
      <c r="O119" s="1"/>
      <c r="P119" s="1"/>
      <c r="Q119" s="1"/>
      <c r="R119" s="1"/>
      <c r="S119" s="1"/>
      <c r="T119" s="1"/>
      <c r="U119" s="43"/>
    </row>
    <row r="120" spans="1:21" ht="12">
      <c r="A120" s="13"/>
      <c r="B120" s="16"/>
      <c r="C120" s="44" t="s">
        <v>83</v>
      </c>
      <c r="D120" s="48">
        <f t="shared" si="32"/>
        <v>170595</v>
      </c>
      <c r="E120" s="48">
        <v>170595</v>
      </c>
      <c r="F120" s="48"/>
      <c r="G120" s="48">
        <f t="shared" si="33"/>
        <v>170595</v>
      </c>
      <c r="H120" s="48">
        <v>170595</v>
      </c>
      <c r="I120" s="48"/>
      <c r="J120" s="48">
        <f t="shared" si="34"/>
        <v>54585</v>
      </c>
      <c r="K120" s="48">
        <v>54585</v>
      </c>
      <c r="L120" s="48"/>
      <c r="M120" s="49">
        <f>SUM(J120/G120)*100</f>
        <v>31.996834608282775</v>
      </c>
      <c r="N120" s="4"/>
      <c r="O120" s="1"/>
      <c r="P120" s="1"/>
      <c r="Q120" s="1"/>
      <c r="R120" s="1"/>
      <c r="S120" s="1"/>
      <c r="T120" s="1"/>
      <c r="U120" s="43"/>
    </row>
    <row r="121" spans="1:21" ht="12">
      <c r="A121" s="13"/>
      <c r="B121" s="16"/>
      <c r="C121" s="44" t="s">
        <v>86</v>
      </c>
      <c r="D121" s="48">
        <f t="shared" si="32"/>
        <v>0</v>
      </c>
      <c r="E121" s="48"/>
      <c r="F121" s="48"/>
      <c r="G121" s="48">
        <f t="shared" si="33"/>
        <v>0</v>
      </c>
      <c r="H121" s="48"/>
      <c r="I121" s="48"/>
      <c r="J121" s="48">
        <f t="shared" si="34"/>
        <v>0</v>
      </c>
      <c r="K121" s="48"/>
      <c r="L121" s="48"/>
      <c r="M121" s="49"/>
      <c r="N121" s="4"/>
      <c r="O121" s="1"/>
      <c r="P121" s="1"/>
      <c r="Q121" s="1"/>
      <c r="R121" s="1"/>
      <c r="S121" s="1"/>
      <c r="T121" s="1"/>
      <c r="U121" s="43"/>
    </row>
    <row r="122" spans="1:21" ht="12">
      <c r="A122" s="13"/>
      <c r="B122" s="16"/>
      <c r="C122" s="44" t="s">
        <v>87</v>
      </c>
      <c r="D122" s="48">
        <f t="shared" si="32"/>
        <v>0</v>
      </c>
      <c r="E122" s="48"/>
      <c r="F122" s="48"/>
      <c r="G122" s="48">
        <f t="shared" si="33"/>
        <v>0</v>
      </c>
      <c r="H122" s="48"/>
      <c r="I122" s="48"/>
      <c r="J122" s="48">
        <f t="shared" si="34"/>
        <v>0</v>
      </c>
      <c r="K122" s="48"/>
      <c r="L122" s="48"/>
      <c r="M122" s="49"/>
      <c r="N122" s="4"/>
      <c r="O122" s="1"/>
      <c r="P122" s="1"/>
      <c r="Q122" s="1"/>
      <c r="R122" s="1"/>
      <c r="S122" s="1"/>
      <c r="T122" s="1"/>
      <c r="U122" s="43"/>
    </row>
    <row r="123" spans="1:21" ht="12">
      <c r="A123" s="13"/>
      <c r="B123" s="16"/>
      <c r="C123" s="44" t="s">
        <v>84</v>
      </c>
      <c r="D123" s="48">
        <f t="shared" si="32"/>
        <v>0</v>
      </c>
      <c r="E123" s="48"/>
      <c r="F123" s="48"/>
      <c r="G123" s="48">
        <f t="shared" si="33"/>
        <v>0</v>
      </c>
      <c r="H123" s="48"/>
      <c r="I123" s="48"/>
      <c r="J123" s="48">
        <f t="shared" si="34"/>
        <v>0</v>
      </c>
      <c r="K123" s="48"/>
      <c r="L123" s="48"/>
      <c r="M123" s="49"/>
      <c r="N123" s="4"/>
      <c r="O123" s="1"/>
      <c r="P123" s="1"/>
      <c r="Q123" s="1"/>
      <c r="R123" s="1"/>
      <c r="S123" s="1"/>
      <c r="T123" s="1"/>
      <c r="U123" s="43"/>
    </row>
    <row r="124" spans="1:21" ht="36">
      <c r="A124" s="13"/>
      <c r="B124" s="16"/>
      <c r="C124" s="44" t="s">
        <v>90</v>
      </c>
      <c r="D124" s="48">
        <f t="shared" si="32"/>
        <v>0</v>
      </c>
      <c r="E124" s="48"/>
      <c r="F124" s="48"/>
      <c r="G124" s="48">
        <f t="shared" si="33"/>
        <v>0</v>
      </c>
      <c r="H124" s="48"/>
      <c r="I124" s="48"/>
      <c r="J124" s="48">
        <f t="shared" si="34"/>
        <v>0</v>
      </c>
      <c r="K124" s="48"/>
      <c r="L124" s="48"/>
      <c r="M124" s="49"/>
      <c r="N124" s="4"/>
      <c r="O124" s="1"/>
      <c r="P124" s="1"/>
      <c r="Q124" s="1"/>
      <c r="R124" s="1"/>
      <c r="S124" s="1"/>
      <c r="T124" s="1"/>
      <c r="U124" s="43"/>
    </row>
    <row r="125" spans="1:21" ht="36" customHeight="1">
      <c r="A125" s="13"/>
      <c r="B125" s="16"/>
      <c r="C125" s="44" t="s">
        <v>88</v>
      </c>
      <c r="D125" s="48">
        <f t="shared" si="32"/>
        <v>0</v>
      </c>
      <c r="E125" s="48"/>
      <c r="F125" s="48"/>
      <c r="G125" s="48">
        <f t="shared" si="33"/>
        <v>0</v>
      </c>
      <c r="H125" s="48"/>
      <c r="I125" s="48"/>
      <c r="J125" s="48">
        <f t="shared" si="34"/>
        <v>0</v>
      </c>
      <c r="K125" s="48"/>
      <c r="L125" s="48"/>
      <c r="M125" s="49"/>
      <c r="N125" s="4"/>
      <c r="O125" s="1"/>
      <c r="P125" s="1"/>
      <c r="Q125" s="1"/>
      <c r="R125" s="1"/>
      <c r="S125" s="1"/>
      <c r="T125" s="1"/>
      <c r="U125" s="43"/>
    </row>
    <row r="126" spans="1:21" ht="15.75" customHeight="1">
      <c r="A126" s="13"/>
      <c r="B126" s="16"/>
      <c r="C126" s="44" t="s">
        <v>89</v>
      </c>
      <c r="D126" s="48">
        <f t="shared" si="32"/>
        <v>0</v>
      </c>
      <c r="E126" s="48"/>
      <c r="F126" s="48"/>
      <c r="G126" s="48">
        <f t="shared" si="33"/>
        <v>0</v>
      </c>
      <c r="H126" s="48"/>
      <c r="I126" s="48"/>
      <c r="J126" s="48">
        <f t="shared" si="34"/>
        <v>0</v>
      </c>
      <c r="K126" s="48"/>
      <c r="L126" s="48"/>
      <c r="M126" s="49"/>
      <c r="N126" s="4"/>
      <c r="O126" s="1"/>
      <c r="P126" s="1"/>
      <c r="Q126" s="1"/>
      <c r="R126" s="1"/>
      <c r="S126" s="1"/>
      <c r="T126" s="1"/>
      <c r="U126" s="43"/>
    </row>
    <row r="127" spans="1:21" ht="48">
      <c r="A127" s="13"/>
      <c r="B127" s="16"/>
      <c r="C127" s="44" t="s">
        <v>91</v>
      </c>
      <c r="D127" s="48">
        <f t="shared" si="32"/>
        <v>0</v>
      </c>
      <c r="E127" s="48"/>
      <c r="F127" s="48"/>
      <c r="G127" s="48">
        <f t="shared" si="33"/>
        <v>0</v>
      </c>
      <c r="H127" s="48"/>
      <c r="I127" s="48"/>
      <c r="J127" s="48">
        <f t="shared" si="34"/>
        <v>0</v>
      </c>
      <c r="K127" s="48"/>
      <c r="L127" s="48"/>
      <c r="M127" s="49"/>
      <c r="N127" s="4"/>
      <c r="O127" s="1"/>
      <c r="P127" s="1"/>
      <c r="Q127" s="1"/>
      <c r="R127" s="1"/>
      <c r="S127" s="1"/>
      <c r="T127" s="1"/>
      <c r="U127" s="43"/>
    </row>
    <row r="128" spans="1:21" ht="11.25" customHeight="1">
      <c r="A128" s="16"/>
      <c r="B128" s="16">
        <v>75022</v>
      </c>
      <c r="C128" s="29" t="s">
        <v>35</v>
      </c>
      <c r="D128" s="48">
        <f>SUM(E128:F128)</f>
        <v>245600</v>
      </c>
      <c r="E128" s="49">
        <f>SUM(E129+E132+E133+E134+E135+E136)</f>
        <v>245600</v>
      </c>
      <c r="F128" s="49"/>
      <c r="G128" s="48">
        <f>SUM(H128:I128)</f>
        <v>259600</v>
      </c>
      <c r="H128" s="49">
        <f>SUM(H129+H132+H133+H134+H135+H136)</f>
        <v>259600</v>
      </c>
      <c r="I128" s="49"/>
      <c r="J128" s="49">
        <f>SUM(K128:L128)</f>
        <v>100924.8</v>
      </c>
      <c r="K128" s="49">
        <f>SUM(K133+K129)</f>
        <v>100924.8</v>
      </c>
      <c r="L128" s="67"/>
      <c r="M128" s="49">
        <f>SUM(J128/G128)*100</f>
        <v>38.87704160246533</v>
      </c>
      <c r="N128" s="4"/>
      <c r="O128" s="1"/>
      <c r="P128" s="1"/>
      <c r="Q128" s="1"/>
      <c r="R128" s="1"/>
      <c r="S128" s="1"/>
      <c r="T128" s="1"/>
      <c r="U128" s="43"/>
    </row>
    <row r="129" spans="1:21" ht="11.25" customHeight="1">
      <c r="A129" s="16"/>
      <c r="B129" s="16"/>
      <c r="C129" s="44" t="s">
        <v>82</v>
      </c>
      <c r="D129" s="48">
        <f aca="true" t="shared" si="35" ref="D129:D136">SUM(E129+F129)</f>
        <v>35600</v>
      </c>
      <c r="E129" s="48">
        <f>SUM(E130:E131)</f>
        <v>35600</v>
      </c>
      <c r="F129" s="48">
        <f>SUM(F130:F131)</f>
        <v>0</v>
      </c>
      <c r="G129" s="48">
        <f aca="true" t="shared" si="36" ref="G129:G136">SUM(H129+I129)</f>
        <v>49600</v>
      </c>
      <c r="H129" s="48">
        <f>SUM(H130:H131)</f>
        <v>49600</v>
      </c>
      <c r="I129" s="48">
        <f>SUM(I130:I131)</f>
        <v>0</v>
      </c>
      <c r="J129" s="48">
        <f aca="true" t="shared" si="37" ref="J129:J136">SUM(K129+L129)</f>
        <v>18477.8</v>
      </c>
      <c r="K129" s="48">
        <f>SUM(K130:K131)</f>
        <v>18477.8</v>
      </c>
      <c r="L129" s="48">
        <f>SUM(L130:L131)</f>
        <v>0</v>
      </c>
      <c r="M129" s="49">
        <f>SUM(J129/G129)*100</f>
        <v>37.25362903225806</v>
      </c>
      <c r="N129" s="4"/>
      <c r="O129" s="1"/>
      <c r="P129" s="1"/>
      <c r="Q129" s="1"/>
      <c r="R129" s="1"/>
      <c r="S129" s="1"/>
      <c r="T129" s="1"/>
      <c r="U129" s="43"/>
    </row>
    <row r="130" spans="1:21" ht="11.25" customHeight="1">
      <c r="A130" s="16"/>
      <c r="B130" s="16"/>
      <c r="C130" s="44" t="s">
        <v>83</v>
      </c>
      <c r="D130" s="48">
        <f t="shared" si="35"/>
        <v>0</v>
      </c>
      <c r="E130" s="48"/>
      <c r="F130" s="48"/>
      <c r="G130" s="48">
        <f t="shared" si="36"/>
        <v>0</v>
      </c>
      <c r="H130" s="48"/>
      <c r="I130" s="48"/>
      <c r="J130" s="48">
        <f t="shared" si="37"/>
        <v>0</v>
      </c>
      <c r="K130" s="48"/>
      <c r="L130" s="48"/>
      <c r="M130" s="49"/>
      <c r="N130" s="4"/>
      <c r="O130" s="1"/>
      <c r="P130" s="1"/>
      <c r="Q130" s="1"/>
      <c r="R130" s="1"/>
      <c r="S130" s="1"/>
      <c r="T130" s="1"/>
      <c r="U130" s="43"/>
    </row>
    <row r="131" spans="1:21" ht="12">
      <c r="A131" s="16"/>
      <c r="B131" s="16"/>
      <c r="C131" s="44" t="s">
        <v>86</v>
      </c>
      <c r="D131" s="48">
        <f t="shared" si="35"/>
        <v>35600</v>
      </c>
      <c r="E131" s="48">
        <v>35600</v>
      </c>
      <c r="F131" s="48"/>
      <c r="G131" s="48">
        <f t="shared" si="36"/>
        <v>49600</v>
      </c>
      <c r="H131" s="48">
        <v>49600</v>
      </c>
      <c r="I131" s="48"/>
      <c r="J131" s="48">
        <f t="shared" si="37"/>
        <v>18477.8</v>
      </c>
      <c r="K131" s="48">
        <v>18477.8</v>
      </c>
      <c r="L131" s="48"/>
      <c r="M131" s="49">
        <f>SUM(J131/G131)*100</f>
        <v>37.25362903225806</v>
      </c>
      <c r="N131" s="4"/>
      <c r="O131" s="1"/>
      <c r="P131" s="1"/>
      <c r="Q131" s="1"/>
      <c r="R131" s="1"/>
      <c r="S131" s="1"/>
      <c r="T131" s="1"/>
      <c r="U131" s="43"/>
    </row>
    <row r="132" spans="1:21" ht="11.25" customHeight="1">
      <c r="A132" s="16"/>
      <c r="B132" s="16"/>
      <c r="C132" s="44" t="s">
        <v>87</v>
      </c>
      <c r="D132" s="48">
        <f t="shared" si="35"/>
        <v>0</v>
      </c>
      <c r="E132" s="48"/>
      <c r="F132" s="48"/>
      <c r="G132" s="48">
        <f t="shared" si="36"/>
        <v>0</v>
      </c>
      <c r="H132" s="48"/>
      <c r="I132" s="48"/>
      <c r="J132" s="48">
        <f t="shared" si="37"/>
        <v>0</v>
      </c>
      <c r="K132" s="48"/>
      <c r="L132" s="48"/>
      <c r="M132" s="49"/>
      <c r="N132" s="4"/>
      <c r="O132" s="1"/>
      <c r="P132" s="1"/>
      <c r="Q132" s="1"/>
      <c r="R132" s="1"/>
      <c r="S132" s="1"/>
      <c r="T132" s="1"/>
      <c r="U132" s="43"/>
    </row>
    <row r="133" spans="1:21" ht="12">
      <c r="A133" s="16"/>
      <c r="B133" s="16"/>
      <c r="C133" s="44" t="s">
        <v>84</v>
      </c>
      <c r="D133" s="48">
        <f t="shared" si="35"/>
        <v>210000</v>
      </c>
      <c r="E133" s="48">
        <v>210000</v>
      </c>
      <c r="F133" s="48"/>
      <c r="G133" s="48">
        <f t="shared" si="36"/>
        <v>210000</v>
      </c>
      <c r="H133" s="48">
        <v>210000</v>
      </c>
      <c r="I133" s="48"/>
      <c r="J133" s="48">
        <f t="shared" si="37"/>
        <v>82447</v>
      </c>
      <c r="K133" s="48">
        <v>82447</v>
      </c>
      <c r="L133" s="48"/>
      <c r="M133" s="49">
        <f>SUM(J133/G133)*100</f>
        <v>39.26047619047619</v>
      </c>
      <c r="N133" s="4"/>
      <c r="O133" s="1"/>
      <c r="P133" s="1"/>
      <c r="Q133" s="1"/>
      <c r="R133" s="1"/>
      <c r="S133" s="1"/>
      <c r="T133" s="1"/>
      <c r="U133" s="43"/>
    </row>
    <row r="134" spans="1:21" ht="48" customHeight="1">
      <c r="A134" s="16"/>
      <c r="B134" s="16"/>
      <c r="C134" s="44" t="s">
        <v>90</v>
      </c>
      <c r="D134" s="48">
        <f t="shared" si="35"/>
        <v>0</v>
      </c>
      <c r="E134" s="48"/>
      <c r="F134" s="48"/>
      <c r="G134" s="48">
        <f t="shared" si="36"/>
        <v>0</v>
      </c>
      <c r="H134" s="48"/>
      <c r="I134" s="48"/>
      <c r="J134" s="48">
        <f t="shared" si="37"/>
        <v>0</v>
      </c>
      <c r="K134" s="48"/>
      <c r="L134" s="48"/>
      <c r="M134" s="49"/>
      <c r="N134" s="4"/>
      <c r="O134" s="1"/>
      <c r="P134" s="1"/>
      <c r="Q134" s="1"/>
      <c r="R134" s="1"/>
      <c r="S134" s="1"/>
      <c r="T134" s="1"/>
      <c r="U134" s="43"/>
    </row>
    <row r="135" spans="1:21" ht="35.25" customHeight="1">
      <c r="A135" s="16"/>
      <c r="B135" s="16"/>
      <c r="C135" s="44" t="s">
        <v>88</v>
      </c>
      <c r="D135" s="48">
        <f t="shared" si="35"/>
        <v>0</v>
      </c>
      <c r="E135" s="48"/>
      <c r="F135" s="48"/>
      <c r="G135" s="48">
        <f t="shared" si="36"/>
        <v>0</v>
      </c>
      <c r="H135" s="48"/>
      <c r="I135" s="48"/>
      <c r="J135" s="48">
        <f t="shared" si="37"/>
        <v>0</v>
      </c>
      <c r="K135" s="48"/>
      <c r="L135" s="48"/>
      <c r="M135" s="49"/>
      <c r="N135" s="4"/>
      <c r="O135" s="1"/>
      <c r="P135" s="1"/>
      <c r="Q135" s="1"/>
      <c r="R135" s="1"/>
      <c r="S135" s="1"/>
      <c r="T135" s="1"/>
      <c r="U135" s="43"/>
    </row>
    <row r="136" spans="1:21" ht="15.75" customHeight="1">
      <c r="A136" s="16"/>
      <c r="B136" s="16"/>
      <c r="C136" s="44" t="s">
        <v>89</v>
      </c>
      <c r="D136" s="48">
        <f t="shared" si="35"/>
        <v>0</v>
      </c>
      <c r="E136" s="48"/>
      <c r="F136" s="48"/>
      <c r="G136" s="48">
        <f t="shared" si="36"/>
        <v>0</v>
      </c>
      <c r="H136" s="48"/>
      <c r="I136" s="48"/>
      <c r="J136" s="48">
        <f t="shared" si="37"/>
        <v>0</v>
      </c>
      <c r="K136" s="48"/>
      <c r="L136" s="48"/>
      <c r="M136" s="49"/>
      <c r="N136" s="4"/>
      <c r="O136" s="1"/>
      <c r="P136" s="1"/>
      <c r="Q136" s="1"/>
      <c r="R136" s="1"/>
      <c r="S136" s="1"/>
      <c r="T136" s="1"/>
      <c r="U136" s="43"/>
    </row>
    <row r="137" spans="1:21" ht="48">
      <c r="A137" s="16"/>
      <c r="B137" s="16"/>
      <c r="C137" s="44" t="s">
        <v>91</v>
      </c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4"/>
      <c r="O137" s="1"/>
      <c r="P137" s="1"/>
      <c r="Q137" s="1"/>
      <c r="R137" s="1"/>
      <c r="S137" s="1"/>
      <c r="T137" s="1"/>
      <c r="U137" s="43"/>
    </row>
    <row r="138" spans="1:21" ht="15.75" customHeight="1">
      <c r="A138" s="16"/>
      <c r="B138" s="36">
        <v>75023</v>
      </c>
      <c r="C138" s="47" t="s">
        <v>36</v>
      </c>
      <c r="D138" s="48">
        <f>SUM(E138:F138)</f>
        <v>7473015</v>
      </c>
      <c r="E138" s="48">
        <f>SUM(E139)</f>
        <v>6628015</v>
      </c>
      <c r="F138" s="48">
        <f>SUM(F147)</f>
        <v>845000</v>
      </c>
      <c r="G138" s="48">
        <f>SUM(H138:I138)</f>
        <v>7823015</v>
      </c>
      <c r="H138" s="48">
        <f>SUM(H139)</f>
        <v>6628015</v>
      </c>
      <c r="I138" s="48">
        <f>SUM(I147)</f>
        <v>1195000</v>
      </c>
      <c r="J138" s="48">
        <f>SUM(K138:L138)</f>
        <v>3071774.41</v>
      </c>
      <c r="K138" s="48">
        <f>SUM(K139)</f>
        <v>3008262.52</v>
      </c>
      <c r="L138" s="48">
        <f>SUM(L147)</f>
        <v>63511.89</v>
      </c>
      <c r="M138" s="49">
        <f>SUM(J138/G138)*100</f>
        <v>39.26586373667953</v>
      </c>
      <c r="N138" s="4"/>
      <c r="O138" s="1"/>
      <c r="P138" s="1"/>
      <c r="Q138" s="1"/>
      <c r="R138" s="1"/>
      <c r="S138" s="1"/>
      <c r="T138" s="1"/>
      <c r="U138" s="43"/>
    </row>
    <row r="139" spans="1:21" ht="14.25" customHeight="1">
      <c r="A139" s="16"/>
      <c r="B139" s="27"/>
      <c r="C139" s="44" t="s">
        <v>82</v>
      </c>
      <c r="D139" s="48">
        <f>SUM(E139)</f>
        <v>6628015</v>
      </c>
      <c r="E139" s="48">
        <f>SUM(E140:E143)</f>
        <v>6628015</v>
      </c>
      <c r="F139" s="48">
        <v>0</v>
      </c>
      <c r="G139" s="48">
        <f>SUM(H139)</f>
        <v>6628015</v>
      </c>
      <c r="H139" s="48">
        <f>SUM(H140:H143)</f>
        <v>6628015</v>
      </c>
      <c r="I139" s="48">
        <v>0</v>
      </c>
      <c r="J139" s="48">
        <f>SUM(K139)</f>
        <v>3008262.52</v>
      </c>
      <c r="K139" s="48">
        <f>SUM(K140:K143)</f>
        <v>3008262.52</v>
      </c>
      <c r="L139" s="48">
        <v>0</v>
      </c>
      <c r="M139" s="49">
        <f>SUM(J139/G139)*100</f>
        <v>45.38708074740326</v>
      </c>
      <c r="N139" s="4"/>
      <c r="O139" s="1"/>
      <c r="P139" s="1"/>
      <c r="Q139" s="1"/>
      <c r="R139" s="1"/>
      <c r="S139" s="1"/>
      <c r="T139" s="1"/>
      <c r="U139" s="43"/>
    </row>
    <row r="140" spans="1:21" ht="13.5" customHeight="1">
      <c r="A140" s="16"/>
      <c r="B140" s="27"/>
      <c r="C140" s="44" t="s">
        <v>83</v>
      </c>
      <c r="D140" s="48">
        <f>SUM(E140)</f>
        <v>5391015</v>
      </c>
      <c r="E140" s="48">
        <v>5391015</v>
      </c>
      <c r="F140" s="48"/>
      <c r="G140" s="48">
        <f>SUM(H140)</f>
        <v>5391015</v>
      </c>
      <c r="H140" s="48">
        <v>5391015</v>
      </c>
      <c r="I140" s="48"/>
      <c r="J140" s="48">
        <f>SUM(K140)</f>
        <v>2478014.23</v>
      </c>
      <c r="K140" s="48">
        <v>2478014.23</v>
      </c>
      <c r="L140" s="48"/>
      <c r="M140" s="49">
        <f>SUM(J140/G140)*100</f>
        <v>45.965634115282555</v>
      </c>
      <c r="N140" s="4"/>
      <c r="O140" s="1"/>
      <c r="P140" s="1"/>
      <c r="Q140" s="1"/>
      <c r="R140" s="1"/>
      <c r="S140" s="1"/>
      <c r="T140" s="1"/>
      <c r="U140" s="43"/>
    </row>
    <row r="141" spans="1:21" ht="12">
      <c r="A141" s="16"/>
      <c r="B141" s="27"/>
      <c r="C141" s="44" t="s">
        <v>86</v>
      </c>
      <c r="D141" s="48">
        <f>SUM(E141)</f>
        <v>1232000</v>
      </c>
      <c r="E141" s="48">
        <v>1232000</v>
      </c>
      <c r="F141" s="48"/>
      <c r="G141" s="48">
        <f>SUM(H141)</f>
        <v>1232000</v>
      </c>
      <c r="H141" s="48">
        <v>1232000</v>
      </c>
      <c r="I141" s="48"/>
      <c r="J141" s="48">
        <f>SUM(K141)</f>
        <v>527779.33</v>
      </c>
      <c r="K141" s="48">
        <v>527779.33</v>
      </c>
      <c r="L141" s="48"/>
      <c r="M141" s="49">
        <f>SUM(J141/G141)*100</f>
        <v>42.839231331168826</v>
      </c>
      <c r="N141" s="4"/>
      <c r="O141" s="1"/>
      <c r="P141" s="1"/>
      <c r="Q141" s="1"/>
      <c r="R141" s="1"/>
      <c r="S141" s="1"/>
      <c r="T141" s="1"/>
      <c r="U141" s="43"/>
    </row>
    <row r="142" spans="1:21" ht="13.5" customHeight="1">
      <c r="A142" s="16"/>
      <c r="B142" s="27"/>
      <c r="C142" s="44" t="s">
        <v>87</v>
      </c>
      <c r="D142" s="48">
        <f>SUM(E142)</f>
        <v>0</v>
      </c>
      <c r="E142" s="48"/>
      <c r="F142" s="48"/>
      <c r="G142" s="48">
        <f>SUM(H142)</f>
        <v>0</v>
      </c>
      <c r="H142" s="48"/>
      <c r="I142" s="48"/>
      <c r="J142" s="48">
        <f>SUM(K142)</f>
        <v>0</v>
      </c>
      <c r="K142" s="48"/>
      <c r="L142" s="48"/>
      <c r="M142" s="49"/>
      <c r="N142" s="4"/>
      <c r="O142" s="1"/>
      <c r="P142" s="1"/>
      <c r="Q142" s="1"/>
      <c r="R142" s="1"/>
      <c r="S142" s="1"/>
      <c r="T142" s="1"/>
      <c r="U142" s="43"/>
    </row>
    <row r="143" spans="1:21" ht="14.25" customHeight="1">
      <c r="A143" s="16"/>
      <c r="B143" s="27"/>
      <c r="C143" s="44" t="s">
        <v>84</v>
      </c>
      <c r="D143" s="48">
        <f>SUM(E143)</f>
        <v>5000</v>
      </c>
      <c r="E143" s="48">
        <v>5000</v>
      </c>
      <c r="F143" s="48"/>
      <c r="G143" s="48">
        <f>SUM(H143)</f>
        <v>5000</v>
      </c>
      <c r="H143" s="48">
        <v>5000</v>
      </c>
      <c r="I143" s="48"/>
      <c r="J143" s="48">
        <f>SUM(K143)</f>
        <v>2468.96</v>
      </c>
      <c r="K143" s="48">
        <v>2468.96</v>
      </c>
      <c r="L143" s="48"/>
      <c r="M143" s="49">
        <f>SUM(J143/G143)*100</f>
        <v>49.3792</v>
      </c>
      <c r="N143" s="4"/>
      <c r="O143" s="1"/>
      <c r="P143" s="1"/>
      <c r="Q143" s="1"/>
      <c r="R143" s="1"/>
      <c r="S143" s="1"/>
      <c r="T143" s="1"/>
      <c r="U143" s="43"/>
    </row>
    <row r="144" spans="1:21" ht="45.75" customHeight="1">
      <c r="A144" s="16"/>
      <c r="B144" s="27"/>
      <c r="C144" s="44" t="s">
        <v>90</v>
      </c>
      <c r="D144" s="48">
        <f>SUM(E144+F144)</f>
        <v>0</v>
      </c>
      <c r="E144" s="48"/>
      <c r="F144" s="48"/>
      <c r="G144" s="48">
        <f>SUM(H144+I144)</f>
        <v>0</v>
      </c>
      <c r="H144" s="48"/>
      <c r="I144" s="48"/>
      <c r="J144" s="48">
        <f>SUM(K144+L144)</f>
        <v>0</v>
      </c>
      <c r="K144" s="48"/>
      <c r="L144" s="48"/>
      <c r="M144" s="49"/>
      <c r="N144" s="4"/>
      <c r="O144" s="1"/>
      <c r="P144" s="1"/>
      <c r="Q144" s="1"/>
      <c r="R144" s="1"/>
      <c r="S144" s="1"/>
      <c r="T144" s="1"/>
      <c r="U144" s="43"/>
    </row>
    <row r="145" spans="1:21" ht="24" customHeight="1">
      <c r="A145" s="16"/>
      <c r="B145" s="27"/>
      <c r="C145" s="44" t="s">
        <v>88</v>
      </c>
      <c r="D145" s="48">
        <f>SUM(E145+F145)</f>
        <v>0</v>
      </c>
      <c r="E145" s="48"/>
      <c r="F145" s="48"/>
      <c r="G145" s="48">
        <f>SUM(H145+I145)</f>
        <v>0</v>
      </c>
      <c r="H145" s="48"/>
      <c r="I145" s="48"/>
      <c r="J145" s="48">
        <f>SUM(K145+L145)</f>
        <v>0</v>
      </c>
      <c r="K145" s="48"/>
      <c r="L145" s="48"/>
      <c r="M145" s="49"/>
      <c r="N145" s="4"/>
      <c r="O145" s="1"/>
      <c r="P145" s="1"/>
      <c r="Q145" s="1"/>
      <c r="R145" s="1"/>
      <c r="S145" s="1"/>
      <c r="T145" s="1"/>
      <c r="U145" s="43"/>
    </row>
    <row r="146" spans="1:21" ht="12" customHeight="1">
      <c r="A146" s="16"/>
      <c r="B146" s="27"/>
      <c r="C146" s="44" t="s">
        <v>89</v>
      </c>
      <c r="D146" s="48">
        <f>SUM(E146+F146)</f>
        <v>0</v>
      </c>
      <c r="E146" s="48"/>
      <c r="F146" s="48"/>
      <c r="G146" s="48">
        <f>SUM(H146+I146)</f>
        <v>0</v>
      </c>
      <c r="H146" s="48"/>
      <c r="I146" s="48"/>
      <c r="J146" s="48">
        <f>SUM(K146+L146)</f>
        <v>0</v>
      </c>
      <c r="K146" s="48"/>
      <c r="L146" s="48"/>
      <c r="M146" s="49"/>
      <c r="N146" s="4"/>
      <c r="O146" s="1"/>
      <c r="P146" s="1"/>
      <c r="Q146" s="1"/>
      <c r="R146" s="1"/>
      <c r="S146" s="1"/>
      <c r="T146" s="1"/>
      <c r="U146" s="43"/>
    </row>
    <row r="147" spans="1:21" ht="49.5" customHeight="1">
      <c r="A147" s="16"/>
      <c r="B147" s="27"/>
      <c r="C147" s="44" t="s">
        <v>91</v>
      </c>
      <c r="D147" s="48">
        <f>SUM(E147+F147)</f>
        <v>845000</v>
      </c>
      <c r="E147" s="48"/>
      <c r="F147" s="48">
        <f>1045000-200000</f>
        <v>845000</v>
      </c>
      <c r="G147" s="48">
        <f>SUM(H147+I147)</f>
        <v>1195000</v>
      </c>
      <c r="H147" s="48"/>
      <c r="I147" s="48">
        <v>1195000</v>
      </c>
      <c r="J147" s="48">
        <f>SUM(K147+L147)</f>
        <v>63511.89</v>
      </c>
      <c r="K147" s="48"/>
      <c r="L147" s="48">
        <v>63511.89</v>
      </c>
      <c r="M147" s="49">
        <f>SUM(J147/G147)*100</f>
        <v>5.314802510460251</v>
      </c>
      <c r="N147" s="4"/>
      <c r="O147" s="1"/>
      <c r="P147" s="1"/>
      <c r="Q147" s="1"/>
      <c r="R147" s="1"/>
      <c r="S147" s="1"/>
      <c r="T147" s="1"/>
      <c r="U147" s="43"/>
    </row>
    <row r="148" spans="1:21" ht="16.5" customHeight="1">
      <c r="A148" s="16"/>
      <c r="B148" s="16">
        <v>75075</v>
      </c>
      <c r="C148" s="29" t="s">
        <v>37</v>
      </c>
      <c r="D148" s="48">
        <f>SUM(E148+F148)</f>
        <v>100000</v>
      </c>
      <c r="E148" s="49">
        <v>100000</v>
      </c>
      <c r="F148" s="49"/>
      <c r="G148" s="48">
        <f>SUM(H148+I148)</f>
        <v>100000</v>
      </c>
      <c r="H148" s="49">
        <v>100000</v>
      </c>
      <c r="I148" s="49"/>
      <c r="J148" s="48">
        <f>SUM(K148+L148)</f>
        <v>43539.47</v>
      </c>
      <c r="K148" s="49">
        <f>SUM(K149)</f>
        <v>43539.47</v>
      </c>
      <c r="L148" s="49"/>
      <c r="M148" s="49">
        <f>SUM(J148/G148)*100</f>
        <v>43.53947</v>
      </c>
      <c r="N148" s="4"/>
      <c r="O148" s="1"/>
      <c r="P148" s="1"/>
      <c r="Q148" s="1"/>
      <c r="R148" s="1"/>
      <c r="S148" s="1"/>
      <c r="T148" s="1"/>
      <c r="U148" s="43"/>
    </row>
    <row r="149" spans="1:21" ht="12">
      <c r="A149" s="16"/>
      <c r="B149" s="16"/>
      <c r="C149" s="44" t="s">
        <v>82</v>
      </c>
      <c r="D149" s="48">
        <f aca="true" t="shared" si="38" ref="D149:D156">SUM(E149+F149)</f>
        <v>100000</v>
      </c>
      <c r="E149" s="48">
        <f>SUM(E150:E151)</f>
        <v>100000</v>
      </c>
      <c r="F149" s="48">
        <f>SUM(F150:F151)</f>
        <v>0</v>
      </c>
      <c r="G149" s="48">
        <f aca="true" t="shared" si="39" ref="G149:G156">SUM(H149+I149)</f>
        <v>100000</v>
      </c>
      <c r="H149" s="48">
        <f>SUM(H150:H151)</f>
        <v>100000</v>
      </c>
      <c r="I149" s="48">
        <f>SUM(I150:I151)</f>
        <v>0</v>
      </c>
      <c r="J149" s="48">
        <f aca="true" t="shared" si="40" ref="J149:J156">SUM(K149+L149)</f>
        <v>43539.47</v>
      </c>
      <c r="K149" s="48">
        <f>SUM(K150:K151)</f>
        <v>43539.47</v>
      </c>
      <c r="L149" s="48">
        <f>SUM(L150:L151)</f>
        <v>0</v>
      </c>
      <c r="M149" s="49">
        <f>SUM(J149/G149)*100</f>
        <v>43.53947</v>
      </c>
      <c r="N149" s="4"/>
      <c r="O149" s="1"/>
      <c r="P149" s="1"/>
      <c r="Q149" s="1"/>
      <c r="R149" s="1"/>
      <c r="S149" s="1"/>
      <c r="T149" s="1"/>
      <c r="U149" s="43"/>
    </row>
    <row r="150" spans="1:21" ht="12">
      <c r="A150" s="16"/>
      <c r="B150" s="16"/>
      <c r="C150" s="44" t="s">
        <v>83</v>
      </c>
      <c r="D150" s="48">
        <f t="shared" si="38"/>
        <v>0</v>
      </c>
      <c r="E150" s="48"/>
      <c r="F150" s="48"/>
      <c r="G150" s="48">
        <f t="shared" si="39"/>
        <v>0</v>
      </c>
      <c r="H150" s="48"/>
      <c r="I150" s="48"/>
      <c r="J150" s="48">
        <f t="shared" si="40"/>
        <v>0</v>
      </c>
      <c r="K150" s="48"/>
      <c r="L150" s="48"/>
      <c r="M150" s="49"/>
      <c r="N150" s="4"/>
      <c r="O150" s="1"/>
      <c r="P150" s="1"/>
      <c r="Q150" s="1"/>
      <c r="R150" s="1"/>
      <c r="S150" s="1"/>
      <c r="T150" s="1"/>
      <c r="U150" s="43"/>
    </row>
    <row r="151" spans="1:21" ht="12">
      <c r="A151" s="16"/>
      <c r="B151" s="16"/>
      <c r="C151" s="44" t="s">
        <v>86</v>
      </c>
      <c r="D151" s="48">
        <f t="shared" si="38"/>
        <v>100000</v>
      </c>
      <c r="E151" s="48">
        <v>100000</v>
      </c>
      <c r="F151" s="48"/>
      <c r="G151" s="48">
        <f t="shared" si="39"/>
        <v>100000</v>
      </c>
      <c r="H151" s="48">
        <v>100000</v>
      </c>
      <c r="I151" s="48"/>
      <c r="J151" s="48">
        <f t="shared" si="40"/>
        <v>43539.47</v>
      </c>
      <c r="K151" s="48">
        <v>43539.47</v>
      </c>
      <c r="L151" s="48"/>
      <c r="M151" s="49">
        <f>SUM(J151/G151)*100</f>
        <v>43.53947</v>
      </c>
      <c r="N151" s="4"/>
      <c r="O151" s="1"/>
      <c r="P151" s="1"/>
      <c r="Q151" s="1"/>
      <c r="R151" s="1"/>
      <c r="S151" s="1"/>
      <c r="T151" s="1"/>
      <c r="U151" s="43"/>
    </row>
    <row r="152" spans="1:21" ht="12">
      <c r="A152" s="16"/>
      <c r="B152" s="16"/>
      <c r="C152" s="44" t="s">
        <v>87</v>
      </c>
      <c r="D152" s="48">
        <f t="shared" si="38"/>
        <v>0</v>
      </c>
      <c r="E152" s="48"/>
      <c r="F152" s="48"/>
      <c r="G152" s="48">
        <f t="shared" si="39"/>
        <v>0</v>
      </c>
      <c r="H152" s="48"/>
      <c r="I152" s="48"/>
      <c r="J152" s="48">
        <f t="shared" si="40"/>
        <v>0</v>
      </c>
      <c r="K152" s="48"/>
      <c r="L152" s="48"/>
      <c r="M152" s="49"/>
      <c r="N152" s="4"/>
      <c r="O152" s="1"/>
      <c r="P152" s="1"/>
      <c r="Q152" s="1"/>
      <c r="R152" s="1"/>
      <c r="S152" s="1"/>
      <c r="T152" s="1"/>
      <c r="U152" s="43"/>
    </row>
    <row r="153" spans="1:21" ht="12">
      <c r="A153" s="16"/>
      <c r="B153" s="16"/>
      <c r="C153" s="44" t="s">
        <v>84</v>
      </c>
      <c r="D153" s="48">
        <f t="shared" si="38"/>
        <v>0</v>
      </c>
      <c r="E153" s="48"/>
      <c r="F153" s="48"/>
      <c r="G153" s="48">
        <f t="shared" si="39"/>
        <v>0</v>
      </c>
      <c r="H153" s="48"/>
      <c r="I153" s="48"/>
      <c r="J153" s="48">
        <f t="shared" si="40"/>
        <v>0</v>
      </c>
      <c r="K153" s="48"/>
      <c r="L153" s="48"/>
      <c r="M153" s="49"/>
      <c r="N153" s="4"/>
      <c r="O153" s="1"/>
      <c r="P153" s="1"/>
      <c r="Q153" s="1"/>
      <c r="R153" s="1"/>
      <c r="S153" s="1"/>
      <c r="T153" s="1"/>
      <c r="U153" s="43"/>
    </row>
    <row r="154" spans="1:21" ht="36">
      <c r="A154" s="16"/>
      <c r="B154" s="16"/>
      <c r="C154" s="44" t="s">
        <v>90</v>
      </c>
      <c r="D154" s="48">
        <f t="shared" si="38"/>
        <v>0</v>
      </c>
      <c r="E154" s="48"/>
      <c r="F154" s="48"/>
      <c r="G154" s="48">
        <f t="shared" si="39"/>
        <v>0</v>
      </c>
      <c r="H154" s="48"/>
      <c r="I154" s="48"/>
      <c r="J154" s="48">
        <f t="shared" si="40"/>
        <v>0</v>
      </c>
      <c r="K154" s="48"/>
      <c r="L154" s="48"/>
      <c r="M154" s="49"/>
      <c r="N154" s="4"/>
      <c r="O154" s="1"/>
      <c r="P154" s="1"/>
      <c r="Q154" s="1"/>
      <c r="R154" s="1"/>
      <c r="S154" s="1"/>
      <c r="T154" s="1"/>
      <c r="U154" s="43"/>
    </row>
    <row r="155" spans="1:21" ht="36" customHeight="1">
      <c r="A155" s="16"/>
      <c r="B155" s="16"/>
      <c r="C155" s="44" t="s">
        <v>88</v>
      </c>
      <c r="D155" s="48">
        <f t="shared" si="38"/>
        <v>0</v>
      </c>
      <c r="E155" s="48"/>
      <c r="F155" s="48"/>
      <c r="G155" s="48">
        <f t="shared" si="39"/>
        <v>0</v>
      </c>
      <c r="H155" s="48"/>
      <c r="I155" s="48"/>
      <c r="J155" s="48">
        <f t="shared" si="40"/>
        <v>0</v>
      </c>
      <c r="K155" s="48"/>
      <c r="L155" s="48"/>
      <c r="M155" s="49"/>
      <c r="N155" s="4"/>
      <c r="O155" s="1"/>
      <c r="P155" s="1"/>
      <c r="Q155" s="1"/>
      <c r="R155" s="1"/>
      <c r="S155" s="1"/>
      <c r="T155" s="1"/>
      <c r="U155" s="43"/>
    </row>
    <row r="156" spans="1:21" ht="14.25" customHeight="1">
      <c r="A156" s="16"/>
      <c r="B156" s="16"/>
      <c r="C156" s="44" t="s">
        <v>89</v>
      </c>
      <c r="D156" s="48">
        <f t="shared" si="38"/>
        <v>0</v>
      </c>
      <c r="E156" s="48"/>
      <c r="F156" s="48"/>
      <c r="G156" s="48">
        <f t="shared" si="39"/>
        <v>0</v>
      </c>
      <c r="H156" s="48"/>
      <c r="I156" s="48"/>
      <c r="J156" s="48">
        <f t="shared" si="40"/>
        <v>0</v>
      </c>
      <c r="K156" s="48"/>
      <c r="L156" s="48"/>
      <c r="M156" s="49"/>
      <c r="N156" s="4"/>
      <c r="O156" s="1"/>
      <c r="P156" s="1"/>
      <c r="Q156" s="1"/>
      <c r="R156" s="1"/>
      <c r="S156" s="1"/>
      <c r="T156" s="1"/>
      <c r="U156" s="43"/>
    </row>
    <row r="157" spans="1:21" ht="48">
      <c r="A157" s="16"/>
      <c r="B157" s="16"/>
      <c r="C157" s="44" t="s">
        <v>91</v>
      </c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4"/>
      <c r="O157" s="1"/>
      <c r="P157" s="1"/>
      <c r="Q157" s="1"/>
      <c r="R157" s="1"/>
      <c r="S157" s="1"/>
      <c r="T157" s="1"/>
      <c r="U157" s="43"/>
    </row>
    <row r="158" spans="1:21" ht="12">
      <c r="A158" s="27"/>
      <c r="B158" s="27">
        <v>75095</v>
      </c>
      <c r="C158" s="28" t="s">
        <v>38</v>
      </c>
      <c r="D158" s="48">
        <f>SUM(E158:F158)</f>
        <v>81680</v>
      </c>
      <c r="E158" s="49">
        <f>SUM(E159)</f>
        <v>76400</v>
      </c>
      <c r="F158" s="49">
        <f>SUM(F167)</f>
        <v>5280</v>
      </c>
      <c r="G158" s="48">
        <f>SUM(H158:I158)</f>
        <v>81680</v>
      </c>
      <c r="H158" s="49">
        <f>SUM(H159)</f>
        <v>76400</v>
      </c>
      <c r="I158" s="49">
        <f>SUM(I167)</f>
        <v>5280</v>
      </c>
      <c r="J158" s="48">
        <f>SUM(K158:L158)</f>
        <v>19019.31</v>
      </c>
      <c r="K158" s="49">
        <f>SUM(K159)</f>
        <v>19019.31</v>
      </c>
      <c r="L158" s="49">
        <f>SUM(L167)</f>
        <v>0</v>
      </c>
      <c r="M158" s="49">
        <f>SUM(J158/G158)*100</f>
        <v>23.285149363369246</v>
      </c>
      <c r="N158" s="4"/>
      <c r="O158" s="1"/>
      <c r="P158" s="1"/>
      <c r="Q158" s="1"/>
      <c r="R158" s="1"/>
      <c r="S158" s="1"/>
      <c r="T158" s="1"/>
      <c r="U158" s="43"/>
    </row>
    <row r="159" spans="1:21" ht="12">
      <c r="A159" s="27"/>
      <c r="B159" s="27"/>
      <c r="C159" s="44" t="s">
        <v>82</v>
      </c>
      <c r="D159" s="48">
        <f aca="true" t="shared" si="41" ref="D159:D167">SUM(E159+F159)</f>
        <v>76400</v>
      </c>
      <c r="E159" s="48">
        <f>SUM(E160:E161)</f>
        <v>76400</v>
      </c>
      <c r="F159" s="48">
        <v>0</v>
      </c>
      <c r="G159" s="48">
        <f aca="true" t="shared" si="42" ref="G159:G178">SUM(H159+I159)</f>
        <v>76400</v>
      </c>
      <c r="H159" s="48">
        <f>SUM(H160:H161)</f>
        <v>76400</v>
      </c>
      <c r="I159" s="48">
        <v>0</v>
      </c>
      <c r="J159" s="48">
        <f aca="true" t="shared" si="43" ref="J159:J178">SUM(K159+L159)</f>
        <v>19019.31</v>
      </c>
      <c r="K159" s="48">
        <f>SUM(K160:K161)</f>
        <v>19019.31</v>
      </c>
      <c r="L159" s="48">
        <v>0</v>
      </c>
      <c r="M159" s="49">
        <f>SUM(J159/G159)*100</f>
        <v>24.894384816753927</v>
      </c>
      <c r="N159" s="4"/>
      <c r="O159" s="1"/>
      <c r="P159" s="1"/>
      <c r="Q159" s="1"/>
      <c r="R159" s="1"/>
      <c r="S159" s="1"/>
      <c r="T159" s="1"/>
      <c r="U159" s="43"/>
    </row>
    <row r="160" spans="1:21" ht="12">
      <c r="A160" s="27"/>
      <c r="B160" s="27"/>
      <c r="C160" s="44" t="s">
        <v>83</v>
      </c>
      <c r="D160" s="48">
        <f t="shared" si="41"/>
        <v>0</v>
      </c>
      <c r="E160" s="48"/>
      <c r="F160" s="48"/>
      <c r="G160" s="48">
        <f t="shared" si="42"/>
        <v>1500</v>
      </c>
      <c r="H160" s="48">
        <v>1500</v>
      </c>
      <c r="I160" s="48"/>
      <c r="J160" s="48">
        <f t="shared" si="43"/>
        <v>0</v>
      </c>
      <c r="K160" s="48">
        <v>0</v>
      </c>
      <c r="L160" s="48"/>
      <c r="M160" s="49">
        <f>SUM(J160/G160)*100</f>
        <v>0</v>
      </c>
      <c r="N160" s="4"/>
      <c r="O160" s="1"/>
      <c r="P160" s="1"/>
      <c r="Q160" s="1"/>
      <c r="R160" s="1"/>
      <c r="S160" s="1"/>
      <c r="T160" s="1"/>
      <c r="U160" s="43"/>
    </row>
    <row r="161" spans="1:21" ht="12">
      <c r="A161" s="27"/>
      <c r="B161" s="27"/>
      <c r="C161" s="44" t="s">
        <v>86</v>
      </c>
      <c r="D161" s="48">
        <f t="shared" si="41"/>
        <v>76400</v>
      </c>
      <c r="E161" s="48">
        <v>76400</v>
      </c>
      <c r="F161" s="48"/>
      <c r="G161" s="48">
        <f t="shared" si="42"/>
        <v>74900</v>
      </c>
      <c r="H161" s="48">
        <v>74900</v>
      </c>
      <c r="I161" s="48"/>
      <c r="J161" s="48">
        <f t="shared" si="43"/>
        <v>19019.31</v>
      </c>
      <c r="K161" s="48">
        <v>19019.31</v>
      </c>
      <c r="L161" s="48"/>
      <c r="M161" s="49">
        <f>SUM(J161/G161)*100</f>
        <v>25.392937249666225</v>
      </c>
      <c r="N161" s="4"/>
      <c r="O161" s="1"/>
      <c r="P161" s="1"/>
      <c r="Q161" s="1"/>
      <c r="R161" s="1"/>
      <c r="S161" s="1"/>
      <c r="T161" s="1"/>
      <c r="U161" s="43"/>
    </row>
    <row r="162" spans="1:21" ht="12">
      <c r="A162" s="27"/>
      <c r="B162" s="27"/>
      <c r="C162" s="44" t="s">
        <v>87</v>
      </c>
      <c r="D162" s="48">
        <f t="shared" si="41"/>
        <v>0</v>
      </c>
      <c r="E162" s="48"/>
      <c r="F162" s="48"/>
      <c r="G162" s="48">
        <f t="shared" si="42"/>
        <v>0</v>
      </c>
      <c r="H162" s="48"/>
      <c r="I162" s="48"/>
      <c r="J162" s="48">
        <f t="shared" si="43"/>
        <v>0</v>
      </c>
      <c r="K162" s="48"/>
      <c r="L162" s="48"/>
      <c r="M162" s="49"/>
      <c r="N162" s="4"/>
      <c r="O162" s="1"/>
      <c r="P162" s="1"/>
      <c r="Q162" s="1"/>
      <c r="R162" s="1"/>
      <c r="S162" s="1"/>
      <c r="T162" s="1"/>
      <c r="U162" s="43"/>
    </row>
    <row r="163" spans="1:21" ht="12">
      <c r="A163" s="27"/>
      <c r="B163" s="27"/>
      <c r="C163" s="44" t="s">
        <v>84</v>
      </c>
      <c r="D163" s="48">
        <f t="shared" si="41"/>
        <v>0</v>
      </c>
      <c r="E163" s="48"/>
      <c r="F163" s="48"/>
      <c r="G163" s="48">
        <f t="shared" si="42"/>
        <v>0</v>
      </c>
      <c r="H163" s="48"/>
      <c r="I163" s="48"/>
      <c r="J163" s="48">
        <f t="shared" si="43"/>
        <v>0</v>
      </c>
      <c r="K163" s="48"/>
      <c r="L163" s="48"/>
      <c r="M163" s="49"/>
      <c r="N163" s="4"/>
      <c r="O163" s="1"/>
      <c r="P163" s="1"/>
      <c r="Q163" s="1"/>
      <c r="R163" s="1"/>
      <c r="S163" s="1"/>
      <c r="T163" s="1"/>
      <c r="U163" s="43"/>
    </row>
    <row r="164" spans="1:21" ht="36">
      <c r="A164" s="27"/>
      <c r="B164" s="27"/>
      <c r="C164" s="44" t="s">
        <v>90</v>
      </c>
      <c r="D164" s="48">
        <f t="shared" si="41"/>
        <v>0</v>
      </c>
      <c r="E164" s="48"/>
      <c r="F164" s="48"/>
      <c r="G164" s="48">
        <f t="shared" si="42"/>
        <v>0</v>
      </c>
      <c r="H164" s="48"/>
      <c r="I164" s="48"/>
      <c r="J164" s="48">
        <f t="shared" si="43"/>
        <v>0</v>
      </c>
      <c r="K164" s="48"/>
      <c r="L164" s="48"/>
      <c r="M164" s="49"/>
      <c r="N164" s="4"/>
      <c r="O164" s="1"/>
      <c r="P164" s="1"/>
      <c r="Q164" s="1"/>
      <c r="R164" s="1"/>
      <c r="S164" s="1"/>
      <c r="T164" s="1"/>
      <c r="U164" s="43"/>
    </row>
    <row r="165" spans="1:21" ht="36.75" customHeight="1">
      <c r="A165" s="27"/>
      <c r="B165" s="27"/>
      <c r="C165" s="44" t="s">
        <v>88</v>
      </c>
      <c r="D165" s="48">
        <f t="shared" si="41"/>
        <v>0</v>
      </c>
      <c r="E165" s="48"/>
      <c r="F165" s="48"/>
      <c r="G165" s="48">
        <f t="shared" si="42"/>
        <v>0</v>
      </c>
      <c r="H165" s="48"/>
      <c r="I165" s="48"/>
      <c r="J165" s="48">
        <f t="shared" si="43"/>
        <v>0</v>
      </c>
      <c r="K165" s="48"/>
      <c r="L165" s="48"/>
      <c r="M165" s="49"/>
      <c r="N165" s="4"/>
      <c r="O165" s="1"/>
      <c r="P165" s="1"/>
      <c r="Q165" s="1"/>
      <c r="R165" s="1"/>
      <c r="S165" s="1"/>
      <c r="T165" s="1"/>
      <c r="U165" s="43"/>
    </row>
    <row r="166" spans="1:21" ht="13.5" customHeight="1">
      <c r="A166" s="27"/>
      <c r="B166" s="27"/>
      <c r="C166" s="44" t="s">
        <v>89</v>
      </c>
      <c r="D166" s="48">
        <f t="shared" si="41"/>
        <v>0</v>
      </c>
      <c r="E166" s="48"/>
      <c r="F166" s="48"/>
      <c r="G166" s="48">
        <f t="shared" si="42"/>
        <v>0</v>
      </c>
      <c r="H166" s="48"/>
      <c r="I166" s="48"/>
      <c r="J166" s="48">
        <f t="shared" si="43"/>
        <v>0</v>
      </c>
      <c r="K166" s="48"/>
      <c r="L166" s="48"/>
      <c r="M166" s="49"/>
      <c r="N166" s="4"/>
      <c r="O166" s="1"/>
      <c r="P166" s="1"/>
      <c r="Q166" s="1"/>
      <c r="R166" s="1"/>
      <c r="S166" s="1"/>
      <c r="T166" s="1"/>
      <c r="U166" s="43"/>
    </row>
    <row r="167" spans="1:21" ht="48">
      <c r="A167" s="27"/>
      <c r="B167" s="27"/>
      <c r="C167" s="44" t="s">
        <v>91</v>
      </c>
      <c r="D167" s="48">
        <f t="shared" si="41"/>
        <v>5280</v>
      </c>
      <c r="E167" s="48"/>
      <c r="F167" s="48">
        <v>5280</v>
      </c>
      <c r="G167" s="48">
        <f t="shared" si="42"/>
        <v>5280</v>
      </c>
      <c r="H167" s="48"/>
      <c r="I167" s="48">
        <v>5280</v>
      </c>
      <c r="J167" s="48">
        <f t="shared" si="43"/>
        <v>0</v>
      </c>
      <c r="K167" s="48"/>
      <c r="L167" s="48">
        <v>0</v>
      </c>
      <c r="M167" s="49">
        <f>SUM(J167/G167)*100</f>
        <v>0</v>
      </c>
      <c r="N167" s="4"/>
      <c r="O167" s="1"/>
      <c r="P167" s="1"/>
      <c r="Q167" s="1"/>
      <c r="R167" s="1"/>
      <c r="S167" s="1"/>
      <c r="T167" s="1"/>
      <c r="U167" s="43"/>
    </row>
    <row r="168" spans="1:21" ht="12">
      <c r="A168" s="78" t="s">
        <v>17</v>
      </c>
      <c r="B168" s="79"/>
      <c r="C168" s="80"/>
      <c r="D168" s="48">
        <f aca="true" t="shared" si="44" ref="D168:D189">SUM(E168+F168)</f>
        <v>8070890</v>
      </c>
      <c r="E168" s="49">
        <f>SUM(E118+E128+E138+E148+E158)</f>
        <v>7220610</v>
      </c>
      <c r="F168" s="49">
        <f>SUM(F118+F128+F138+F148+F158)</f>
        <v>850280</v>
      </c>
      <c r="G168" s="48">
        <f t="shared" si="42"/>
        <v>8434890</v>
      </c>
      <c r="H168" s="49">
        <f>SUM(H118+H128+H138+H148+H158)</f>
        <v>7234610</v>
      </c>
      <c r="I168" s="49">
        <f>SUM(I118+I128+I138+I148+I158)</f>
        <v>1200280</v>
      </c>
      <c r="J168" s="48">
        <f t="shared" si="43"/>
        <v>3289842.99</v>
      </c>
      <c r="K168" s="49">
        <f>SUM(K118+K128+K138+K148+K158)</f>
        <v>3226331.1</v>
      </c>
      <c r="L168" s="49">
        <f>SUM(L118+L128+L138+L148+L158)</f>
        <v>63511.89</v>
      </c>
      <c r="M168" s="49">
        <f>SUM(J168/G168)*100</f>
        <v>39.00279659841445</v>
      </c>
      <c r="N168" s="4"/>
      <c r="O168" s="1"/>
      <c r="P168" s="1"/>
      <c r="Q168" s="1"/>
      <c r="R168" s="1"/>
      <c r="S168" s="1"/>
      <c r="T168" s="1"/>
      <c r="U168" s="43"/>
    </row>
    <row r="169" spans="1:21" ht="24">
      <c r="A169" s="12">
        <v>751</v>
      </c>
      <c r="B169" s="36">
        <v>75101</v>
      </c>
      <c r="C169" s="29" t="s">
        <v>39</v>
      </c>
      <c r="D169" s="48">
        <f t="shared" si="44"/>
        <v>2574</v>
      </c>
      <c r="E169" s="49">
        <f>SUM(E170)</f>
        <v>2574</v>
      </c>
      <c r="F169" s="49"/>
      <c r="G169" s="48">
        <f t="shared" si="42"/>
        <v>2574</v>
      </c>
      <c r="H169" s="49">
        <f>SUM(H170)</f>
        <v>2574</v>
      </c>
      <c r="I169" s="49"/>
      <c r="J169" s="48">
        <f t="shared" si="43"/>
        <v>0</v>
      </c>
      <c r="K169" s="49">
        <f>SUM(K170)</f>
        <v>0</v>
      </c>
      <c r="L169" s="49"/>
      <c r="M169" s="49">
        <f>SUM(J169/G169)*100</f>
        <v>0</v>
      </c>
      <c r="N169" s="4"/>
      <c r="O169" s="1"/>
      <c r="P169" s="1"/>
      <c r="Q169" s="1"/>
      <c r="R169" s="1"/>
      <c r="S169" s="1"/>
      <c r="T169" s="1"/>
      <c r="U169" s="43"/>
    </row>
    <row r="170" spans="1:21" ht="12">
      <c r="A170" s="12"/>
      <c r="B170" s="36"/>
      <c r="C170" s="44" t="s">
        <v>82</v>
      </c>
      <c r="D170" s="48">
        <f t="shared" si="44"/>
        <v>2574</v>
      </c>
      <c r="E170" s="48">
        <f>SUM(E171:E172)</f>
        <v>2574</v>
      </c>
      <c r="F170" s="48">
        <f>SUM(F171:F172)</f>
        <v>0</v>
      </c>
      <c r="G170" s="48">
        <f t="shared" si="42"/>
        <v>2574</v>
      </c>
      <c r="H170" s="48">
        <f>SUM(H171:H172)</f>
        <v>2574</v>
      </c>
      <c r="I170" s="48">
        <f>SUM(I171:I172)</f>
        <v>0</v>
      </c>
      <c r="J170" s="48">
        <f t="shared" si="43"/>
        <v>0</v>
      </c>
      <c r="K170" s="48">
        <f>SUM(K171:K172)</f>
        <v>0</v>
      </c>
      <c r="L170" s="48">
        <f>SUM(L171:L172)</f>
        <v>0</v>
      </c>
      <c r="M170" s="49">
        <f>SUM(J170/G170)*100</f>
        <v>0</v>
      </c>
      <c r="N170" s="4"/>
      <c r="O170" s="1"/>
      <c r="P170" s="1"/>
      <c r="Q170" s="1"/>
      <c r="R170" s="1"/>
      <c r="S170" s="1"/>
      <c r="T170" s="1"/>
      <c r="U170" s="43"/>
    </row>
    <row r="171" spans="1:21" ht="12">
      <c r="A171" s="12"/>
      <c r="B171" s="36"/>
      <c r="C171" s="44" t="s">
        <v>83</v>
      </c>
      <c r="D171" s="48">
        <f t="shared" si="44"/>
        <v>2574</v>
      </c>
      <c r="E171" s="48">
        <v>2574</v>
      </c>
      <c r="F171" s="48"/>
      <c r="G171" s="48">
        <f t="shared" si="42"/>
        <v>2574</v>
      </c>
      <c r="H171" s="48">
        <v>2574</v>
      </c>
      <c r="I171" s="48"/>
      <c r="J171" s="48">
        <f t="shared" si="43"/>
        <v>0</v>
      </c>
      <c r="K171" s="48">
        <v>0</v>
      </c>
      <c r="L171" s="48"/>
      <c r="M171" s="49">
        <f>SUM(J171/G171)*100</f>
        <v>0</v>
      </c>
      <c r="N171" s="4"/>
      <c r="O171" s="1"/>
      <c r="P171" s="1"/>
      <c r="Q171" s="1"/>
      <c r="R171" s="1"/>
      <c r="S171" s="1"/>
      <c r="T171" s="1"/>
      <c r="U171" s="43"/>
    </row>
    <row r="172" spans="1:21" ht="12">
      <c r="A172" s="12"/>
      <c r="B172" s="36"/>
      <c r="C172" s="44" t="s">
        <v>86</v>
      </c>
      <c r="D172" s="48">
        <f t="shared" si="44"/>
        <v>0</v>
      </c>
      <c r="E172" s="48"/>
      <c r="F172" s="48"/>
      <c r="G172" s="48">
        <f t="shared" si="42"/>
        <v>0</v>
      </c>
      <c r="H172" s="48"/>
      <c r="I172" s="48"/>
      <c r="J172" s="48">
        <f t="shared" si="43"/>
        <v>0</v>
      </c>
      <c r="K172" s="48"/>
      <c r="L172" s="48"/>
      <c r="M172" s="49"/>
      <c r="N172" s="4"/>
      <c r="O172" s="1"/>
      <c r="P172" s="1"/>
      <c r="Q172" s="1"/>
      <c r="R172" s="1"/>
      <c r="S172" s="1"/>
      <c r="T172" s="1"/>
      <c r="U172" s="43"/>
    </row>
    <row r="173" spans="1:21" ht="12">
      <c r="A173" s="12"/>
      <c r="B173" s="36"/>
      <c r="C173" s="44" t="s">
        <v>87</v>
      </c>
      <c r="D173" s="48">
        <f t="shared" si="44"/>
        <v>0</v>
      </c>
      <c r="E173" s="48"/>
      <c r="F173" s="48"/>
      <c r="G173" s="48">
        <f t="shared" si="42"/>
        <v>0</v>
      </c>
      <c r="H173" s="48"/>
      <c r="I173" s="48"/>
      <c r="J173" s="48">
        <f t="shared" si="43"/>
        <v>0</v>
      </c>
      <c r="K173" s="48"/>
      <c r="L173" s="48"/>
      <c r="M173" s="49"/>
      <c r="N173" s="4"/>
      <c r="O173" s="1"/>
      <c r="P173" s="1"/>
      <c r="Q173" s="1"/>
      <c r="R173" s="1"/>
      <c r="S173" s="1"/>
      <c r="T173" s="1"/>
      <c r="U173" s="43"/>
    </row>
    <row r="174" spans="1:21" ht="12">
      <c r="A174" s="12"/>
      <c r="B174" s="36"/>
      <c r="C174" s="44" t="s">
        <v>84</v>
      </c>
      <c r="D174" s="48">
        <f t="shared" si="44"/>
        <v>0</v>
      </c>
      <c r="E174" s="48"/>
      <c r="F174" s="48"/>
      <c r="G174" s="48">
        <f t="shared" si="42"/>
        <v>0</v>
      </c>
      <c r="H174" s="48"/>
      <c r="I174" s="48"/>
      <c r="J174" s="48">
        <f t="shared" si="43"/>
        <v>0</v>
      </c>
      <c r="K174" s="48"/>
      <c r="L174" s="48"/>
      <c r="M174" s="49"/>
      <c r="N174" s="4"/>
      <c r="O174" s="1"/>
      <c r="P174" s="1"/>
      <c r="Q174" s="1"/>
      <c r="R174" s="1"/>
      <c r="S174" s="1"/>
      <c r="T174" s="1"/>
      <c r="U174" s="43"/>
    </row>
    <row r="175" spans="1:21" ht="36">
      <c r="A175" s="12"/>
      <c r="B175" s="36"/>
      <c r="C175" s="44" t="s">
        <v>90</v>
      </c>
      <c r="D175" s="48">
        <f t="shared" si="44"/>
        <v>0</v>
      </c>
      <c r="E175" s="48"/>
      <c r="F175" s="48"/>
      <c r="G175" s="48">
        <f t="shared" si="42"/>
        <v>0</v>
      </c>
      <c r="H175" s="48"/>
      <c r="I175" s="48"/>
      <c r="J175" s="48">
        <f t="shared" si="43"/>
        <v>0</v>
      </c>
      <c r="K175" s="48"/>
      <c r="L175" s="48"/>
      <c r="M175" s="49"/>
      <c r="N175" s="4"/>
      <c r="O175" s="1"/>
      <c r="P175" s="1"/>
      <c r="Q175" s="1"/>
      <c r="R175" s="1"/>
      <c r="S175" s="1"/>
      <c r="T175" s="1"/>
      <c r="U175" s="43"/>
    </row>
    <row r="176" spans="1:21" ht="37.5" customHeight="1">
      <c r="A176" s="12"/>
      <c r="B176" s="36"/>
      <c r="C176" s="44" t="s">
        <v>88</v>
      </c>
      <c r="D176" s="48">
        <f t="shared" si="44"/>
        <v>0</v>
      </c>
      <c r="E176" s="48"/>
      <c r="F176" s="48"/>
      <c r="G176" s="48">
        <f t="shared" si="42"/>
        <v>0</v>
      </c>
      <c r="H176" s="48"/>
      <c r="I176" s="48"/>
      <c r="J176" s="48">
        <f t="shared" si="43"/>
        <v>0</v>
      </c>
      <c r="K176" s="48"/>
      <c r="L176" s="48"/>
      <c r="M176" s="49"/>
      <c r="N176" s="4"/>
      <c r="O176" s="1"/>
      <c r="P176" s="1"/>
      <c r="Q176" s="1"/>
      <c r="R176" s="1"/>
      <c r="S176" s="1"/>
      <c r="T176" s="1"/>
      <c r="U176" s="43"/>
    </row>
    <row r="177" spans="1:21" ht="13.5" customHeight="1">
      <c r="A177" s="12"/>
      <c r="B177" s="36"/>
      <c r="C177" s="44" t="s">
        <v>89</v>
      </c>
      <c r="D177" s="48">
        <f t="shared" si="44"/>
        <v>0</v>
      </c>
      <c r="E177" s="48"/>
      <c r="F177" s="48"/>
      <c r="G177" s="48">
        <f t="shared" si="42"/>
        <v>0</v>
      </c>
      <c r="H177" s="48"/>
      <c r="I177" s="48"/>
      <c r="J177" s="48">
        <f t="shared" si="43"/>
        <v>0</v>
      </c>
      <c r="K177" s="48"/>
      <c r="L177" s="48"/>
      <c r="M177" s="49"/>
      <c r="N177" s="4"/>
      <c r="O177" s="1"/>
      <c r="P177" s="1"/>
      <c r="Q177" s="1"/>
      <c r="R177" s="1"/>
      <c r="S177" s="1"/>
      <c r="T177" s="1"/>
      <c r="U177" s="43"/>
    </row>
    <row r="178" spans="1:21" ht="48">
      <c r="A178" s="12"/>
      <c r="B178" s="36"/>
      <c r="C178" s="44" t="s">
        <v>91</v>
      </c>
      <c r="D178" s="48">
        <f t="shared" si="44"/>
        <v>0</v>
      </c>
      <c r="E178" s="48"/>
      <c r="F178" s="48"/>
      <c r="G178" s="48">
        <f t="shared" si="42"/>
        <v>0</v>
      </c>
      <c r="H178" s="48"/>
      <c r="I178" s="48"/>
      <c r="J178" s="48">
        <f t="shared" si="43"/>
        <v>0</v>
      </c>
      <c r="K178" s="48"/>
      <c r="L178" s="48"/>
      <c r="M178" s="49"/>
      <c r="N178" s="4"/>
      <c r="O178" s="1"/>
      <c r="P178" s="1"/>
      <c r="Q178" s="1"/>
      <c r="R178" s="1"/>
      <c r="S178" s="1"/>
      <c r="T178" s="1"/>
      <c r="U178" s="43"/>
    </row>
    <row r="179" spans="1:21" ht="12">
      <c r="A179" s="12">
        <v>751</v>
      </c>
      <c r="B179" s="36">
        <v>75107</v>
      </c>
      <c r="C179" s="29" t="s">
        <v>103</v>
      </c>
      <c r="D179" s="48"/>
      <c r="E179" s="48"/>
      <c r="F179" s="48"/>
      <c r="G179" s="48">
        <f>SUM(H179:I179)</f>
        <v>28812</v>
      </c>
      <c r="H179" s="48">
        <f>SUM(H180)</f>
        <v>28812</v>
      </c>
      <c r="I179" s="48">
        <f>SUM(I188)</f>
        <v>0</v>
      </c>
      <c r="J179" s="48">
        <f>SUM(K179:L179)</f>
        <v>11870.67</v>
      </c>
      <c r="K179" s="48">
        <f>SUM(K180)</f>
        <v>11870.67</v>
      </c>
      <c r="L179" s="48">
        <f>SUM(L188)</f>
        <v>0</v>
      </c>
      <c r="M179" s="49">
        <f>SUM(J179/G179)*100</f>
        <v>41.20043731778426</v>
      </c>
      <c r="N179" s="4"/>
      <c r="O179" s="1"/>
      <c r="P179" s="1"/>
      <c r="Q179" s="1"/>
      <c r="R179" s="1"/>
      <c r="S179" s="1"/>
      <c r="T179" s="1"/>
      <c r="U179" s="43"/>
    </row>
    <row r="180" spans="1:21" ht="12">
      <c r="A180" s="12"/>
      <c r="B180" s="36"/>
      <c r="C180" s="44" t="s">
        <v>82</v>
      </c>
      <c r="D180" s="48"/>
      <c r="E180" s="48"/>
      <c r="F180" s="48"/>
      <c r="G180" s="48">
        <f>SUM(H180)</f>
        <v>28812</v>
      </c>
      <c r="H180" s="48">
        <f>SUM(H181:H184)</f>
        <v>28812</v>
      </c>
      <c r="I180" s="48">
        <v>0</v>
      </c>
      <c r="J180" s="48">
        <f>SUM(K180)</f>
        <v>11870.67</v>
      </c>
      <c r="K180" s="48">
        <f>SUM(K181:K184)</f>
        <v>11870.67</v>
      </c>
      <c r="L180" s="48">
        <v>0</v>
      </c>
      <c r="M180" s="49">
        <f>SUM(J180/G180)*100</f>
        <v>41.20043731778426</v>
      </c>
      <c r="N180" s="4"/>
      <c r="O180" s="1"/>
      <c r="P180" s="1"/>
      <c r="Q180" s="1"/>
      <c r="R180" s="1"/>
      <c r="S180" s="1"/>
      <c r="T180" s="1"/>
      <c r="U180" s="43"/>
    </row>
    <row r="181" spans="1:21" ht="12">
      <c r="A181" s="12"/>
      <c r="B181" s="36"/>
      <c r="C181" s="44" t="s">
        <v>83</v>
      </c>
      <c r="D181" s="48"/>
      <c r="E181" s="48"/>
      <c r="F181" s="48"/>
      <c r="G181" s="48">
        <f>SUM(H181)</f>
        <v>8161.33</v>
      </c>
      <c r="H181" s="48">
        <v>8161.33</v>
      </c>
      <c r="I181" s="48"/>
      <c r="J181" s="48">
        <f>SUM(K181)</f>
        <v>0</v>
      </c>
      <c r="K181" s="48">
        <v>0</v>
      </c>
      <c r="L181" s="48"/>
      <c r="M181" s="49">
        <f>SUM(J181/G181)*100</f>
        <v>0</v>
      </c>
      <c r="N181" s="4"/>
      <c r="O181" s="1"/>
      <c r="P181" s="1"/>
      <c r="Q181" s="1"/>
      <c r="R181" s="1"/>
      <c r="S181" s="1"/>
      <c r="T181" s="1"/>
      <c r="U181" s="43"/>
    </row>
    <row r="182" spans="1:21" ht="12">
      <c r="A182" s="12"/>
      <c r="B182" s="36"/>
      <c r="C182" s="44" t="s">
        <v>86</v>
      </c>
      <c r="D182" s="48"/>
      <c r="E182" s="48"/>
      <c r="F182" s="48"/>
      <c r="G182" s="48">
        <f>SUM(H182)</f>
        <v>7690.67</v>
      </c>
      <c r="H182" s="48">
        <v>7690.67</v>
      </c>
      <c r="I182" s="48"/>
      <c r="J182" s="48">
        <f>SUM(K182)</f>
        <v>5390.67</v>
      </c>
      <c r="K182" s="48">
        <v>5390.67</v>
      </c>
      <c r="L182" s="48"/>
      <c r="M182" s="49">
        <f>SUM(J182/G182)*100</f>
        <v>70.09363293445175</v>
      </c>
      <c r="N182" s="4"/>
      <c r="O182" s="1"/>
      <c r="P182" s="1"/>
      <c r="Q182" s="1"/>
      <c r="R182" s="1"/>
      <c r="S182" s="1"/>
      <c r="T182" s="1"/>
      <c r="U182" s="43"/>
    </row>
    <row r="183" spans="1:21" ht="12">
      <c r="A183" s="12"/>
      <c r="B183" s="36"/>
      <c r="C183" s="44" t="s">
        <v>87</v>
      </c>
      <c r="D183" s="48"/>
      <c r="E183" s="48"/>
      <c r="F183" s="48"/>
      <c r="G183" s="48">
        <f>SUM(H183)</f>
        <v>0</v>
      </c>
      <c r="H183" s="48"/>
      <c r="I183" s="48"/>
      <c r="J183" s="48">
        <f>SUM(K183)</f>
        <v>0</v>
      </c>
      <c r="K183" s="48"/>
      <c r="L183" s="48"/>
      <c r="M183" s="49"/>
      <c r="N183" s="4"/>
      <c r="O183" s="1"/>
      <c r="P183" s="1"/>
      <c r="Q183" s="1"/>
      <c r="R183" s="1"/>
      <c r="S183" s="1"/>
      <c r="T183" s="1"/>
      <c r="U183" s="43"/>
    </row>
    <row r="184" spans="1:21" ht="12">
      <c r="A184" s="12"/>
      <c r="B184" s="36"/>
      <c r="C184" s="44" t="s">
        <v>84</v>
      </c>
      <c r="D184" s="48"/>
      <c r="E184" s="48"/>
      <c r="F184" s="48"/>
      <c r="G184" s="48">
        <f>SUM(H184)</f>
        <v>12960</v>
      </c>
      <c r="H184" s="48">
        <v>12960</v>
      </c>
      <c r="I184" s="48"/>
      <c r="J184" s="48">
        <f>SUM(K184)</f>
        <v>6480</v>
      </c>
      <c r="K184" s="48">
        <v>6480</v>
      </c>
      <c r="L184" s="48"/>
      <c r="M184" s="49">
        <f>SUM(J184/G184)*100</f>
        <v>50</v>
      </c>
      <c r="N184" s="4"/>
      <c r="O184" s="1"/>
      <c r="P184" s="1"/>
      <c r="Q184" s="1"/>
      <c r="R184" s="1"/>
      <c r="S184" s="1"/>
      <c r="T184" s="1"/>
      <c r="U184" s="43"/>
    </row>
    <row r="185" spans="1:21" ht="36">
      <c r="A185" s="12"/>
      <c r="B185" s="36"/>
      <c r="C185" s="44" t="s">
        <v>90</v>
      </c>
      <c r="D185" s="48"/>
      <c r="E185" s="48"/>
      <c r="F185" s="48"/>
      <c r="G185" s="48">
        <f>SUM(H185+I185)</f>
        <v>0</v>
      </c>
      <c r="H185" s="48"/>
      <c r="I185" s="48"/>
      <c r="J185" s="48">
        <f>SUM(K185+L185)</f>
        <v>0</v>
      </c>
      <c r="K185" s="48"/>
      <c r="L185" s="48"/>
      <c r="M185" s="49"/>
      <c r="N185" s="4"/>
      <c r="O185" s="1"/>
      <c r="P185" s="1"/>
      <c r="Q185" s="1"/>
      <c r="R185" s="1"/>
      <c r="S185" s="1"/>
      <c r="T185" s="1"/>
      <c r="U185" s="43"/>
    </row>
    <row r="186" spans="1:21" ht="36">
      <c r="A186" s="12"/>
      <c r="B186" s="36"/>
      <c r="C186" s="44" t="s">
        <v>88</v>
      </c>
      <c r="D186" s="48"/>
      <c r="E186" s="48"/>
      <c r="F186" s="48"/>
      <c r="G186" s="48">
        <f>SUM(H186+I186)</f>
        <v>0</v>
      </c>
      <c r="H186" s="48"/>
      <c r="I186" s="48"/>
      <c r="J186" s="48">
        <f>SUM(K186+L186)</f>
        <v>0</v>
      </c>
      <c r="K186" s="48"/>
      <c r="L186" s="48"/>
      <c r="M186" s="49"/>
      <c r="N186" s="4"/>
      <c r="O186" s="1"/>
      <c r="P186" s="1"/>
      <c r="Q186" s="1"/>
      <c r="R186" s="1"/>
      <c r="S186" s="1"/>
      <c r="T186" s="1"/>
      <c r="U186" s="43"/>
    </row>
    <row r="187" spans="1:21" ht="12">
      <c r="A187" s="12"/>
      <c r="B187" s="36"/>
      <c r="C187" s="44" t="s">
        <v>89</v>
      </c>
      <c r="D187" s="48"/>
      <c r="E187" s="48"/>
      <c r="F187" s="48"/>
      <c r="G187" s="48">
        <f>SUM(H187+I187)</f>
        <v>0</v>
      </c>
      <c r="H187" s="48"/>
      <c r="I187" s="48"/>
      <c r="J187" s="48">
        <f>SUM(K187+L187)</f>
        <v>0</v>
      </c>
      <c r="K187" s="48"/>
      <c r="L187" s="48"/>
      <c r="M187" s="49"/>
      <c r="N187" s="4"/>
      <c r="O187" s="1"/>
      <c r="P187" s="1"/>
      <c r="Q187" s="1"/>
      <c r="R187" s="1"/>
      <c r="S187" s="1"/>
      <c r="T187" s="1"/>
      <c r="U187" s="43"/>
    </row>
    <row r="188" spans="1:21" ht="48">
      <c r="A188" s="12"/>
      <c r="B188" s="36"/>
      <c r="C188" s="44" t="s">
        <v>91</v>
      </c>
      <c r="D188" s="48"/>
      <c r="E188" s="48"/>
      <c r="F188" s="48"/>
      <c r="G188" s="48">
        <f>SUM(H188+I188)</f>
        <v>0</v>
      </c>
      <c r="H188" s="48"/>
      <c r="I188" s="48">
        <v>0</v>
      </c>
      <c r="J188" s="48">
        <f>SUM(K188+L188)</f>
        <v>0</v>
      </c>
      <c r="K188" s="48"/>
      <c r="L188" s="48">
        <v>0</v>
      </c>
      <c r="M188" s="49"/>
      <c r="N188" s="4"/>
      <c r="O188" s="1"/>
      <c r="P188" s="1"/>
      <c r="Q188" s="1"/>
      <c r="R188" s="1"/>
      <c r="S188" s="1"/>
      <c r="T188" s="1"/>
      <c r="U188" s="43"/>
    </row>
    <row r="189" spans="1:21" ht="27" customHeight="1">
      <c r="A189" s="98" t="s">
        <v>15</v>
      </c>
      <c r="B189" s="99"/>
      <c r="C189" s="100"/>
      <c r="D189" s="48">
        <f t="shared" si="44"/>
        <v>2574</v>
      </c>
      <c r="E189" s="48">
        <f>SUM(E169)</f>
        <v>2574</v>
      </c>
      <c r="F189" s="48">
        <f>SUM(F169)</f>
        <v>0</v>
      </c>
      <c r="G189" s="48">
        <f>SUM(H189+I189)</f>
        <v>31386</v>
      </c>
      <c r="H189" s="48">
        <f>SUM(H169+H179)</f>
        <v>31386</v>
      </c>
      <c r="I189" s="48">
        <f>SUM(I169)</f>
        <v>0</v>
      </c>
      <c r="J189" s="48">
        <f>SUM(K189+L189)</f>
        <v>11870.67</v>
      </c>
      <c r="K189" s="48">
        <f>SUM(K179+K169)</f>
        <v>11870.67</v>
      </c>
      <c r="L189" s="48">
        <f>SUM(L169)</f>
        <v>0</v>
      </c>
      <c r="M189" s="49">
        <f>SUM(J189/G189)*100</f>
        <v>37.82154463773657</v>
      </c>
      <c r="N189" s="4"/>
      <c r="O189" s="1"/>
      <c r="P189" s="1"/>
      <c r="Q189" s="1"/>
      <c r="R189" s="1"/>
      <c r="S189" s="1"/>
      <c r="T189" s="1"/>
      <c r="U189" s="43"/>
    </row>
    <row r="190" spans="1:21" ht="12">
      <c r="A190" s="12">
        <v>752</v>
      </c>
      <c r="B190" s="12">
        <v>75212</v>
      </c>
      <c r="C190" s="46" t="s">
        <v>104</v>
      </c>
      <c r="D190" s="48">
        <f>SUM(E190:F190)</f>
        <v>0</v>
      </c>
      <c r="E190" s="49">
        <f>SUM(E191)</f>
        <v>0</v>
      </c>
      <c r="F190" s="49"/>
      <c r="G190" s="48">
        <f>SUM(H190:I190)</f>
        <v>500</v>
      </c>
      <c r="H190" s="49">
        <f>SUM(H191)</f>
        <v>500</v>
      </c>
      <c r="I190" s="49">
        <f>SUM(I191)</f>
        <v>0</v>
      </c>
      <c r="J190" s="48">
        <f>SUM(K190:L190)</f>
        <v>0</v>
      </c>
      <c r="K190" s="49">
        <f>SUM(K191)</f>
        <v>0</v>
      </c>
      <c r="L190" s="49">
        <f>SUM(L191)</f>
        <v>0</v>
      </c>
      <c r="M190" s="49">
        <f>SUM(J190/G190)*100</f>
        <v>0</v>
      </c>
      <c r="N190" s="4"/>
      <c r="O190" s="1"/>
      <c r="P190" s="1"/>
      <c r="Q190" s="1"/>
      <c r="R190" s="1"/>
      <c r="S190" s="1"/>
      <c r="T190" s="1"/>
      <c r="U190" s="43"/>
    </row>
    <row r="191" spans="1:21" ht="12">
      <c r="A191" s="12"/>
      <c r="B191" s="36"/>
      <c r="C191" s="44" t="s">
        <v>82</v>
      </c>
      <c r="D191" s="48">
        <f aca="true" t="shared" si="45" ref="D191:D199">SUM(E191+F191)</f>
        <v>0</v>
      </c>
      <c r="E191" s="48">
        <f>SUM(E192:E193)</f>
        <v>0</v>
      </c>
      <c r="F191" s="48">
        <f>SUM(F192:F193)</f>
        <v>0</v>
      </c>
      <c r="G191" s="48">
        <f aca="true" t="shared" si="46" ref="G191:G199">SUM(H191+I191)</f>
        <v>500</v>
      </c>
      <c r="H191" s="48">
        <f>SUM(H192:H193)</f>
        <v>500</v>
      </c>
      <c r="I191" s="48">
        <f>SUM(I192:I193)</f>
        <v>0</v>
      </c>
      <c r="J191" s="48">
        <f aca="true" t="shared" si="47" ref="J191:J199">SUM(K191+L191)</f>
        <v>0</v>
      </c>
      <c r="K191" s="48">
        <f>SUM(K192:K193)</f>
        <v>0</v>
      </c>
      <c r="L191" s="48">
        <f>SUM(L192:L193)</f>
        <v>0</v>
      </c>
      <c r="M191" s="49">
        <f>SUM(J191/G191)*100</f>
        <v>0</v>
      </c>
      <c r="N191" s="4"/>
      <c r="O191" s="1"/>
      <c r="P191" s="1"/>
      <c r="Q191" s="1"/>
      <c r="R191" s="1"/>
      <c r="S191" s="1"/>
      <c r="T191" s="1"/>
      <c r="U191" s="43"/>
    </row>
    <row r="192" spans="1:21" ht="12">
      <c r="A192" s="12"/>
      <c r="B192" s="36"/>
      <c r="C192" s="44" t="s">
        <v>83</v>
      </c>
      <c r="D192" s="48">
        <f t="shared" si="45"/>
        <v>0</v>
      </c>
      <c r="E192" s="48"/>
      <c r="F192" s="48"/>
      <c r="G192" s="48">
        <f t="shared" si="46"/>
        <v>0</v>
      </c>
      <c r="H192" s="48"/>
      <c r="I192" s="48"/>
      <c r="J192" s="48">
        <f t="shared" si="47"/>
        <v>0</v>
      </c>
      <c r="K192" s="48"/>
      <c r="L192" s="48"/>
      <c r="M192" s="49"/>
      <c r="N192" s="4"/>
      <c r="O192" s="1"/>
      <c r="P192" s="1"/>
      <c r="Q192" s="1"/>
      <c r="R192" s="1"/>
      <c r="S192" s="1"/>
      <c r="T192" s="1"/>
      <c r="U192" s="43"/>
    </row>
    <row r="193" spans="1:21" ht="12">
      <c r="A193" s="12"/>
      <c r="B193" s="36"/>
      <c r="C193" s="44" t="s">
        <v>86</v>
      </c>
      <c r="D193" s="48">
        <f t="shared" si="45"/>
        <v>0</v>
      </c>
      <c r="E193" s="48">
        <v>0</v>
      </c>
      <c r="F193" s="48"/>
      <c r="G193" s="48">
        <f t="shared" si="46"/>
        <v>500</v>
      </c>
      <c r="H193" s="48">
        <v>500</v>
      </c>
      <c r="I193" s="48">
        <v>0</v>
      </c>
      <c r="J193" s="48">
        <f t="shared" si="47"/>
        <v>0</v>
      </c>
      <c r="K193" s="48">
        <v>0</v>
      </c>
      <c r="L193" s="48">
        <v>0</v>
      </c>
      <c r="M193" s="49">
        <f>SUM(J193/G193)*100</f>
        <v>0</v>
      </c>
      <c r="N193" s="4"/>
      <c r="O193" s="1"/>
      <c r="P193" s="1"/>
      <c r="Q193" s="1"/>
      <c r="R193" s="1"/>
      <c r="S193" s="1"/>
      <c r="T193" s="1"/>
      <c r="U193" s="43"/>
    </row>
    <row r="194" spans="1:21" ht="12">
      <c r="A194" s="12"/>
      <c r="B194" s="36"/>
      <c r="C194" s="44" t="s">
        <v>87</v>
      </c>
      <c r="D194" s="48">
        <f t="shared" si="45"/>
        <v>0</v>
      </c>
      <c r="E194" s="48"/>
      <c r="F194" s="48"/>
      <c r="G194" s="48">
        <f t="shared" si="46"/>
        <v>0</v>
      </c>
      <c r="H194" s="48"/>
      <c r="I194" s="48"/>
      <c r="J194" s="48">
        <f t="shared" si="47"/>
        <v>0</v>
      </c>
      <c r="K194" s="48"/>
      <c r="L194" s="48"/>
      <c r="M194" s="49"/>
      <c r="N194" s="4"/>
      <c r="O194" s="1"/>
      <c r="P194" s="1"/>
      <c r="Q194" s="1"/>
      <c r="R194" s="1"/>
      <c r="S194" s="1"/>
      <c r="T194" s="1"/>
      <c r="U194" s="43"/>
    </row>
    <row r="195" spans="1:21" ht="12">
      <c r="A195" s="12"/>
      <c r="B195" s="36"/>
      <c r="C195" s="44" t="s">
        <v>84</v>
      </c>
      <c r="D195" s="48">
        <f t="shared" si="45"/>
        <v>0</v>
      </c>
      <c r="E195" s="48"/>
      <c r="F195" s="48"/>
      <c r="G195" s="48">
        <f t="shared" si="46"/>
        <v>0</v>
      </c>
      <c r="H195" s="48"/>
      <c r="I195" s="48"/>
      <c r="J195" s="48">
        <f t="shared" si="47"/>
        <v>0</v>
      </c>
      <c r="K195" s="48"/>
      <c r="L195" s="48"/>
      <c r="M195" s="49"/>
      <c r="N195" s="4"/>
      <c r="O195" s="1"/>
      <c r="P195" s="1"/>
      <c r="Q195" s="1"/>
      <c r="R195" s="1"/>
      <c r="S195" s="1"/>
      <c r="T195" s="1"/>
      <c r="U195" s="43"/>
    </row>
    <row r="196" spans="1:21" ht="36">
      <c r="A196" s="12"/>
      <c r="B196" s="36"/>
      <c r="C196" s="44" t="s">
        <v>90</v>
      </c>
      <c r="D196" s="48">
        <f t="shared" si="45"/>
        <v>0</v>
      </c>
      <c r="E196" s="48"/>
      <c r="F196" s="48"/>
      <c r="G196" s="48">
        <f t="shared" si="46"/>
        <v>0</v>
      </c>
      <c r="H196" s="48"/>
      <c r="I196" s="48"/>
      <c r="J196" s="48">
        <f t="shared" si="47"/>
        <v>0</v>
      </c>
      <c r="K196" s="48"/>
      <c r="L196" s="48"/>
      <c r="M196" s="49"/>
      <c r="N196" s="4"/>
      <c r="O196" s="1"/>
      <c r="P196" s="1"/>
      <c r="Q196" s="1"/>
      <c r="R196" s="1"/>
      <c r="S196" s="1"/>
      <c r="T196" s="1"/>
      <c r="U196" s="43"/>
    </row>
    <row r="197" spans="1:21" ht="36">
      <c r="A197" s="12"/>
      <c r="B197" s="36"/>
      <c r="C197" s="44" t="s">
        <v>88</v>
      </c>
      <c r="D197" s="48">
        <f t="shared" si="45"/>
        <v>0</v>
      </c>
      <c r="E197" s="48"/>
      <c r="F197" s="48"/>
      <c r="G197" s="48">
        <f t="shared" si="46"/>
        <v>0</v>
      </c>
      <c r="H197" s="48"/>
      <c r="I197" s="48"/>
      <c r="J197" s="48">
        <f t="shared" si="47"/>
        <v>0</v>
      </c>
      <c r="K197" s="48"/>
      <c r="L197" s="48"/>
      <c r="M197" s="49"/>
      <c r="N197" s="4"/>
      <c r="O197" s="1"/>
      <c r="P197" s="1"/>
      <c r="Q197" s="1"/>
      <c r="R197" s="1"/>
      <c r="S197" s="1"/>
      <c r="T197" s="1"/>
      <c r="U197" s="43"/>
    </row>
    <row r="198" spans="1:21" ht="12">
      <c r="A198" s="12"/>
      <c r="B198" s="36"/>
      <c r="C198" s="44" t="s">
        <v>89</v>
      </c>
      <c r="D198" s="48">
        <f t="shared" si="45"/>
        <v>0</v>
      </c>
      <c r="E198" s="48"/>
      <c r="F198" s="48"/>
      <c r="G198" s="48">
        <f t="shared" si="46"/>
        <v>0</v>
      </c>
      <c r="H198" s="48"/>
      <c r="I198" s="48"/>
      <c r="J198" s="48">
        <f t="shared" si="47"/>
        <v>0</v>
      </c>
      <c r="K198" s="48"/>
      <c r="L198" s="48"/>
      <c r="M198" s="49"/>
      <c r="N198" s="4"/>
      <c r="O198" s="1"/>
      <c r="P198" s="1"/>
      <c r="Q198" s="1"/>
      <c r="R198" s="1"/>
      <c r="S198" s="1"/>
      <c r="T198" s="1"/>
      <c r="U198" s="43"/>
    </row>
    <row r="199" spans="1:21" ht="48">
      <c r="A199" s="12"/>
      <c r="B199" s="36"/>
      <c r="C199" s="44" t="s">
        <v>91</v>
      </c>
      <c r="D199" s="48">
        <f t="shared" si="45"/>
        <v>0</v>
      </c>
      <c r="E199" s="48"/>
      <c r="F199" s="48"/>
      <c r="G199" s="48">
        <f t="shared" si="46"/>
        <v>0</v>
      </c>
      <c r="H199" s="48"/>
      <c r="I199" s="48"/>
      <c r="J199" s="48">
        <f t="shared" si="47"/>
        <v>0</v>
      </c>
      <c r="K199" s="48"/>
      <c r="L199" s="48"/>
      <c r="M199" s="49"/>
      <c r="N199" s="4"/>
      <c r="O199" s="1"/>
      <c r="P199" s="1"/>
      <c r="Q199" s="1"/>
      <c r="R199" s="1"/>
      <c r="S199" s="1"/>
      <c r="T199" s="1"/>
      <c r="U199" s="43"/>
    </row>
    <row r="200" spans="1:21" ht="12">
      <c r="A200" s="98" t="s">
        <v>105</v>
      </c>
      <c r="B200" s="99"/>
      <c r="C200" s="100"/>
      <c r="D200" s="48"/>
      <c r="E200" s="49"/>
      <c r="F200" s="49"/>
      <c r="G200" s="48">
        <f>SUM(H200)</f>
        <v>500</v>
      </c>
      <c r="H200" s="49">
        <f>SUM(H190)</f>
        <v>500</v>
      </c>
      <c r="I200" s="49"/>
      <c r="J200" s="48"/>
      <c r="K200" s="49"/>
      <c r="L200" s="49"/>
      <c r="M200" s="49">
        <f>SUM(J200/G200)*100</f>
        <v>0</v>
      </c>
      <c r="N200" s="4"/>
      <c r="O200" s="1"/>
      <c r="P200" s="1"/>
      <c r="Q200" s="1"/>
      <c r="R200" s="1"/>
      <c r="S200" s="1"/>
      <c r="T200" s="1"/>
      <c r="U200" s="43"/>
    </row>
    <row r="201" spans="1:21" ht="12">
      <c r="A201" s="16">
        <v>754</v>
      </c>
      <c r="B201" s="16">
        <v>75404</v>
      </c>
      <c r="C201" s="16" t="s">
        <v>40</v>
      </c>
      <c r="D201" s="48">
        <f>SUM(E201:F201)</f>
        <v>60000</v>
      </c>
      <c r="E201" s="49">
        <f>SUM(E202)</f>
        <v>60000</v>
      </c>
      <c r="F201" s="49"/>
      <c r="G201" s="48">
        <f>SUM(H201:I201)</f>
        <v>60000</v>
      </c>
      <c r="H201" s="49">
        <f>SUM(H202)</f>
        <v>60000</v>
      </c>
      <c r="I201" s="49"/>
      <c r="J201" s="48">
        <f>SUM(K201:L201)</f>
        <v>11610.3</v>
      </c>
      <c r="K201" s="49">
        <f>SUM(K202)</f>
        <v>11610.3</v>
      </c>
      <c r="L201" s="49"/>
      <c r="M201" s="49">
        <f>SUM(J201/G201)*100</f>
        <v>19.350499999999997</v>
      </c>
      <c r="N201" s="4"/>
      <c r="O201" s="1"/>
      <c r="P201" s="1"/>
      <c r="Q201" s="1"/>
      <c r="R201" s="1"/>
      <c r="S201" s="1"/>
      <c r="T201" s="1"/>
      <c r="U201" s="43"/>
    </row>
    <row r="202" spans="1:21" ht="12">
      <c r="A202" s="16"/>
      <c r="B202" s="16"/>
      <c r="C202" s="44" t="s">
        <v>82</v>
      </c>
      <c r="D202" s="48">
        <f aca="true" t="shared" si="48" ref="D202:D210">SUM(E202+F202)</f>
        <v>60000</v>
      </c>
      <c r="E202" s="48">
        <f>SUM(E203:E204)</f>
        <v>60000</v>
      </c>
      <c r="F202" s="48">
        <f>SUM(F203:F204)</f>
        <v>0</v>
      </c>
      <c r="G202" s="48">
        <f aca="true" t="shared" si="49" ref="G202:G210">SUM(H202+I202)</f>
        <v>60000</v>
      </c>
      <c r="H202" s="48">
        <f>SUM(H203:H204)</f>
        <v>60000</v>
      </c>
      <c r="I202" s="48">
        <f>SUM(I203:I204)</f>
        <v>0</v>
      </c>
      <c r="J202" s="48">
        <f aca="true" t="shared" si="50" ref="J202:J210">SUM(K202+L202)</f>
        <v>11610.3</v>
      </c>
      <c r="K202" s="48">
        <f>SUM(K203:K204)</f>
        <v>11610.3</v>
      </c>
      <c r="L202" s="48">
        <f>SUM(L203:L204)</f>
        <v>0</v>
      </c>
      <c r="M202" s="49">
        <f>SUM(J202/G202)*100</f>
        <v>19.350499999999997</v>
      </c>
      <c r="N202" s="4"/>
      <c r="O202" s="1"/>
      <c r="P202" s="1"/>
      <c r="Q202" s="1"/>
      <c r="R202" s="1"/>
      <c r="S202" s="1"/>
      <c r="T202" s="1"/>
      <c r="U202" s="43"/>
    </row>
    <row r="203" spans="1:21" ht="12">
      <c r="A203" s="16"/>
      <c r="B203" s="16"/>
      <c r="C203" s="44" t="s">
        <v>83</v>
      </c>
      <c r="D203" s="48">
        <f t="shared" si="48"/>
        <v>0</v>
      </c>
      <c r="E203" s="48"/>
      <c r="F203" s="48"/>
      <c r="G203" s="48">
        <f t="shared" si="49"/>
        <v>0</v>
      </c>
      <c r="H203" s="48"/>
      <c r="I203" s="48"/>
      <c r="J203" s="48">
        <f t="shared" si="50"/>
        <v>0</v>
      </c>
      <c r="K203" s="48"/>
      <c r="L203" s="48"/>
      <c r="M203" s="49"/>
      <c r="N203" s="4"/>
      <c r="O203" s="1"/>
      <c r="P203" s="1"/>
      <c r="Q203" s="1"/>
      <c r="R203" s="1"/>
      <c r="S203" s="1"/>
      <c r="T203" s="1"/>
      <c r="U203" s="43"/>
    </row>
    <row r="204" spans="1:21" ht="12">
      <c r="A204" s="16"/>
      <c r="B204" s="16"/>
      <c r="C204" s="44" t="s">
        <v>86</v>
      </c>
      <c r="D204" s="48">
        <f t="shared" si="48"/>
        <v>60000</v>
      </c>
      <c r="E204" s="48">
        <v>60000</v>
      </c>
      <c r="F204" s="48"/>
      <c r="G204" s="48">
        <f t="shared" si="49"/>
        <v>60000</v>
      </c>
      <c r="H204" s="48">
        <v>60000</v>
      </c>
      <c r="I204" s="48"/>
      <c r="J204" s="48">
        <f t="shared" si="50"/>
        <v>11610.3</v>
      </c>
      <c r="K204" s="48">
        <v>11610.3</v>
      </c>
      <c r="L204" s="48"/>
      <c r="M204" s="49">
        <f>SUM(J204/G204)*100</f>
        <v>19.350499999999997</v>
      </c>
      <c r="N204" s="4"/>
      <c r="O204" s="1"/>
      <c r="P204" s="1"/>
      <c r="Q204" s="1"/>
      <c r="R204" s="1"/>
      <c r="S204" s="1"/>
      <c r="T204" s="1"/>
      <c r="U204" s="43"/>
    </row>
    <row r="205" spans="1:21" ht="12">
      <c r="A205" s="16"/>
      <c r="B205" s="16"/>
      <c r="C205" s="44" t="s">
        <v>87</v>
      </c>
      <c r="D205" s="48">
        <f t="shared" si="48"/>
        <v>0</v>
      </c>
      <c r="E205" s="48"/>
      <c r="F205" s="48"/>
      <c r="G205" s="48">
        <f t="shared" si="49"/>
        <v>0</v>
      </c>
      <c r="H205" s="48"/>
      <c r="I205" s="48"/>
      <c r="J205" s="48">
        <f t="shared" si="50"/>
        <v>0</v>
      </c>
      <c r="K205" s="48"/>
      <c r="L205" s="48"/>
      <c r="M205" s="49"/>
      <c r="N205" s="4"/>
      <c r="O205" s="1"/>
      <c r="P205" s="1"/>
      <c r="Q205" s="1"/>
      <c r="R205" s="1"/>
      <c r="S205" s="1"/>
      <c r="T205" s="1"/>
      <c r="U205" s="43"/>
    </row>
    <row r="206" spans="1:21" ht="12">
      <c r="A206" s="16"/>
      <c r="B206" s="16"/>
      <c r="C206" s="44" t="s">
        <v>84</v>
      </c>
      <c r="D206" s="48">
        <f t="shared" si="48"/>
        <v>0</v>
      </c>
      <c r="E206" s="48"/>
      <c r="F206" s="48"/>
      <c r="G206" s="48">
        <f t="shared" si="49"/>
        <v>0</v>
      </c>
      <c r="H206" s="48"/>
      <c r="I206" s="48"/>
      <c r="J206" s="48">
        <f t="shared" si="50"/>
        <v>0</v>
      </c>
      <c r="K206" s="48"/>
      <c r="L206" s="48"/>
      <c r="M206" s="49"/>
      <c r="N206" s="4"/>
      <c r="O206" s="1"/>
      <c r="P206" s="1"/>
      <c r="Q206" s="1"/>
      <c r="R206" s="1"/>
      <c r="S206" s="1"/>
      <c r="T206" s="1"/>
      <c r="U206" s="43"/>
    </row>
    <row r="207" spans="1:21" ht="36">
      <c r="A207" s="16"/>
      <c r="B207" s="16"/>
      <c r="C207" s="44" t="s">
        <v>90</v>
      </c>
      <c r="D207" s="48">
        <f t="shared" si="48"/>
        <v>0</v>
      </c>
      <c r="E207" s="48"/>
      <c r="F207" s="48"/>
      <c r="G207" s="48">
        <f t="shared" si="49"/>
        <v>0</v>
      </c>
      <c r="H207" s="48"/>
      <c r="I207" s="48"/>
      <c r="J207" s="48">
        <f t="shared" si="50"/>
        <v>0</v>
      </c>
      <c r="K207" s="48"/>
      <c r="L207" s="48"/>
      <c r="M207" s="49"/>
      <c r="N207" s="4"/>
      <c r="O207" s="1"/>
      <c r="P207" s="1"/>
      <c r="Q207" s="1"/>
      <c r="R207" s="1"/>
      <c r="S207" s="1"/>
      <c r="T207" s="1"/>
      <c r="U207" s="43"/>
    </row>
    <row r="208" spans="1:21" ht="40.5" customHeight="1">
      <c r="A208" s="16"/>
      <c r="B208" s="16"/>
      <c r="C208" s="44" t="s">
        <v>88</v>
      </c>
      <c r="D208" s="48">
        <f t="shared" si="48"/>
        <v>0</v>
      </c>
      <c r="E208" s="48"/>
      <c r="F208" s="48"/>
      <c r="G208" s="48">
        <f t="shared" si="49"/>
        <v>0</v>
      </c>
      <c r="H208" s="48"/>
      <c r="I208" s="48"/>
      <c r="J208" s="48">
        <f t="shared" si="50"/>
        <v>0</v>
      </c>
      <c r="K208" s="48"/>
      <c r="L208" s="48"/>
      <c r="M208" s="49"/>
      <c r="N208" s="4"/>
      <c r="O208" s="1"/>
      <c r="P208" s="1"/>
      <c r="Q208" s="1"/>
      <c r="R208" s="1"/>
      <c r="S208" s="1"/>
      <c r="T208" s="1"/>
      <c r="U208" s="43"/>
    </row>
    <row r="209" spans="1:21" ht="14.25" customHeight="1" hidden="1">
      <c r="A209" s="16"/>
      <c r="B209" s="16"/>
      <c r="C209" s="44" t="s">
        <v>89</v>
      </c>
      <c r="D209" s="48">
        <f t="shared" si="48"/>
        <v>0</v>
      </c>
      <c r="E209" s="48"/>
      <c r="F209" s="48"/>
      <c r="G209" s="48">
        <f t="shared" si="49"/>
        <v>0</v>
      </c>
      <c r="H209" s="48"/>
      <c r="I209" s="48"/>
      <c r="J209" s="48">
        <f t="shared" si="50"/>
        <v>0</v>
      </c>
      <c r="K209" s="48"/>
      <c r="L209" s="48"/>
      <c r="M209" s="49"/>
      <c r="N209" s="4"/>
      <c r="O209" s="1"/>
      <c r="P209" s="1"/>
      <c r="Q209" s="1"/>
      <c r="R209" s="1"/>
      <c r="S209" s="1"/>
      <c r="T209" s="1"/>
      <c r="U209" s="43"/>
    </row>
    <row r="210" spans="1:21" ht="48">
      <c r="A210" s="16"/>
      <c r="B210" s="16"/>
      <c r="C210" s="44" t="s">
        <v>91</v>
      </c>
      <c r="D210" s="48">
        <f t="shared" si="48"/>
        <v>0</v>
      </c>
      <c r="E210" s="48"/>
      <c r="F210" s="48"/>
      <c r="G210" s="48">
        <f t="shared" si="49"/>
        <v>0</v>
      </c>
      <c r="H210" s="48"/>
      <c r="I210" s="48"/>
      <c r="J210" s="48">
        <f t="shared" si="50"/>
        <v>0</v>
      </c>
      <c r="K210" s="48"/>
      <c r="L210" s="48"/>
      <c r="M210" s="49"/>
      <c r="N210" s="4"/>
      <c r="O210" s="1"/>
      <c r="P210" s="1"/>
      <c r="Q210" s="1"/>
      <c r="R210" s="1"/>
      <c r="S210" s="1"/>
      <c r="T210" s="1"/>
      <c r="U210" s="43"/>
    </row>
    <row r="211" spans="1:21" ht="12">
      <c r="A211" s="16"/>
      <c r="B211" s="16">
        <v>75412</v>
      </c>
      <c r="C211" s="16" t="s">
        <v>41</v>
      </c>
      <c r="D211" s="48">
        <f>SUM(E211:F211)</f>
        <v>377500</v>
      </c>
      <c r="E211" s="49">
        <f>SUM(E212+E216)</f>
        <v>77500</v>
      </c>
      <c r="F211" s="49">
        <f>SUM(F220)</f>
        <v>300000</v>
      </c>
      <c r="G211" s="48">
        <f>SUM(H211:I211)</f>
        <v>377500</v>
      </c>
      <c r="H211" s="49">
        <f>SUM(H212+H216)</f>
        <v>59000</v>
      </c>
      <c r="I211" s="49">
        <f>SUM(I220)</f>
        <v>318500</v>
      </c>
      <c r="J211" s="48">
        <f>SUM(K211:L211)</f>
        <v>43341.03</v>
      </c>
      <c r="K211" s="49">
        <f>SUM(K212+K216)</f>
        <v>24841.03</v>
      </c>
      <c r="L211" s="49">
        <f>SUM(L220)</f>
        <v>18500</v>
      </c>
      <c r="M211" s="49">
        <f>SUM(J211/G211)*100</f>
        <v>11.481067549668873</v>
      </c>
      <c r="N211" s="4"/>
      <c r="O211" s="1"/>
      <c r="P211" s="1"/>
      <c r="Q211" s="1"/>
      <c r="R211" s="1"/>
      <c r="S211" s="1"/>
      <c r="T211" s="1"/>
      <c r="U211" s="43"/>
    </row>
    <row r="212" spans="1:21" ht="12">
      <c r="A212" s="16"/>
      <c r="B212" s="16"/>
      <c r="C212" s="44" t="s">
        <v>82</v>
      </c>
      <c r="D212" s="48">
        <f aca="true" t="shared" si="51" ref="D212:D220">SUM(E212+F212)</f>
        <v>67500</v>
      </c>
      <c r="E212" s="48">
        <f>SUM(E213:E214)</f>
        <v>67500</v>
      </c>
      <c r="F212" s="48">
        <v>0</v>
      </c>
      <c r="G212" s="48">
        <f aca="true" t="shared" si="52" ref="G212:G220">SUM(H212+I212)</f>
        <v>49000</v>
      </c>
      <c r="H212" s="48">
        <f>SUM(H213:H214)</f>
        <v>49000</v>
      </c>
      <c r="I212" s="48">
        <v>0</v>
      </c>
      <c r="J212" s="48">
        <f aca="true" t="shared" si="53" ref="J212:J220">SUM(K212+L212)</f>
        <v>21588.43</v>
      </c>
      <c r="K212" s="48">
        <f>SUM(K213:K214)</f>
        <v>21588.43</v>
      </c>
      <c r="L212" s="48">
        <v>0</v>
      </c>
      <c r="M212" s="49">
        <f>SUM(J212/G212)*100</f>
        <v>44.058020408163266</v>
      </c>
      <c r="N212" s="4"/>
      <c r="O212" s="1"/>
      <c r="P212" s="1"/>
      <c r="Q212" s="1"/>
      <c r="R212" s="1"/>
      <c r="S212" s="1"/>
      <c r="T212" s="1"/>
      <c r="U212" s="43"/>
    </row>
    <row r="213" spans="1:21" ht="12">
      <c r="A213" s="16"/>
      <c r="B213" s="16"/>
      <c r="C213" s="44" t="s">
        <v>83</v>
      </c>
      <c r="D213" s="48">
        <f t="shared" si="51"/>
        <v>0</v>
      </c>
      <c r="E213" s="48"/>
      <c r="F213" s="48"/>
      <c r="G213" s="48">
        <f t="shared" si="52"/>
        <v>0</v>
      </c>
      <c r="H213" s="48"/>
      <c r="I213" s="48"/>
      <c r="J213" s="48">
        <f t="shared" si="53"/>
        <v>0</v>
      </c>
      <c r="K213" s="48"/>
      <c r="L213" s="48"/>
      <c r="M213" s="49"/>
      <c r="N213" s="4"/>
      <c r="O213" s="1"/>
      <c r="P213" s="1"/>
      <c r="Q213" s="1"/>
      <c r="R213" s="1"/>
      <c r="S213" s="1"/>
      <c r="T213" s="1"/>
      <c r="U213" s="43"/>
    </row>
    <row r="214" spans="1:21" ht="12">
      <c r="A214" s="16"/>
      <c r="B214" s="16"/>
      <c r="C214" s="44" t="s">
        <v>86</v>
      </c>
      <c r="D214" s="48">
        <f t="shared" si="51"/>
        <v>67500</v>
      </c>
      <c r="E214" s="48">
        <v>67500</v>
      </c>
      <c r="F214" s="48">
        <v>0</v>
      </c>
      <c r="G214" s="48">
        <f t="shared" si="52"/>
        <v>49000</v>
      </c>
      <c r="H214" s="48">
        <v>49000</v>
      </c>
      <c r="I214" s="48">
        <v>0</v>
      </c>
      <c r="J214" s="48">
        <f t="shared" si="53"/>
        <v>21588.43</v>
      </c>
      <c r="K214" s="48">
        <v>21588.43</v>
      </c>
      <c r="L214" s="48">
        <v>0</v>
      </c>
      <c r="M214" s="49">
        <f>SUM(J214/G214)*100</f>
        <v>44.058020408163266</v>
      </c>
      <c r="N214" s="4"/>
      <c r="O214" s="1"/>
      <c r="P214" s="1"/>
      <c r="Q214" s="1"/>
      <c r="R214" s="1"/>
      <c r="S214" s="1"/>
      <c r="T214" s="1"/>
      <c r="U214" s="43"/>
    </row>
    <row r="215" spans="1:21" ht="12">
      <c r="A215" s="16"/>
      <c r="B215" s="16"/>
      <c r="C215" s="44" t="s">
        <v>87</v>
      </c>
      <c r="D215" s="48">
        <f t="shared" si="51"/>
        <v>0</v>
      </c>
      <c r="E215" s="48"/>
      <c r="F215" s="48"/>
      <c r="G215" s="48">
        <f t="shared" si="52"/>
        <v>0</v>
      </c>
      <c r="H215" s="48"/>
      <c r="I215" s="48"/>
      <c r="J215" s="48">
        <f t="shared" si="53"/>
        <v>0</v>
      </c>
      <c r="K215" s="48"/>
      <c r="L215" s="48"/>
      <c r="M215" s="49"/>
      <c r="N215" s="4"/>
      <c r="O215" s="1"/>
      <c r="P215" s="1"/>
      <c r="Q215" s="1"/>
      <c r="R215" s="1"/>
      <c r="S215" s="1"/>
      <c r="T215" s="1"/>
      <c r="U215" s="43"/>
    </row>
    <row r="216" spans="1:21" ht="12">
      <c r="A216" s="16"/>
      <c r="B216" s="16"/>
      <c r="C216" s="44" t="s">
        <v>84</v>
      </c>
      <c r="D216" s="48">
        <f t="shared" si="51"/>
        <v>10000</v>
      </c>
      <c r="E216" s="48">
        <v>10000</v>
      </c>
      <c r="F216" s="48"/>
      <c r="G216" s="48">
        <f t="shared" si="52"/>
        <v>10000</v>
      </c>
      <c r="H216" s="48">
        <v>10000</v>
      </c>
      <c r="I216" s="48"/>
      <c r="J216" s="48">
        <f t="shared" si="53"/>
        <v>3252.6</v>
      </c>
      <c r="K216" s="48">
        <v>3252.6</v>
      </c>
      <c r="L216" s="48"/>
      <c r="M216" s="49">
        <f>SUM(J216/G216)*100</f>
        <v>32.525999999999996</v>
      </c>
      <c r="N216" s="4"/>
      <c r="O216" s="1"/>
      <c r="P216" s="1"/>
      <c r="Q216" s="1"/>
      <c r="R216" s="1"/>
      <c r="S216" s="1"/>
      <c r="T216" s="1"/>
      <c r="U216" s="43"/>
    </row>
    <row r="217" spans="1:21" ht="36">
      <c r="A217" s="16"/>
      <c r="B217" s="16"/>
      <c r="C217" s="44" t="s">
        <v>90</v>
      </c>
      <c r="D217" s="48">
        <f t="shared" si="51"/>
        <v>0</v>
      </c>
      <c r="E217" s="48"/>
      <c r="F217" s="48"/>
      <c r="G217" s="48">
        <f t="shared" si="52"/>
        <v>0</v>
      </c>
      <c r="H217" s="48"/>
      <c r="I217" s="48"/>
      <c r="J217" s="48">
        <f t="shared" si="53"/>
        <v>0</v>
      </c>
      <c r="K217" s="48"/>
      <c r="L217" s="48"/>
      <c r="M217" s="49"/>
      <c r="N217" s="4"/>
      <c r="O217" s="1"/>
      <c r="P217" s="1"/>
      <c r="Q217" s="1"/>
      <c r="R217" s="1"/>
      <c r="S217" s="1"/>
      <c r="T217" s="1"/>
      <c r="U217" s="43"/>
    </row>
    <row r="218" spans="1:21" ht="33.75" customHeight="1">
      <c r="A218" s="16"/>
      <c r="B218" s="16"/>
      <c r="C218" s="44" t="s">
        <v>88</v>
      </c>
      <c r="D218" s="48">
        <f t="shared" si="51"/>
        <v>0</v>
      </c>
      <c r="E218" s="48"/>
      <c r="F218" s="48"/>
      <c r="G218" s="48">
        <f t="shared" si="52"/>
        <v>0</v>
      </c>
      <c r="H218" s="48"/>
      <c r="I218" s="48"/>
      <c r="J218" s="48">
        <f t="shared" si="53"/>
        <v>0</v>
      </c>
      <c r="K218" s="48"/>
      <c r="L218" s="48"/>
      <c r="M218" s="49"/>
      <c r="N218" s="4"/>
      <c r="O218" s="1"/>
      <c r="P218" s="1"/>
      <c r="Q218" s="1"/>
      <c r="R218" s="1"/>
      <c r="S218" s="1"/>
      <c r="T218" s="1"/>
      <c r="U218" s="43"/>
    </row>
    <row r="219" spans="1:21" ht="11.25" customHeight="1">
      <c r="A219" s="16"/>
      <c r="B219" s="16"/>
      <c r="C219" s="44" t="s">
        <v>89</v>
      </c>
      <c r="D219" s="48">
        <f t="shared" si="51"/>
        <v>0</v>
      </c>
      <c r="E219" s="48"/>
      <c r="F219" s="48"/>
      <c r="G219" s="48">
        <f t="shared" si="52"/>
        <v>0</v>
      </c>
      <c r="H219" s="48"/>
      <c r="I219" s="48"/>
      <c r="J219" s="48">
        <f t="shared" si="53"/>
        <v>0</v>
      </c>
      <c r="K219" s="48"/>
      <c r="L219" s="48"/>
      <c r="M219" s="49"/>
      <c r="N219" s="4"/>
      <c r="O219" s="1"/>
      <c r="P219" s="1"/>
      <c r="Q219" s="1"/>
      <c r="R219" s="1"/>
      <c r="S219" s="1"/>
      <c r="T219" s="1"/>
      <c r="U219" s="43"/>
    </row>
    <row r="220" spans="1:21" ht="48">
      <c r="A220" s="16"/>
      <c r="B220" s="16"/>
      <c r="C220" s="44" t="s">
        <v>91</v>
      </c>
      <c r="D220" s="48">
        <f t="shared" si="51"/>
        <v>300000</v>
      </c>
      <c r="E220" s="48"/>
      <c r="F220" s="48">
        <v>300000</v>
      </c>
      <c r="G220" s="48">
        <f t="shared" si="52"/>
        <v>318500</v>
      </c>
      <c r="H220" s="48"/>
      <c r="I220" s="48">
        <v>318500</v>
      </c>
      <c r="J220" s="48">
        <f t="shared" si="53"/>
        <v>18500</v>
      </c>
      <c r="K220" s="48"/>
      <c r="L220" s="48">
        <v>18500</v>
      </c>
      <c r="M220" s="49">
        <f>SUM(J220/G220)*100</f>
        <v>5.808477237048666</v>
      </c>
      <c r="N220" s="4"/>
      <c r="O220" s="1"/>
      <c r="P220" s="1"/>
      <c r="Q220" s="1"/>
      <c r="R220" s="1"/>
      <c r="S220" s="1"/>
      <c r="T220" s="1"/>
      <c r="U220" s="43"/>
    </row>
    <row r="221" spans="1:21" ht="12">
      <c r="A221" s="16"/>
      <c r="B221" s="16">
        <v>75414</v>
      </c>
      <c r="C221" s="16" t="s">
        <v>42</v>
      </c>
      <c r="D221" s="48">
        <f>SUM(E221:F221)</f>
        <v>4400</v>
      </c>
      <c r="E221" s="49">
        <f>SUM(E222+E226)</f>
        <v>4400</v>
      </c>
      <c r="F221" s="49"/>
      <c r="G221" s="48">
        <f>SUM(H221:I221)</f>
        <v>4100</v>
      </c>
      <c r="H221" s="49">
        <f>SUM(H222+H226)</f>
        <v>4100</v>
      </c>
      <c r="I221" s="49"/>
      <c r="J221" s="48">
        <f>SUM(K221:L221)</f>
        <v>0</v>
      </c>
      <c r="K221" s="49">
        <f>SUM(K222+K226)</f>
        <v>0</v>
      </c>
      <c r="L221" s="49"/>
      <c r="M221" s="49">
        <f>SUM(J221/G221)*100</f>
        <v>0</v>
      </c>
      <c r="N221" s="4"/>
      <c r="O221" s="1"/>
      <c r="P221" s="1"/>
      <c r="Q221" s="1"/>
      <c r="R221" s="1"/>
      <c r="S221" s="1"/>
      <c r="T221" s="1"/>
      <c r="U221" s="43"/>
    </row>
    <row r="222" spans="1:21" ht="12">
      <c r="A222" s="16"/>
      <c r="B222" s="16"/>
      <c r="C222" s="44" t="s">
        <v>82</v>
      </c>
      <c r="D222" s="48">
        <f aca="true" t="shared" si="54" ref="D222:D229">SUM(E222+F222)</f>
        <v>3400</v>
      </c>
      <c r="E222" s="48">
        <f>SUM(E223:E224)</f>
        <v>3400</v>
      </c>
      <c r="F222" s="48">
        <f>SUM(F223:F224)</f>
        <v>0</v>
      </c>
      <c r="G222" s="48">
        <f aca="true" t="shared" si="55" ref="G222:G229">SUM(H222+I222)</f>
        <v>3100</v>
      </c>
      <c r="H222" s="48">
        <f>SUM(H223:H224)</f>
        <v>3100</v>
      </c>
      <c r="I222" s="48">
        <f>SUM(I223:I224)</f>
        <v>0</v>
      </c>
      <c r="J222" s="48">
        <f aca="true" t="shared" si="56" ref="J222:J229">SUM(K222+L222)</f>
        <v>0</v>
      </c>
      <c r="K222" s="48">
        <f>SUM(K223:K224)</f>
        <v>0</v>
      </c>
      <c r="L222" s="48">
        <f>SUM(L223:L224)</f>
        <v>0</v>
      </c>
      <c r="M222" s="49">
        <f>SUM(J222/G222)*100</f>
        <v>0</v>
      </c>
      <c r="N222" s="4"/>
      <c r="O222" s="1"/>
      <c r="P222" s="1"/>
      <c r="Q222" s="1"/>
      <c r="R222" s="1"/>
      <c r="S222" s="1"/>
      <c r="T222" s="1"/>
      <c r="U222" s="43"/>
    </row>
    <row r="223" spans="1:21" ht="12">
      <c r="A223" s="16"/>
      <c r="B223" s="16"/>
      <c r="C223" s="44" t="s">
        <v>83</v>
      </c>
      <c r="D223" s="48">
        <f t="shared" si="54"/>
        <v>0</v>
      </c>
      <c r="E223" s="48"/>
      <c r="F223" s="48"/>
      <c r="G223" s="48">
        <f t="shared" si="55"/>
        <v>0</v>
      </c>
      <c r="H223" s="48"/>
      <c r="I223" s="48"/>
      <c r="J223" s="48">
        <f t="shared" si="56"/>
        <v>0</v>
      </c>
      <c r="K223" s="48"/>
      <c r="L223" s="48"/>
      <c r="M223" s="49"/>
      <c r="N223" s="4"/>
      <c r="O223" s="1"/>
      <c r="P223" s="1"/>
      <c r="Q223" s="1"/>
      <c r="R223" s="1"/>
      <c r="S223" s="1"/>
      <c r="T223" s="1"/>
      <c r="U223" s="43"/>
    </row>
    <row r="224" spans="1:21" ht="12">
      <c r="A224" s="16"/>
      <c r="B224" s="16"/>
      <c r="C224" s="44" t="s">
        <v>86</v>
      </c>
      <c r="D224" s="48">
        <f t="shared" si="54"/>
        <v>3400</v>
      </c>
      <c r="E224" s="48">
        <v>3400</v>
      </c>
      <c r="F224" s="48"/>
      <c r="G224" s="48">
        <f t="shared" si="55"/>
        <v>3100</v>
      </c>
      <c r="H224" s="48">
        <v>3100</v>
      </c>
      <c r="I224" s="48"/>
      <c r="J224" s="48">
        <f t="shared" si="56"/>
        <v>0</v>
      </c>
      <c r="K224" s="48">
        <v>0</v>
      </c>
      <c r="L224" s="48"/>
      <c r="M224" s="49">
        <f>SUM(J224/G224)*100</f>
        <v>0</v>
      </c>
      <c r="N224" s="4"/>
      <c r="O224" s="1"/>
      <c r="P224" s="1"/>
      <c r="Q224" s="1"/>
      <c r="R224" s="1"/>
      <c r="S224" s="1"/>
      <c r="T224" s="1"/>
      <c r="U224" s="43"/>
    </row>
    <row r="225" spans="1:21" ht="12">
      <c r="A225" s="16"/>
      <c r="B225" s="16"/>
      <c r="C225" s="44" t="s">
        <v>87</v>
      </c>
      <c r="D225" s="48">
        <f t="shared" si="54"/>
        <v>0</v>
      </c>
      <c r="E225" s="48"/>
      <c r="F225" s="48"/>
      <c r="G225" s="48">
        <f t="shared" si="55"/>
        <v>0</v>
      </c>
      <c r="H225" s="48"/>
      <c r="I225" s="48"/>
      <c r="J225" s="48">
        <f t="shared" si="56"/>
        <v>0</v>
      </c>
      <c r="K225" s="48"/>
      <c r="L225" s="48"/>
      <c r="M225" s="49"/>
      <c r="N225" s="4"/>
      <c r="O225" s="1"/>
      <c r="P225" s="1"/>
      <c r="Q225" s="1"/>
      <c r="R225" s="1"/>
      <c r="S225" s="1"/>
      <c r="T225" s="1"/>
      <c r="U225" s="43"/>
    </row>
    <row r="226" spans="1:21" ht="12">
      <c r="A226" s="16"/>
      <c r="B226" s="16"/>
      <c r="C226" s="44" t="s">
        <v>84</v>
      </c>
      <c r="D226" s="48">
        <f t="shared" si="54"/>
        <v>1000</v>
      </c>
      <c r="E226" s="48">
        <v>1000</v>
      </c>
      <c r="F226" s="48"/>
      <c r="G226" s="48">
        <f t="shared" si="55"/>
        <v>1000</v>
      </c>
      <c r="H226" s="48">
        <v>1000</v>
      </c>
      <c r="I226" s="48"/>
      <c r="J226" s="48">
        <f t="shared" si="56"/>
        <v>0</v>
      </c>
      <c r="K226" s="48">
        <v>0</v>
      </c>
      <c r="L226" s="48"/>
      <c r="M226" s="49">
        <f>SUM(J226/G226)*100</f>
        <v>0</v>
      </c>
      <c r="N226" s="4"/>
      <c r="O226" s="1"/>
      <c r="P226" s="1"/>
      <c r="Q226" s="1"/>
      <c r="R226" s="1"/>
      <c r="S226" s="1"/>
      <c r="T226" s="1"/>
      <c r="U226" s="43"/>
    </row>
    <row r="227" spans="1:21" ht="36">
      <c r="A227" s="16"/>
      <c r="B227" s="16"/>
      <c r="C227" s="44" t="s">
        <v>90</v>
      </c>
      <c r="D227" s="48">
        <f t="shared" si="54"/>
        <v>0</v>
      </c>
      <c r="E227" s="48"/>
      <c r="F227" s="48"/>
      <c r="G227" s="48">
        <f t="shared" si="55"/>
        <v>0</v>
      </c>
      <c r="H227" s="48"/>
      <c r="I227" s="48"/>
      <c r="J227" s="48">
        <f t="shared" si="56"/>
        <v>0</v>
      </c>
      <c r="K227" s="48"/>
      <c r="L227" s="48"/>
      <c r="M227" s="49"/>
      <c r="N227" s="4"/>
      <c r="O227" s="1"/>
      <c r="P227" s="1"/>
      <c r="Q227" s="1"/>
      <c r="R227" s="1"/>
      <c r="S227" s="1"/>
      <c r="T227" s="1"/>
      <c r="U227" s="43"/>
    </row>
    <row r="228" spans="1:21" ht="35.25" customHeight="1">
      <c r="A228" s="16"/>
      <c r="B228" s="16"/>
      <c r="C228" s="44" t="s">
        <v>88</v>
      </c>
      <c r="D228" s="48">
        <f t="shared" si="54"/>
        <v>0</v>
      </c>
      <c r="E228" s="48"/>
      <c r="F228" s="48"/>
      <c r="G228" s="48">
        <f t="shared" si="55"/>
        <v>0</v>
      </c>
      <c r="H228" s="48"/>
      <c r="I228" s="48"/>
      <c r="J228" s="48">
        <f t="shared" si="56"/>
        <v>0</v>
      </c>
      <c r="K228" s="48"/>
      <c r="L228" s="48"/>
      <c r="M228" s="49"/>
      <c r="N228" s="4"/>
      <c r="O228" s="1"/>
      <c r="P228" s="1"/>
      <c r="Q228" s="1"/>
      <c r="R228" s="1"/>
      <c r="S228" s="1"/>
      <c r="T228" s="1"/>
      <c r="U228" s="43"/>
    </row>
    <row r="229" spans="1:21" ht="14.25" customHeight="1">
      <c r="A229" s="16"/>
      <c r="B229" s="16"/>
      <c r="C229" s="44" t="s">
        <v>89</v>
      </c>
      <c r="D229" s="48">
        <f t="shared" si="54"/>
        <v>0</v>
      </c>
      <c r="E229" s="48"/>
      <c r="F229" s="48"/>
      <c r="G229" s="48">
        <f t="shared" si="55"/>
        <v>0</v>
      </c>
      <c r="H229" s="48"/>
      <c r="I229" s="48"/>
      <c r="J229" s="48">
        <f t="shared" si="56"/>
        <v>0</v>
      </c>
      <c r="K229" s="48"/>
      <c r="L229" s="48"/>
      <c r="M229" s="49"/>
      <c r="N229" s="4"/>
      <c r="O229" s="1"/>
      <c r="P229" s="1"/>
      <c r="Q229" s="1"/>
      <c r="R229" s="1"/>
      <c r="S229" s="1"/>
      <c r="T229" s="1"/>
      <c r="U229" s="43"/>
    </row>
    <row r="230" spans="1:21" ht="48">
      <c r="A230" s="16"/>
      <c r="B230" s="16"/>
      <c r="C230" s="44" t="s">
        <v>91</v>
      </c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4"/>
      <c r="O230" s="1"/>
      <c r="P230" s="1"/>
      <c r="Q230" s="1"/>
      <c r="R230" s="1"/>
      <c r="S230" s="1"/>
      <c r="T230" s="1"/>
      <c r="U230" s="43"/>
    </row>
    <row r="231" spans="1:21" ht="12">
      <c r="A231" s="16"/>
      <c r="B231" s="16">
        <v>75421</v>
      </c>
      <c r="C231" s="16" t="s">
        <v>79</v>
      </c>
      <c r="D231" s="48">
        <f>SUM(E231:F231)</f>
        <v>4000</v>
      </c>
      <c r="E231" s="49">
        <f>SUM(E232)</f>
        <v>4000</v>
      </c>
      <c r="F231" s="49"/>
      <c r="G231" s="48">
        <f>SUM(H231:I231)</f>
        <v>4000</v>
      </c>
      <c r="H231" s="49">
        <f>SUM(H232)</f>
        <v>4000</v>
      </c>
      <c r="I231" s="49"/>
      <c r="J231" s="48">
        <f>SUM(K231:L231)</f>
        <v>1492.65</v>
      </c>
      <c r="K231" s="49">
        <f>SUM(K232)</f>
        <v>1492.65</v>
      </c>
      <c r="L231" s="49"/>
      <c r="M231" s="49">
        <f>SUM(J231/G231)*100</f>
        <v>37.316250000000004</v>
      </c>
      <c r="N231" s="4"/>
      <c r="O231" s="1"/>
      <c r="P231" s="1"/>
      <c r="Q231" s="1"/>
      <c r="R231" s="1"/>
      <c r="S231" s="1"/>
      <c r="T231" s="1"/>
      <c r="U231" s="43"/>
    </row>
    <row r="232" spans="1:21" ht="12">
      <c r="A232" s="16"/>
      <c r="B232" s="16"/>
      <c r="C232" s="44" t="s">
        <v>82</v>
      </c>
      <c r="D232" s="48">
        <f aca="true" t="shared" si="57" ref="D232:D239">SUM(E232+F232)</f>
        <v>4000</v>
      </c>
      <c r="E232" s="48">
        <f>SUM(E234:E239)</f>
        <v>4000</v>
      </c>
      <c r="F232" s="48">
        <f>SUM(F233:F234)</f>
        <v>0</v>
      </c>
      <c r="G232" s="48">
        <f aca="true" t="shared" si="58" ref="G232:G239">SUM(H232+I232)</f>
        <v>4000</v>
      </c>
      <c r="H232" s="48">
        <f>SUM(H234:H239)</f>
        <v>4000</v>
      </c>
      <c r="I232" s="48">
        <f>SUM(I233:I234)</f>
        <v>0</v>
      </c>
      <c r="J232" s="48">
        <f aca="true" t="shared" si="59" ref="J232:J239">SUM(K232+L232)</f>
        <v>1492.65</v>
      </c>
      <c r="K232" s="48">
        <f>SUM(K234:K239)</f>
        <v>1492.65</v>
      </c>
      <c r="L232" s="48">
        <f>SUM(L233:L234)</f>
        <v>0</v>
      </c>
      <c r="M232" s="49">
        <f>SUM(J232/G232)*100</f>
        <v>37.316250000000004</v>
      </c>
      <c r="N232" s="4"/>
      <c r="O232" s="1"/>
      <c r="P232" s="1"/>
      <c r="Q232" s="1"/>
      <c r="R232" s="1"/>
      <c r="S232" s="1"/>
      <c r="T232" s="1"/>
      <c r="U232" s="43"/>
    </row>
    <row r="233" spans="1:21" ht="12">
      <c r="A233" s="16"/>
      <c r="B233" s="16"/>
      <c r="C233" s="44" t="s">
        <v>83</v>
      </c>
      <c r="D233" s="48">
        <f t="shared" si="57"/>
        <v>0</v>
      </c>
      <c r="E233" s="48"/>
      <c r="F233" s="48"/>
      <c r="G233" s="48">
        <f t="shared" si="58"/>
        <v>0</v>
      </c>
      <c r="H233" s="48"/>
      <c r="I233" s="48"/>
      <c r="J233" s="48">
        <f t="shared" si="59"/>
        <v>0</v>
      </c>
      <c r="K233" s="48"/>
      <c r="L233" s="48"/>
      <c r="M233" s="49"/>
      <c r="N233" s="4"/>
      <c r="O233" s="1"/>
      <c r="P233" s="1"/>
      <c r="Q233" s="1"/>
      <c r="R233" s="1"/>
      <c r="S233" s="1"/>
      <c r="T233" s="1"/>
      <c r="U233" s="43"/>
    </row>
    <row r="234" spans="1:21" ht="12">
      <c r="A234" s="16"/>
      <c r="B234" s="16"/>
      <c r="C234" s="44" t="s">
        <v>86</v>
      </c>
      <c r="D234" s="48">
        <f t="shared" si="57"/>
        <v>4000</v>
      </c>
      <c r="E234" s="48">
        <v>4000</v>
      </c>
      <c r="F234" s="48"/>
      <c r="G234" s="48">
        <f t="shared" si="58"/>
        <v>4000</v>
      </c>
      <c r="H234" s="48">
        <v>4000</v>
      </c>
      <c r="I234" s="48"/>
      <c r="J234" s="48">
        <f t="shared" si="59"/>
        <v>1492.65</v>
      </c>
      <c r="K234" s="48">
        <v>1492.65</v>
      </c>
      <c r="L234" s="48"/>
      <c r="M234" s="49">
        <f>SUM(J234/G234)*100</f>
        <v>37.316250000000004</v>
      </c>
      <c r="N234" s="4"/>
      <c r="O234" s="1"/>
      <c r="P234" s="1"/>
      <c r="Q234" s="1"/>
      <c r="R234" s="1"/>
      <c r="S234" s="1"/>
      <c r="T234" s="1"/>
      <c r="U234" s="43"/>
    </row>
    <row r="235" spans="1:21" ht="12">
      <c r="A235" s="16"/>
      <c r="B235" s="16"/>
      <c r="C235" s="44" t="s">
        <v>87</v>
      </c>
      <c r="D235" s="48">
        <f t="shared" si="57"/>
        <v>0</v>
      </c>
      <c r="E235" s="48"/>
      <c r="F235" s="48"/>
      <c r="G235" s="48">
        <f t="shared" si="58"/>
        <v>0</v>
      </c>
      <c r="H235" s="48"/>
      <c r="I235" s="48"/>
      <c r="J235" s="48">
        <f t="shared" si="59"/>
        <v>0</v>
      </c>
      <c r="K235" s="48"/>
      <c r="L235" s="48"/>
      <c r="M235" s="49"/>
      <c r="N235" s="4"/>
      <c r="O235" s="1"/>
      <c r="P235" s="1"/>
      <c r="Q235" s="1"/>
      <c r="R235" s="1"/>
      <c r="S235" s="1"/>
      <c r="T235" s="1"/>
      <c r="U235" s="43"/>
    </row>
    <row r="236" spans="1:21" ht="12">
      <c r="A236" s="16"/>
      <c r="B236" s="16"/>
      <c r="C236" s="44" t="s">
        <v>84</v>
      </c>
      <c r="D236" s="48">
        <f t="shared" si="57"/>
        <v>0</v>
      </c>
      <c r="E236" s="48"/>
      <c r="F236" s="48"/>
      <c r="G236" s="48">
        <f t="shared" si="58"/>
        <v>0</v>
      </c>
      <c r="H236" s="48"/>
      <c r="I236" s="48"/>
      <c r="J236" s="48">
        <f t="shared" si="59"/>
        <v>0</v>
      </c>
      <c r="K236" s="48"/>
      <c r="L236" s="48"/>
      <c r="M236" s="49"/>
      <c r="N236" s="4"/>
      <c r="O236" s="1"/>
      <c r="P236" s="1"/>
      <c r="Q236" s="1"/>
      <c r="R236" s="1"/>
      <c r="S236" s="1"/>
      <c r="T236" s="1"/>
      <c r="U236" s="43"/>
    </row>
    <row r="237" spans="1:21" ht="36">
      <c r="A237" s="16"/>
      <c r="B237" s="16"/>
      <c r="C237" s="44" t="s">
        <v>90</v>
      </c>
      <c r="D237" s="48">
        <f t="shared" si="57"/>
        <v>0</v>
      </c>
      <c r="E237" s="48"/>
      <c r="F237" s="48"/>
      <c r="G237" s="48">
        <f t="shared" si="58"/>
        <v>0</v>
      </c>
      <c r="H237" s="48"/>
      <c r="I237" s="48"/>
      <c r="J237" s="48">
        <f t="shared" si="59"/>
        <v>0</v>
      </c>
      <c r="K237" s="48"/>
      <c r="L237" s="48"/>
      <c r="M237" s="49"/>
      <c r="N237" s="4"/>
      <c r="O237" s="1"/>
      <c r="P237" s="1"/>
      <c r="Q237" s="1"/>
      <c r="R237" s="1"/>
      <c r="S237" s="1"/>
      <c r="T237" s="1"/>
      <c r="U237" s="43"/>
    </row>
    <row r="238" spans="1:21" ht="36.75" customHeight="1">
      <c r="A238" s="16"/>
      <c r="B238" s="16"/>
      <c r="C238" s="44" t="s">
        <v>88</v>
      </c>
      <c r="D238" s="48">
        <f t="shared" si="57"/>
        <v>0</v>
      </c>
      <c r="E238" s="48"/>
      <c r="F238" s="48"/>
      <c r="G238" s="48">
        <f t="shared" si="58"/>
        <v>0</v>
      </c>
      <c r="H238" s="48"/>
      <c r="I238" s="48"/>
      <c r="J238" s="48">
        <f t="shared" si="59"/>
        <v>0</v>
      </c>
      <c r="K238" s="48"/>
      <c r="L238" s="48"/>
      <c r="M238" s="49"/>
      <c r="N238" s="4"/>
      <c r="O238" s="1"/>
      <c r="P238" s="1"/>
      <c r="Q238" s="1"/>
      <c r="R238" s="1"/>
      <c r="S238" s="1"/>
      <c r="T238" s="1"/>
      <c r="U238" s="43"/>
    </row>
    <row r="239" spans="1:21" ht="11.25" customHeight="1">
      <c r="A239" s="16"/>
      <c r="B239" s="16"/>
      <c r="C239" s="44" t="s">
        <v>89</v>
      </c>
      <c r="D239" s="48">
        <f t="shared" si="57"/>
        <v>0</v>
      </c>
      <c r="E239" s="48"/>
      <c r="F239" s="48"/>
      <c r="G239" s="48">
        <f t="shared" si="58"/>
        <v>0</v>
      </c>
      <c r="H239" s="48"/>
      <c r="I239" s="48"/>
      <c r="J239" s="48">
        <f t="shared" si="59"/>
        <v>0</v>
      </c>
      <c r="K239" s="48"/>
      <c r="L239" s="48"/>
      <c r="M239" s="49"/>
      <c r="N239" s="4"/>
      <c r="O239" s="1"/>
      <c r="P239" s="1"/>
      <c r="Q239" s="1"/>
      <c r="R239" s="1"/>
      <c r="S239" s="1"/>
      <c r="T239" s="1"/>
      <c r="U239" s="43"/>
    </row>
    <row r="240" spans="1:21" ht="48">
      <c r="A240" s="16"/>
      <c r="B240" s="16"/>
      <c r="C240" s="44" t="s">
        <v>91</v>
      </c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4"/>
      <c r="O240" s="1"/>
      <c r="P240" s="1"/>
      <c r="Q240" s="1"/>
      <c r="R240" s="1"/>
      <c r="S240" s="1"/>
      <c r="T240" s="1"/>
      <c r="U240" s="43"/>
    </row>
    <row r="241" spans="1:21" ht="12">
      <c r="A241" s="16"/>
      <c r="B241" s="32">
        <v>75416</v>
      </c>
      <c r="C241" s="29" t="s">
        <v>43</v>
      </c>
      <c r="D241" s="48">
        <f>SUM(E241:F241)</f>
        <v>544100</v>
      </c>
      <c r="E241" s="49">
        <f>SUM(E242+E246)</f>
        <v>434100</v>
      </c>
      <c r="F241" s="49">
        <f>SUM(F250)</f>
        <v>110000</v>
      </c>
      <c r="G241" s="48">
        <f>SUM(H241:I241)</f>
        <v>544100</v>
      </c>
      <c r="H241" s="49">
        <f>SUM(H242+H246)</f>
        <v>434100</v>
      </c>
      <c r="I241" s="49">
        <f>SUM(I250)</f>
        <v>110000</v>
      </c>
      <c r="J241" s="48">
        <f>SUM(K241:L241)</f>
        <v>0</v>
      </c>
      <c r="K241" s="49">
        <f>SUM(K242+K246)</f>
        <v>0</v>
      </c>
      <c r="L241" s="49">
        <f>SUM(L250)</f>
        <v>0</v>
      </c>
      <c r="M241" s="49">
        <f>SUM(J241/G241)*100</f>
        <v>0</v>
      </c>
      <c r="N241" s="4"/>
      <c r="O241" s="1"/>
      <c r="P241" s="1"/>
      <c r="Q241" s="1"/>
      <c r="R241" s="1"/>
      <c r="S241" s="1"/>
      <c r="T241" s="1"/>
      <c r="U241" s="43"/>
    </row>
    <row r="242" spans="1:21" ht="12">
      <c r="A242" s="16"/>
      <c r="B242" s="32"/>
      <c r="C242" s="44" t="s">
        <v>82</v>
      </c>
      <c r="D242" s="48">
        <f aca="true" t="shared" si="60" ref="D242:D250">SUM(E242+F242)</f>
        <v>427100</v>
      </c>
      <c r="E242" s="48">
        <f>SUM(E243:E244)</f>
        <v>427100</v>
      </c>
      <c r="F242" s="48">
        <v>0</v>
      </c>
      <c r="G242" s="48">
        <f aca="true" t="shared" si="61" ref="G242:G250">SUM(H242+I242)</f>
        <v>427100</v>
      </c>
      <c r="H242" s="48">
        <f>SUM(H243:H244)</f>
        <v>427100</v>
      </c>
      <c r="I242" s="48">
        <v>0</v>
      </c>
      <c r="J242" s="48">
        <f aca="true" t="shared" si="62" ref="J242:J250">SUM(K242+L242)</f>
        <v>0</v>
      </c>
      <c r="K242" s="48">
        <f>SUM(K243:K244)</f>
        <v>0</v>
      </c>
      <c r="L242" s="48">
        <v>0</v>
      </c>
      <c r="M242" s="49">
        <f>SUM(J242/G242)*100</f>
        <v>0</v>
      </c>
      <c r="N242" s="4"/>
      <c r="O242" s="1"/>
      <c r="P242" s="1"/>
      <c r="Q242" s="1"/>
      <c r="R242" s="1"/>
      <c r="S242" s="1"/>
      <c r="T242" s="1"/>
      <c r="U242" s="43"/>
    </row>
    <row r="243" spans="1:21" ht="12">
      <c r="A243" s="16"/>
      <c r="B243" s="32"/>
      <c r="C243" s="44" t="s">
        <v>83</v>
      </c>
      <c r="D243" s="48">
        <f t="shared" si="60"/>
        <v>319700</v>
      </c>
      <c r="E243" s="48">
        <v>319700</v>
      </c>
      <c r="F243" s="48"/>
      <c r="G243" s="48">
        <f t="shared" si="61"/>
        <v>319700</v>
      </c>
      <c r="H243" s="48">
        <v>319700</v>
      </c>
      <c r="I243" s="48"/>
      <c r="J243" s="48">
        <f t="shared" si="62"/>
        <v>0</v>
      </c>
      <c r="K243" s="48">
        <v>0</v>
      </c>
      <c r="L243" s="48"/>
      <c r="M243" s="49">
        <f>SUM(J243/G243)*100</f>
        <v>0</v>
      </c>
      <c r="N243" s="4"/>
      <c r="O243" s="1"/>
      <c r="P243" s="1"/>
      <c r="Q243" s="1"/>
      <c r="R243" s="1"/>
      <c r="S243" s="1"/>
      <c r="T243" s="1"/>
      <c r="U243" s="43"/>
    </row>
    <row r="244" spans="1:21" ht="12">
      <c r="A244" s="16"/>
      <c r="B244" s="32"/>
      <c r="C244" s="44" t="s">
        <v>86</v>
      </c>
      <c r="D244" s="48">
        <f t="shared" si="60"/>
        <v>107400</v>
      </c>
      <c r="E244" s="48">
        <v>107400</v>
      </c>
      <c r="F244" s="48">
        <v>0</v>
      </c>
      <c r="G244" s="48">
        <f t="shared" si="61"/>
        <v>107400</v>
      </c>
      <c r="H244" s="48">
        <v>107400</v>
      </c>
      <c r="I244" s="48">
        <v>0</v>
      </c>
      <c r="J244" s="48">
        <f t="shared" si="62"/>
        <v>0</v>
      </c>
      <c r="K244" s="48">
        <v>0</v>
      </c>
      <c r="L244" s="48">
        <v>0</v>
      </c>
      <c r="M244" s="49">
        <f>SUM(J244/G244)*100</f>
        <v>0</v>
      </c>
      <c r="N244" s="4"/>
      <c r="O244" s="1"/>
      <c r="P244" s="1"/>
      <c r="Q244" s="1"/>
      <c r="R244" s="1"/>
      <c r="S244" s="1"/>
      <c r="T244" s="1"/>
      <c r="U244" s="43"/>
    </row>
    <row r="245" spans="1:21" ht="12">
      <c r="A245" s="16"/>
      <c r="B245" s="32"/>
      <c r="C245" s="44" t="s">
        <v>87</v>
      </c>
      <c r="D245" s="48">
        <f t="shared" si="60"/>
        <v>0</v>
      </c>
      <c r="E245" s="48"/>
      <c r="F245" s="48"/>
      <c r="G245" s="48">
        <f t="shared" si="61"/>
        <v>0</v>
      </c>
      <c r="H245" s="48"/>
      <c r="I245" s="48"/>
      <c r="J245" s="48">
        <f t="shared" si="62"/>
        <v>0</v>
      </c>
      <c r="K245" s="48"/>
      <c r="L245" s="48"/>
      <c r="M245" s="49"/>
      <c r="N245" s="4"/>
      <c r="O245" s="1"/>
      <c r="P245" s="1"/>
      <c r="Q245" s="1"/>
      <c r="R245" s="1"/>
      <c r="S245" s="1"/>
      <c r="T245" s="1"/>
      <c r="U245" s="43"/>
    </row>
    <row r="246" spans="1:21" ht="12">
      <c r="A246" s="16"/>
      <c r="B246" s="32"/>
      <c r="C246" s="44" t="s">
        <v>84</v>
      </c>
      <c r="D246" s="48">
        <f t="shared" si="60"/>
        <v>7000</v>
      </c>
      <c r="E246" s="48">
        <v>7000</v>
      </c>
      <c r="F246" s="48"/>
      <c r="G246" s="48">
        <f t="shared" si="61"/>
        <v>7000</v>
      </c>
      <c r="H246" s="48">
        <v>7000</v>
      </c>
      <c r="I246" s="48"/>
      <c r="J246" s="48">
        <f t="shared" si="62"/>
        <v>0</v>
      </c>
      <c r="K246" s="48">
        <v>0</v>
      </c>
      <c r="L246" s="48"/>
      <c r="M246" s="49">
        <f>SUM(J246/G246)*100</f>
        <v>0</v>
      </c>
      <c r="N246" s="4"/>
      <c r="O246" s="1"/>
      <c r="P246" s="1"/>
      <c r="Q246" s="1"/>
      <c r="R246" s="1"/>
      <c r="S246" s="1"/>
      <c r="T246" s="1"/>
      <c r="U246" s="43"/>
    </row>
    <row r="247" spans="1:21" ht="36">
      <c r="A247" s="16"/>
      <c r="B247" s="32"/>
      <c r="C247" s="44" t="s">
        <v>90</v>
      </c>
      <c r="D247" s="48">
        <f t="shared" si="60"/>
        <v>0</v>
      </c>
      <c r="E247" s="48"/>
      <c r="F247" s="48"/>
      <c r="G247" s="48">
        <f t="shared" si="61"/>
        <v>0</v>
      </c>
      <c r="H247" s="48"/>
      <c r="I247" s="48"/>
      <c r="J247" s="48">
        <f t="shared" si="62"/>
        <v>0</v>
      </c>
      <c r="K247" s="48"/>
      <c r="L247" s="48"/>
      <c r="M247" s="49"/>
      <c r="N247" s="4"/>
      <c r="O247" s="1"/>
      <c r="P247" s="1"/>
      <c r="Q247" s="1"/>
      <c r="R247" s="1"/>
      <c r="S247" s="1"/>
      <c r="T247" s="1"/>
      <c r="U247" s="43"/>
    </row>
    <row r="248" spans="1:21" ht="34.5" customHeight="1">
      <c r="A248" s="16"/>
      <c r="B248" s="32"/>
      <c r="C248" s="44" t="s">
        <v>88</v>
      </c>
      <c r="D248" s="48">
        <f t="shared" si="60"/>
        <v>0</v>
      </c>
      <c r="E248" s="48"/>
      <c r="F248" s="48"/>
      <c r="G248" s="48">
        <f t="shared" si="61"/>
        <v>0</v>
      </c>
      <c r="H248" s="48"/>
      <c r="I248" s="48"/>
      <c r="J248" s="48">
        <f t="shared" si="62"/>
        <v>0</v>
      </c>
      <c r="K248" s="48"/>
      <c r="L248" s="48"/>
      <c r="M248" s="49"/>
      <c r="N248" s="4"/>
      <c r="O248" s="1"/>
      <c r="P248" s="1"/>
      <c r="Q248" s="1"/>
      <c r="R248" s="1"/>
      <c r="S248" s="1"/>
      <c r="T248" s="1"/>
      <c r="U248" s="43"/>
    </row>
    <row r="249" spans="1:21" ht="12.75" customHeight="1">
      <c r="A249" s="16"/>
      <c r="B249" s="32"/>
      <c r="C249" s="44" t="s">
        <v>89</v>
      </c>
      <c r="D249" s="48">
        <f t="shared" si="60"/>
        <v>0</v>
      </c>
      <c r="E249" s="48"/>
      <c r="F249" s="48"/>
      <c r="G249" s="48">
        <f t="shared" si="61"/>
        <v>0</v>
      </c>
      <c r="H249" s="48"/>
      <c r="I249" s="48"/>
      <c r="J249" s="48">
        <f t="shared" si="62"/>
        <v>0</v>
      </c>
      <c r="K249" s="48"/>
      <c r="L249" s="48"/>
      <c r="M249" s="49"/>
      <c r="N249" s="4"/>
      <c r="O249" s="1"/>
      <c r="P249" s="1"/>
      <c r="Q249" s="1"/>
      <c r="R249" s="1"/>
      <c r="S249" s="1"/>
      <c r="T249" s="1"/>
      <c r="U249" s="43"/>
    </row>
    <row r="250" spans="1:21" ht="48">
      <c r="A250" s="16"/>
      <c r="B250" s="32"/>
      <c r="C250" s="44" t="s">
        <v>91</v>
      </c>
      <c r="D250" s="48">
        <f t="shared" si="60"/>
        <v>110000</v>
      </c>
      <c r="E250" s="48"/>
      <c r="F250" s="48">
        <v>110000</v>
      </c>
      <c r="G250" s="48">
        <f t="shared" si="61"/>
        <v>110000</v>
      </c>
      <c r="H250" s="48"/>
      <c r="I250" s="48">
        <v>110000</v>
      </c>
      <c r="J250" s="48">
        <f t="shared" si="62"/>
        <v>0</v>
      </c>
      <c r="K250" s="48"/>
      <c r="L250" s="48">
        <v>0</v>
      </c>
      <c r="M250" s="49"/>
      <c r="N250" s="4"/>
      <c r="O250" s="1"/>
      <c r="P250" s="1"/>
      <c r="Q250" s="1"/>
      <c r="R250" s="1"/>
      <c r="S250" s="1"/>
      <c r="T250" s="1"/>
      <c r="U250" s="43"/>
    </row>
    <row r="251" spans="1:21" ht="12">
      <c r="A251" s="16"/>
      <c r="B251" s="32">
        <v>75495</v>
      </c>
      <c r="C251" s="28" t="s">
        <v>38</v>
      </c>
      <c r="D251" s="48">
        <f>SUM(E251:F251)</f>
        <v>40980</v>
      </c>
      <c r="E251" s="49">
        <f>SUM(E252)</f>
        <v>40980</v>
      </c>
      <c r="F251" s="49">
        <f>SUM(F252)</f>
        <v>0</v>
      </c>
      <c r="G251" s="48">
        <f>SUM(H251:I251)</f>
        <v>40980</v>
      </c>
      <c r="H251" s="49">
        <f>SUM(H252)</f>
        <v>40980</v>
      </c>
      <c r="I251" s="49">
        <f>SUM(I252)</f>
        <v>0</v>
      </c>
      <c r="J251" s="48">
        <f>SUM(K251:L251)</f>
        <v>0</v>
      </c>
      <c r="K251" s="49">
        <f>SUM(K252)</f>
        <v>0</v>
      </c>
      <c r="L251" s="49">
        <f>SUM(L252)</f>
        <v>0</v>
      </c>
      <c r="M251" s="49">
        <f>SUM(J251/G251)*100</f>
        <v>0</v>
      </c>
      <c r="N251" s="4"/>
      <c r="O251" s="1"/>
      <c r="P251" s="1"/>
      <c r="Q251" s="1"/>
      <c r="R251" s="1"/>
      <c r="S251" s="1"/>
      <c r="T251" s="1"/>
      <c r="U251" s="43"/>
    </row>
    <row r="252" spans="1:21" ht="12">
      <c r="A252" s="16"/>
      <c r="B252" s="32"/>
      <c r="C252" s="44" t="s">
        <v>82</v>
      </c>
      <c r="D252" s="48">
        <f aca="true" t="shared" si="63" ref="D252:D262">SUM(E252+F252)</f>
        <v>40980</v>
      </c>
      <c r="E252" s="48">
        <f>SUM(E254:E259)</f>
        <v>40980</v>
      </c>
      <c r="F252" s="48">
        <f>SUM(F254:F259)</f>
        <v>0</v>
      </c>
      <c r="G252" s="48">
        <f aca="true" t="shared" si="64" ref="G252:G259">SUM(H252+I252)</f>
        <v>40980</v>
      </c>
      <c r="H252" s="48">
        <f>SUM(H254:H259)</f>
        <v>40980</v>
      </c>
      <c r="I252" s="48">
        <f>SUM(I254:I259)</f>
        <v>0</v>
      </c>
      <c r="J252" s="48">
        <f aca="true" t="shared" si="65" ref="J252:J259">SUM(K252+L252)</f>
        <v>0</v>
      </c>
      <c r="K252" s="48">
        <f>SUM(K254:K259)</f>
        <v>0</v>
      </c>
      <c r="L252" s="48">
        <f>SUM(L254:L259)</f>
        <v>0</v>
      </c>
      <c r="M252" s="49">
        <f>SUM(J252/G252)*100</f>
        <v>0</v>
      </c>
      <c r="N252" s="4"/>
      <c r="O252" s="1"/>
      <c r="P252" s="1"/>
      <c r="Q252" s="1"/>
      <c r="R252" s="1"/>
      <c r="S252" s="1"/>
      <c r="T252" s="1"/>
      <c r="U252" s="43"/>
    </row>
    <row r="253" spans="1:21" ht="12">
      <c r="A253" s="16"/>
      <c r="B253" s="32"/>
      <c r="C253" s="44" t="s">
        <v>83</v>
      </c>
      <c r="D253" s="48">
        <f t="shared" si="63"/>
        <v>0</v>
      </c>
      <c r="E253" s="48"/>
      <c r="F253" s="48"/>
      <c r="G253" s="48">
        <f t="shared" si="64"/>
        <v>0</v>
      </c>
      <c r="H253" s="48"/>
      <c r="I253" s="48"/>
      <c r="J253" s="48">
        <f t="shared" si="65"/>
        <v>0</v>
      </c>
      <c r="K253" s="48"/>
      <c r="L253" s="48"/>
      <c r="M253" s="49"/>
      <c r="N253" s="4"/>
      <c r="O253" s="1"/>
      <c r="P253" s="1"/>
      <c r="Q253" s="1"/>
      <c r="R253" s="1"/>
      <c r="S253" s="1"/>
      <c r="T253" s="1"/>
      <c r="U253" s="43"/>
    </row>
    <row r="254" spans="1:21" ht="12">
      <c r="A254" s="16"/>
      <c r="B254" s="32"/>
      <c r="C254" s="44" t="s">
        <v>86</v>
      </c>
      <c r="D254" s="48">
        <f t="shared" si="63"/>
        <v>40980</v>
      </c>
      <c r="E254" s="48">
        <v>40980</v>
      </c>
      <c r="F254" s="48"/>
      <c r="G254" s="48">
        <f t="shared" si="64"/>
        <v>40980</v>
      </c>
      <c r="H254" s="48">
        <v>40980</v>
      </c>
      <c r="I254" s="48"/>
      <c r="J254" s="48">
        <f t="shared" si="65"/>
        <v>0</v>
      </c>
      <c r="K254" s="48">
        <v>0</v>
      </c>
      <c r="L254" s="48"/>
      <c r="M254" s="49">
        <f>SUM(J254/G254)*100</f>
        <v>0</v>
      </c>
      <c r="N254" s="4"/>
      <c r="O254" s="1"/>
      <c r="P254" s="1"/>
      <c r="Q254" s="1"/>
      <c r="R254" s="1"/>
      <c r="S254" s="1"/>
      <c r="T254" s="1"/>
      <c r="U254" s="43"/>
    </row>
    <row r="255" spans="1:21" ht="12">
      <c r="A255" s="16"/>
      <c r="B255" s="32"/>
      <c r="C255" s="44" t="s">
        <v>87</v>
      </c>
      <c r="D255" s="48">
        <f t="shared" si="63"/>
        <v>0</v>
      </c>
      <c r="E255" s="48"/>
      <c r="F255" s="48"/>
      <c r="G255" s="48">
        <f t="shared" si="64"/>
        <v>0</v>
      </c>
      <c r="H255" s="48"/>
      <c r="I255" s="48"/>
      <c r="J255" s="48">
        <f t="shared" si="65"/>
        <v>0</v>
      </c>
      <c r="K255" s="48"/>
      <c r="L255" s="48"/>
      <c r="M255" s="49"/>
      <c r="N255" s="4"/>
      <c r="O255" s="1"/>
      <c r="P255" s="1"/>
      <c r="Q255" s="1"/>
      <c r="R255" s="1"/>
      <c r="S255" s="1"/>
      <c r="T255" s="1"/>
      <c r="U255" s="43"/>
    </row>
    <row r="256" spans="1:21" ht="12">
      <c r="A256" s="16"/>
      <c r="B256" s="32"/>
      <c r="C256" s="44" t="s">
        <v>84</v>
      </c>
      <c r="D256" s="48">
        <f t="shared" si="63"/>
        <v>0</v>
      </c>
      <c r="E256" s="48"/>
      <c r="F256" s="48"/>
      <c r="G256" s="48">
        <f t="shared" si="64"/>
        <v>0</v>
      </c>
      <c r="H256" s="48"/>
      <c r="I256" s="48"/>
      <c r="J256" s="48">
        <f t="shared" si="65"/>
        <v>0</v>
      </c>
      <c r="K256" s="48"/>
      <c r="L256" s="48"/>
      <c r="M256" s="49"/>
      <c r="N256" s="4"/>
      <c r="O256" s="1"/>
      <c r="P256" s="1"/>
      <c r="Q256" s="1"/>
      <c r="R256" s="1"/>
      <c r="S256" s="1"/>
      <c r="T256" s="1"/>
      <c r="U256" s="43"/>
    </row>
    <row r="257" spans="1:21" ht="36">
      <c r="A257" s="16"/>
      <c r="B257" s="32"/>
      <c r="C257" s="44" t="s">
        <v>90</v>
      </c>
      <c r="D257" s="48">
        <f t="shared" si="63"/>
        <v>0</v>
      </c>
      <c r="E257" s="48"/>
      <c r="F257" s="48"/>
      <c r="G257" s="48">
        <f t="shared" si="64"/>
        <v>0</v>
      </c>
      <c r="H257" s="48"/>
      <c r="I257" s="48"/>
      <c r="J257" s="48">
        <f t="shared" si="65"/>
        <v>0</v>
      </c>
      <c r="K257" s="48"/>
      <c r="L257" s="48"/>
      <c r="M257" s="49"/>
      <c r="N257" s="4"/>
      <c r="O257" s="1"/>
      <c r="P257" s="1"/>
      <c r="Q257" s="1"/>
      <c r="R257" s="1"/>
      <c r="S257" s="1"/>
      <c r="T257" s="1"/>
      <c r="U257" s="43"/>
    </row>
    <row r="258" spans="1:21" ht="35.25" customHeight="1">
      <c r="A258" s="16"/>
      <c r="B258" s="32"/>
      <c r="C258" s="44" t="s">
        <v>88</v>
      </c>
      <c r="D258" s="48">
        <f t="shared" si="63"/>
        <v>0</v>
      </c>
      <c r="E258" s="48"/>
      <c r="F258" s="48"/>
      <c r="G258" s="48">
        <f t="shared" si="64"/>
        <v>0</v>
      </c>
      <c r="H258" s="48"/>
      <c r="I258" s="48"/>
      <c r="J258" s="48">
        <f t="shared" si="65"/>
        <v>0</v>
      </c>
      <c r="K258" s="48"/>
      <c r="L258" s="48"/>
      <c r="M258" s="49"/>
      <c r="N258" s="4"/>
      <c r="O258" s="1"/>
      <c r="P258" s="1"/>
      <c r="Q258" s="1"/>
      <c r="R258" s="1"/>
      <c r="S258" s="1"/>
      <c r="T258" s="1"/>
      <c r="U258" s="43"/>
    </row>
    <row r="259" spans="1:21" ht="15.75" customHeight="1">
      <c r="A259" s="16"/>
      <c r="B259" s="32"/>
      <c r="C259" s="44" t="s">
        <v>89</v>
      </c>
      <c r="D259" s="48">
        <f t="shared" si="63"/>
        <v>0</v>
      </c>
      <c r="E259" s="48"/>
      <c r="F259" s="48"/>
      <c r="G259" s="48">
        <f t="shared" si="64"/>
        <v>0</v>
      </c>
      <c r="H259" s="48"/>
      <c r="I259" s="48"/>
      <c r="J259" s="48">
        <f t="shared" si="65"/>
        <v>0</v>
      </c>
      <c r="K259" s="48"/>
      <c r="L259" s="48"/>
      <c r="M259" s="49"/>
      <c r="N259" s="4"/>
      <c r="O259" s="1"/>
      <c r="P259" s="1"/>
      <c r="Q259" s="1"/>
      <c r="R259" s="1"/>
      <c r="S259" s="1"/>
      <c r="T259" s="1"/>
      <c r="U259" s="43"/>
    </row>
    <row r="260" spans="1:21" ht="48">
      <c r="A260" s="16"/>
      <c r="B260" s="32"/>
      <c r="C260" s="44" t="s">
        <v>91</v>
      </c>
      <c r="D260" s="48"/>
      <c r="E260" s="48"/>
      <c r="F260" s="48"/>
      <c r="G260" s="48"/>
      <c r="H260" s="48"/>
      <c r="I260" s="48"/>
      <c r="J260" s="48"/>
      <c r="K260" s="48"/>
      <c r="L260" s="48"/>
      <c r="M260" s="49"/>
      <c r="N260" s="4"/>
      <c r="O260" s="1"/>
      <c r="P260" s="1"/>
      <c r="Q260" s="1"/>
      <c r="R260" s="1"/>
      <c r="S260" s="1"/>
      <c r="T260" s="1"/>
      <c r="U260" s="43"/>
    </row>
    <row r="261" spans="1:21" ht="12">
      <c r="A261" s="95" t="s">
        <v>14</v>
      </c>
      <c r="B261" s="96"/>
      <c r="C261" s="97"/>
      <c r="D261" s="48">
        <f t="shared" si="63"/>
        <v>1030980</v>
      </c>
      <c r="E261" s="49">
        <f>SUM(E201+E211+E221+E231+E241+E251)</f>
        <v>620980</v>
      </c>
      <c r="F261" s="49">
        <f>SUM(F201+F211+F221+F231+F241+F251)</f>
        <v>410000</v>
      </c>
      <c r="G261" s="48">
        <f aca="true" t="shared" si="66" ref="G261:G267">SUM(H261+I261)</f>
        <v>1030680</v>
      </c>
      <c r="H261" s="49">
        <f>SUM(H201+H211+H221+H231+H241+H251)</f>
        <v>602180</v>
      </c>
      <c r="I261" s="49">
        <f>SUM(I201+I211+I221+I231+I241+I251)</f>
        <v>428500</v>
      </c>
      <c r="J261" s="48">
        <f aca="true" t="shared" si="67" ref="J261:J267">SUM(K261+L261)</f>
        <v>56443.98</v>
      </c>
      <c r="K261" s="49">
        <f>SUM(K201+K211+K221+K231+K241+K251)</f>
        <v>37943.98</v>
      </c>
      <c r="L261" s="49">
        <f>SUM(L201+L211+L221+L231+L241+L251)</f>
        <v>18500</v>
      </c>
      <c r="M261" s="49">
        <f>SUM(J261/G261)*100</f>
        <v>5.4763825823728025</v>
      </c>
      <c r="N261" s="4"/>
      <c r="O261" s="1"/>
      <c r="P261" s="1"/>
      <c r="Q261" s="1"/>
      <c r="R261" s="1"/>
      <c r="S261" s="1"/>
      <c r="T261" s="1"/>
      <c r="U261" s="43"/>
    </row>
    <row r="262" spans="1:21" ht="24" customHeight="1">
      <c r="A262" s="26">
        <v>757</v>
      </c>
      <c r="B262" s="33">
        <v>75702</v>
      </c>
      <c r="C262" s="28" t="s">
        <v>44</v>
      </c>
      <c r="D262" s="48">
        <f t="shared" si="63"/>
        <v>1679892</v>
      </c>
      <c r="E262" s="49">
        <f>SUM(E270)</f>
        <v>1679892</v>
      </c>
      <c r="F262" s="49"/>
      <c r="G262" s="48">
        <f t="shared" si="66"/>
        <v>1679892</v>
      </c>
      <c r="H262" s="49">
        <f>SUM(H270)</f>
        <v>1679892</v>
      </c>
      <c r="I262" s="49"/>
      <c r="J262" s="48">
        <f t="shared" si="67"/>
        <v>443432.59</v>
      </c>
      <c r="K262" s="49">
        <f>SUM(K270)</f>
        <v>443432.59</v>
      </c>
      <c r="L262" s="49"/>
      <c r="M262" s="49">
        <f>SUM(J262/G262)*100</f>
        <v>26.39649394127718</v>
      </c>
      <c r="N262" s="4"/>
      <c r="O262" s="1"/>
      <c r="P262" s="1"/>
      <c r="Q262" s="1"/>
      <c r="R262" s="1"/>
      <c r="S262" s="1"/>
      <c r="T262" s="1"/>
      <c r="U262" s="43"/>
    </row>
    <row r="263" spans="1:21" ht="16.5" customHeight="1">
      <c r="A263" s="26"/>
      <c r="B263" s="33"/>
      <c r="C263" s="44" t="s">
        <v>82</v>
      </c>
      <c r="D263" s="48">
        <f aca="true" t="shared" si="68" ref="D263:D270">SUM(E263+F263)</f>
        <v>0</v>
      </c>
      <c r="E263" s="48">
        <v>0</v>
      </c>
      <c r="F263" s="48">
        <f>SUM(F264:F265)</f>
        <v>0</v>
      </c>
      <c r="G263" s="48">
        <f t="shared" si="66"/>
        <v>0</v>
      </c>
      <c r="H263" s="48">
        <v>0</v>
      </c>
      <c r="I263" s="48">
        <f>SUM(I264:I265)</f>
        <v>0</v>
      </c>
      <c r="J263" s="48">
        <f t="shared" si="67"/>
        <v>0</v>
      </c>
      <c r="K263" s="48">
        <v>0</v>
      </c>
      <c r="L263" s="48">
        <f>SUM(L264:L265)</f>
        <v>0</v>
      </c>
      <c r="M263" s="49"/>
      <c r="N263" s="4"/>
      <c r="O263" s="1"/>
      <c r="P263" s="1"/>
      <c r="Q263" s="1"/>
      <c r="R263" s="1"/>
      <c r="S263" s="1"/>
      <c r="T263" s="1"/>
      <c r="U263" s="43"/>
    </row>
    <row r="264" spans="1:21" ht="14.25" customHeight="1">
      <c r="A264" s="26"/>
      <c r="B264" s="33"/>
      <c r="C264" s="44" t="s">
        <v>83</v>
      </c>
      <c r="D264" s="48">
        <f t="shared" si="68"/>
        <v>0</v>
      </c>
      <c r="E264" s="48"/>
      <c r="F264" s="48"/>
      <c r="G264" s="48">
        <f t="shared" si="66"/>
        <v>0</v>
      </c>
      <c r="H264" s="48"/>
      <c r="I264" s="48"/>
      <c r="J264" s="48">
        <f t="shared" si="67"/>
        <v>0</v>
      </c>
      <c r="K264" s="48"/>
      <c r="L264" s="48"/>
      <c r="M264" s="49"/>
      <c r="N264" s="4"/>
      <c r="O264" s="1"/>
      <c r="P264" s="1"/>
      <c r="Q264" s="1"/>
      <c r="R264" s="1"/>
      <c r="S264" s="1"/>
      <c r="T264" s="1"/>
      <c r="U264" s="43"/>
    </row>
    <row r="265" spans="1:21" ht="12">
      <c r="A265" s="26"/>
      <c r="B265" s="33"/>
      <c r="C265" s="44" t="s">
        <v>86</v>
      </c>
      <c r="D265" s="48">
        <f t="shared" si="68"/>
        <v>0</v>
      </c>
      <c r="E265" s="48"/>
      <c r="F265" s="48"/>
      <c r="G265" s="48">
        <f t="shared" si="66"/>
        <v>0</v>
      </c>
      <c r="H265" s="48"/>
      <c r="I265" s="48"/>
      <c r="J265" s="48">
        <f t="shared" si="67"/>
        <v>0</v>
      </c>
      <c r="K265" s="48"/>
      <c r="L265" s="48"/>
      <c r="M265" s="49"/>
      <c r="N265" s="4"/>
      <c r="O265" s="1"/>
      <c r="P265" s="1"/>
      <c r="Q265" s="1"/>
      <c r="R265" s="1"/>
      <c r="S265" s="1"/>
      <c r="T265" s="1"/>
      <c r="U265" s="43"/>
    </row>
    <row r="266" spans="1:21" ht="14.25" customHeight="1">
      <c r="A266" s="26"/>
      <c r="B266" s="33"/>
      <c r="C266" s="44" t="s">
        <v>87</v>
      </c>
      <c r="D266" s="48">
        <f t="shared" si="68"/>
        <v>0</v>
      </c>
      <c r="E266" s="48"/>
      <c r="F266" s="48"/>
      <c r="G266" s="48">
        <f t="shared" si="66"/>
        <v>0</v>
      </c>
      <c r="H266" s="48"/>
      <c r="I266" s="48"/>
      <c r="J266" s="48">
        <f t="shared" si="67"/>
        <v>0</v>
      </c>
      <c r="K266" s="48"/>
      <c r="L266" s="48"/>
      <c r="M266" s="49"/>
      <c r="N266" s="4"/>
      <c r="O266" s="1"/>
      <c r="P266" s="1"/>
      <c r="Q266" s="1"/>
      <c r="R266" s="1"/>
      <c r="S266" s="1"/>
      <c r="T266" s="1"/>
      <c r="U266" s="43"/>
    </row>
    <row r="267" spans="1:21" ht="12">
      <c r="A267" s="26"/>
      <c r="B267" s="33"/>
      <c r="C267" s="44" t="s">
        <v>84</v>
      </c>
      <c r="D267" s="48">
        <f t="shared" si="68"/>
        <v>0</v>
      </c>
      <c r="E267" s="48"/>
      <c r="F267" s="48"/>
      <c r="G267" s="48">
        <f t="shared" si="66"/>
        <v>0</v>
      </c>
      <c r="H267" s="48"/>
      <c r="I267" s="48"/>
      <c r="J267" s="48">
        <f t="shared" si="67"/>
        <v>0</v>
      </c>
      <c r="K267" s="48"/>
      <c r="L267" s="48"/>
      <c r="M267" s="49"/>
      <c r="N267" s="4"/>
      <c r="O267" s="1"/>
      <c r="P267" s="1"/>
      <c r="Q267" s="1"/>
      <c r="R267" s="1"/>
      <c r="S267" s="1"/>
      <c r="T267" s="1"/>
      <c r="U267" s="43"/>
    </row>
    <row r="268" spans="1:21" ht="24" customHeight="1">
      <c r="A268" s="26"/>
      <c r="B268" s="33"/>
      <c r="C268" s="44" t="s">
        <v>90</v>
      </c>
      <c r="D268" s="48"/>
      <c r="E268" s="48"/>
      <c r="F268" s="48"/>
      <c r="G268" s="48"/>
      <c r="H268" s="48"/>
      <c r="I268" s="48"/>
      <c r="J268" s="48"/>
      <c r="K268" s="48"/>
      <c r="L268" s="48"/>
      <c r="M268" s="49"/>
      <c r="N268" s="4"/>
      <c r="O268" s="1"/>
      <c r="P268" s="1"/>
      <c r="Q268" s="1"/>
      <c r="R268" s="1"/>
      <c r="S268" s="1"/>
      <c r="T268" s="1"/>
      <c r="U268" s="43"/>
    </row>
    <row r="269" spans="1:21" ht="24" customHeight="1">
      <c r="A269" s="26"/>
      <c r="B269" s="33"/>
      <c r="C269" s="44" t="s">
        <v>88</v>
      </c>
      <c r="D269" s="48">
        <f t="shared" si="68"/>
        <v>0</v>
      </c>
      <c r="E269" s="48"/>
      <c r="F269" s="48"/>
      <c r="G269" s="48">
        <f>SUM(H269+I269)</f>
        <v>0</v>
      </c>
      <c r="H269" s="48"/>
      <c r="I269" s="48"/>
      <c r="J269" s="48">
        <f>SUM(K269+L269)</f>
        <v>0</v>
      </c>
      <c r="K269" s="48"/>
      <c r="L269" s="48"/>
      <c r="M269" s="49"/>
      <c r="N269" s="4"/>
      <c r="O269" s="1"/>
      <c r="P269" s="1"/>
      <c r="Q269" s="1"/>
      <c r="R269" s="1"/>
      <c r="S269" s="1"/>
      <c r="T269" s="1"/>
      <c r="U269" s="43"/>
    </row>
    <row r="270" spans="1:21" ht="15" customHeight="1">
      <c r="A270" s="26"/>
      <c r="B270" s="33"/>
      <c r="C270" s="44" t="s">
        <v>89</v>
      </c>
      <c r="D270" s="48">
        <f t="shared" si="68"/>
        <v>1679892</v>
      </c>
      <c r="E270" s="48">
        <v>1679892</v>
      </c>
      <c r="F270" s="48"/>
      <c r="G270" s="48">
        <f>SUM(H270+I270)</f>
        <v>1679892</v>
      </c>
      <c r="H270" s="48">
        <v>1679892</v>
      </c>
      <c r="I270" s="48"/>
      <c r="J270" s="48">
        <f>SUM(K270+L270)</f>
        <v>443432.59</v>
      </c>
      <c r="K270" s="48">
        <v>443432.59</v>
      </c>
      <c r="L270" s="48"/>
      <c r="M270" s="49">
        <f>SUM(J270/G270)*100</f>
        <v>26.39649394127718</v>
      </c>
      <c r="N270" s="4"/>
      <c r="O270" s="1"/>
      <c r="P270" s="1"/>
      <c r="Q270" s="1"/>
      <c r="R270" s="1"/>
      <c r="S270" s="1"/>
      <c r="T270" s="1"/>
      <c r="U270" s="43"/>
    </row>
    <row r="271" spans="1:21" ht="48">
      <c r="A271" s="26"/>
      <c r="B271" s="33"/>
      <c r="C271" s="44" t="s">
        <v>91</v>
      </c>
      <c r="D271" s="48">
        <v>0</v>
      </c>
      <c r="E271" s="48"/>
      <c r="F271" s="48"/>
      <c r="G271" s="48">
        <v>0</v>
      </c>
      <c r="H271" s="48"/>
      <c r="I271" s="48"/>
      <c r="J271" s="48">
        <v>0</v>
      </c>
      <c r="K271" s="48"/>
      <c r="L271" s="48"/>
      <c r="M271" s="49"/>
      <c r="N271" s="4"/>
      <c r="O271" s="1"/>
      <c r="P271" s="1"/>
      <c r="Q271" s="1"/>
      <c r="R271" s="1"/>
      <c r="S271" s="1"/>
      <c r="T271" s="1"/>
      <c r="U271" s="43"/>
    </row>
    <row r="272" spans="1:21" ht="12">
      <c r="A272" s="78" t="s">
        <v>18</v>
      </c>
      <c r="B272" s="79"/>
      <c r="C272" s="80"/>
      <c r="D272" s="48">
        <f>SUM(E272+F272)</f>
        <v>1679892</v>
      </c>
      <c r="E272" s="49">
        <f>SUM(E262)</f>
        <v>1679892</v>
      </c>
      <c r="F272" s="49">
        <f>SUM(F262)</f>
        <v>0</v>
      </c>
      <c r="G272" s="48">
        <f>SUM(H272+I272)</f>
        <v>1679892</v>
      </c>
      <c r="H272" s="49">
        <f>SUM(H262)</f>
        <v>1679892</v>
      </c>
      <c r="I272" s="49">
        <f>SUM(I262)</f>
        <v>0</v>
      </c>
      <c r="J272" s="48">
        <f>SUM(K272+L272)</f>
        <v>443432.59</v>
      </c>
      <c r="K272" s="49">
        <f>SUM(K262)</f>
        <v>443432.59</v>
      </c>
      <c r="L272" s="49">
        <f>SUM(L262)</f>
        <v>0</v>
      </c>
      <c r="M272" s="49">
        <f>SUM(J272/G272)*100</f>
        <v>26.39649394127718</v>
      </c>
      <c r="N272" s="4"/>
      <c r="O272" s="1"/>
      <c r="P272" s="1"/>
      <c r="Q272" s="1"/>
      <c r="R272" s="1"/>
      <c r="S272" s="1"/>
      <c r="T272" s="1"/>
      <c r="U272" s="43"/>
    </row>
    <row r="273" spans="1:21" ht="14.25" customHeight="1">
      <c r="A273" s="12">
        <v>758</v>
      </c>
      <c r="B273" s="32">
        <v>75831</v>
      </c>
      <c r="C273" s="29" t="s">
        <v>76</v>
      </c>
      <c r="D273" s="48">
        <f>SUM(E273:F273)</f>
        <v>4601201</v>
      </c>
      <c r="E273" s="49">
        <f>SUM(E274)</f>
        <v>4601201</v>
      </c>
      <c r="F273" s="49">
        <f>SUM(F274)</f>
        <v>0</v>
      </c>
      <c r="G273" s="48">
        <f>SUM(H273:I273)</f>
        <v>4601201</v>
      </c>
      <c r="H273" s="49">
        <f>SUM(H274)</f>
        <v>4601201</v>
      </c>
      <c r="I273" s="49">
        <f>SUM(I274)</f>
        <v>0</v>
      </c>
      <c r="J273" s="48">
        <f>SUM(K273:L273)</f>
        <v>2300600.48</v>
      </c>
      <c r="K273" s="49">
        <f>SUM(K274)</f>
        <v>2300600.48</v>
      </c>
      <c r="L273" s="49">
        <f>SUM(L274)</f>
        <v>0</v>
      </c>
      <c r="M273" s="49">
        <f>SUM(J273/G273)*100</f>
        <v>49.999999565330874</v>
      </c>
      <c r="N273" s="4"/>
      <c r="O273" s="1"/>
      <c r="P273" s="1"/>
      <c r="Q273" s="1"/>
      <c r="R273" s="1"/>
      <c r="S273" s="1"/>
      <c r="T273" s="1"/>
      <c r="U273" s="43"/>
    </row>
    <row r="274" spans="1:21" ht="12">
      <c r="A274" s="12"/>
      <c r="B274" s="32"/>
      <c r="C274" s="44" t="s">
        <v>82</v>
      </c>
      <c r="D274" s="48">
        <f aca="true" t="shared" si="69" ref="D274:D281">SUM(E274+F274)</f>
        <v>4601201</v>
      </c>
      <c r="E274" s="48">
        <f>SUM(E275:E281)</f>
        <v>4601201</v>
      </c>
      <c r="F274" s="48">
        <f>SUM(F275:F281)</f>
        <v>0</v>
      </c>
      <c r="G274" s="48">
        <f aca="true" t="shared" si="70" ref="G274:G281">SUM(H274+I274)</f>
        <v>4601201</v>
      </c>
      <c r="H274" s="48">
        <f>SUM(H275:H281)</f>
        <v>4601201</v>
      </c>
      <c r="I274" s="48">
        <f>SUM(I275:I281)</f>
        <v>0</v>
      </c>
      <c r="J274" s="48">
        <f aca="true" t="shared" si="71" ref="J274:J281">SUM(K274+L274)</f>
        <v>2300600.48</v>
      </c>
      <c r="K274" s="48">
        <f>SUM(K275:K281)</f>
        <v>2300600.48</v>
      </c>
      <c r="L274" s="48">
        <f>SUM(L275:L281)</f>
        <v>0</v>
      </c>
      <c r="M274" s="49">
        <f>SUM(J274/G274)*100</f>
        <v>49.999999565330874</v>
      </c>
      <c r="N274" s="4"/>
      <c r="O274" s="1"/>
      <c r="P274" s="1"/>
      <c r="Q274" s="1"/>
      <c r="R274" s="1"/>
      <c r="S274" s="1"/>
      <c r="T274" s="1"/>
      <c r="U274" s="43"/>
    </row>
    <row r="275" spans="1:21" ht="12">
      <c r="A275" s="12"/>
      <c r="B275" s="32"/>
      <c r="C275" s="44" t="s">
        <v>83</v>
      </c>
      <c r="D275" s="48">
        <f t="shared" si="69"/>
        <v>0</v>
      </c>
      <c r="E275" s="48"/>
      <c r="F275" s="48"/>
      <c r="G275" s="48">
        <f t="shared" si="70"/>
        <v>0</v>
      </c>
      <c r="H275" s="48"/>
      <c r="I275" s="48"/>
      <c r="J275" s="48">
        <f t="shared" si="71"/>
        <v>0</v>
      </c>
      <c r="K275" s="48"/>
      <c r="L275" s="48"/>
      <c r="M275" s="49"/>
      <c r="N275" s="4"/>
      <c r="O275" s="1"/>
      <c r="P275" s="1"/>
      <c r="Q275" s="1"/>
      <c r="R275" s="1"/>
      <c r="S275" s="1"/>
      <c r="T275" s="1"/>
      <c r="U275" s="43"/>
    </row>
    <row r="276" spans="1:21" ht="12">
      <c r="A276" s="12"/>
      <c r="B276" s="32"/>
      <c r="C276" s="44" t="s">
        <v>86</v>
      </c>
      <c r="D276" s="48">
        <f t="shared" si="69"/>
        <v>4601201</v>
      </c>
      <c r="E276" s="48">
        <v>4601201</v>
      </c>
      <c r="F276" s="48"/>
      <c r="G276" s="48">
        <f t="shared" si="70"/>
        <v>4601201</v>
      </c>
      <c r="H276" s="48">
        <v>4601201</v>
      </c>
      <c r="I276" s="48"/>
      <c r="J276" s="48">
        <f t="shared" si="71"/>
        <v>2300600.48</v>
      </c>
      <c r="K276" s="48">
        <v>2300600.48</v>
      </c>
      <c r="L276" s="48"/>
      <c r="M276" s="49">
        <f>SUM(J276/G276)*100</f>
        <v>49.999999565330874</v>
      </c>
      <c r="N276" s="4"/>
      <c r="O276" s="1"/>
      <c r="P276" s="1"/>
      <c r="Q276" s="1"/>
      <c r="R276" s="1"/>
      <c r="S276" s="1"/>
      <c r="T276" s="1"/>
      <c r="U276" s="43"/>
    </row>
    <row r="277" spans="1:21" ht="12">
      <c r="A277" s="12"/>
      <c r="B277" s="32"/>
      <c r="C277" s="44" t="s">
        <v>87</v>
      </c>
      <c r="D277" s="48">
        <f t="shared" si="69"/>
        <v>0</v>
      </c>
      <c r="E277" s="48"/>
      <c r="F277" s="48"/>
      <c r="G277" s="48">
        <f t="shared" si="70"/>
        <v>0</v>
      </c>
      <c r="H277" s="48"/>
      <c r="I277" s="48"/>
      <c r="J277" s="48">
        <f t="shared" si="71"/>
        <v>0</v>
      </c>
      <c r="K277" s="48"/>
      <c r="L277" s="48"/>
      <c r="M277" s="49"/>
      <c r="N277" s="4"/>
      <c r="O277" s="1"/>
      <c r="P277" s="1"/>
      <c r="Q277" s="1"/>
      <c r="R277" s="1"/>
      <c r="S277" s="1"/>
      <c r="T277" s="1"/>
      <c r="U277" s="43"/>
    </row>
    <row r="278" spans="1:21" ht="12">
      <c r="A278" s="12"/>
      <c r="B278" s="32"/>
      <c r="C278" s="44" t="s">
        <v>84</v>
      </c>
      <c r="D278" s="48">
        <f t="shared" si="69"/>
        <v>0</v>
      </c>
      <c r="E278" s="48"/>
      <c r="F278" s="48"/>
      <c r="G278" s="48">
        <f t="shared" si="70"/>
        <v>0</v>
      </c>
      <c r="H278" s="48"/>
      <c r="I278" s="48"/>
      <c r="J278" s="48">
        <f t="shared" si="71"/>
        <v>0</v>
      </c>
      <c r="K278" s="48"/>
      <c r="L278" s="48"/>
      <c r="M278" s="49"/>
      <c r="N278" s="4"/>
      <c r="O278" s="1"/>
      <c r="P278" s="1"/>
      <c r="Q278" s="1"/>
      <c r="R278" s="1"/>
      <c r="S278" s="1"/>
      <c r="T278" s="1"/>
      <c r="U278" s="43"/>
    </row>
    <row r="279" spans="1:21" ht="36">
      <c r="A279" s="12"/>
      <c r="B279" s="32"/>
      <c r="C279" s="44" t="s">
        <v>90</v>
      </c>
      <c r="D279" s="48">
        <f t="shared" si="69"/>
        <v>0</v>
      </c>
      <c r="E279" s="48"/>
      <c r="F279" s="48"/>
      <c r="G279" s="48">
        <f t="shared" si="70"/>
        <v>0</v>
      </c>
      <c r="H279" s="48"/>
      <c r="I279" s="48"/>
      <c r="J279" s="48">
        <f t="shared" si="71"/>
        <v>0</v>
      </c>
      <c r="K279" s="48"/>
      <c r="L279" s="48"/>
      <c r="M279" s="49"/>
      <c r="N279" s="4"/>
      <c r="O279" s="1"/>
      <c r="P279" s="1"/>
      <c r="Q279" s="1"/>
      <c r="R279" s="1"/>
      <c r="S279" s="1"/>
      <c r="T279" s="1"/>
      <c r="U279" s="43"/>
    </row>
    <row r="280" spans="1:21" ht="40.5" customHeight="1">
      <c r="A280" s="12"/>
      <c r="B280" s="32"/>
      <c r="C280" s="44" t="s">
        <v>88</v>
      </c>
      <c r="D280" s="48">
        <f t="shared" si="69"/>
        <v>0</v>
      </c>
      <c r="E280" s="48"/>
      <c r="F280" s="48"/>
      <c r="G280" s="48">
        <f t="shared" si="70"/>
        <v>0</v>
      </c>
      <c r="H280" s="48"/>
      <c r="I280" s="48"/>
      <c r="J280" s="48">
        <f t="shared" si="71"/>
        <v>0</v>
      </c>
      <c r="K280" s="48"/>
      <c r="L280" s="48"/>
      <c r="M280" s="49"/>
      <c r="N280" s="4"/>
      <c r="O280" s="1"/>
      <c r="P280" s="1"/>
      <c r="Q280" s="1"/>
      <c r="R280" s="1"/>
      <c r="S280" s="1"/>
      <c r="T280" s="1"/>
      <c r="U280" s="43"/>
    </row>
    <row r="281" spans="1:21" ht="15.75" customHeight="1">
      <c r="A281" s="12"/>
      <c r="B281" s="32"/>
      <c r="C281" s="44" t="s">
        <v>89</v>
      </c>
      <c r="D281" s="48">
        <f t="shared" si="69"/>
        <v>0</v>
      </c>
      <c r="E281" s="48"/>
      <c r="F281" s="48"/>
      <c r="G281" s="48">
        <f t="shared" si="70"/>
        <v>0</v>
      </c>
      <c r="H281" s="48"/>
      <c r="I281" s="48"/>
      <c r="J281" s="48">
        <f t="shared" si="71"/>
        <v>0</v>
      </c>
      <c r="K281" s="48"/>
      <c r="L281" s="48"/>
      <c r="M281" s="49"/>
      <c r="N281" s="4"/>
      <c r="O281" s="1"/>
      <c r="P281" s="1"/>
      <c r="Q281" s="1"/>
      <c r="R281" s="1"/>
      <c r="S281" s="1"/>
      <c r="T281" s="1"/>
      <c r="U281" s="43"/>
    </row>
    <row r="282" spans="1:21" ht="56.25" customHeight="1">
      <c r="A282" s="12"/>
      <c r="B282" s="32"/>
      <c r="C282" s="44" t="s">
        <v>91</v>
      </c>
      <c r="D282" s="48"/>
      <c r="E282" s="48"/>
      <c r="F282" s="48"/>
      <c r="G282" s="48"/>
      <c r="H282" s="48"/>
      <c r="I282" s="48"/>
      <c r="J282" s="48"/>
      <c r="K282" s="48"/>
      <c r="L282" s="48"/>
      <c r="M282" s="49"/>
      <c r="N282" s="4"/>
      <c r="O282" s="1"/>
      <c r="P282" s="1"/>
      <c r="Q282" s="1"/>
      <c r="R282" s="1"/>
      <c r="S282" s="1"/>
      <c r="T282" s="1"/>
      <c r="U282" s="43"/>
    </row>
    <row r="283" spans="1:21" ht="12">
      <c r="A283" s="16"/>
      <c r="B283" s="31">
        <v>75818</v>
      </c>
      <c r="C283" s="16" t="s">
        <v>45</v>
      </c>
      <c r="D283" s="48">
        <f>SUM(E283:F283)</f>
        <v>387800</v>
      </c>
      <c r="E283" s="49">
        <f>SUM(E284)</f>
        <v>387800</v>
      </c>
      <c r="F283" s="49">
        <f>SUM(F284)</f>
        <v>0</v>
      </c>
      <c r="G283" s="48">
        <f>SUM(H283:I283)</f>
        <v>137800</v>
      </c>
      <c r="H283" s="49">
        <f>SUM(H284)</f>
        <v>137800</v>
      </c>
      <c r="I283" s="49">
        <f>SUM(I284)</f>
        <v>0</v>
      </c>
      <c r="J283" s="48">
        <f>SUM(K283:L283)</f>
        <v>0</v>
      </c>
      <c r="K283" s="49">
        <f>SUM(K284)</f>
        <v>0</v>
      </c>
      <c r="L283" s="49">
        <f>SUM(L284)</f>
        <v>0</v>
      </c>
      <c r="M283" s="49">
        <f>SUM(J283/G283)*100</f>
        <v>0</v>
      </c>
      <c r="N283" s="4"/>
      <c r="O283" s="1"/>
      <c r="P283" s="1"/>
      <c r="Q283" s="1"/>
      <c r="R283" s="1"/>
      <c r="S283" s="1"/>
      <c r="T283" s="1"/>
      <c r="U283" s="43"/>
    </row>
    <row r="284" spans="1:21" ht="12">
      <c r="A284" s="16"/>
      <c r="B284" s="31"/>
      <c r="C284" s="44" t="s">
        <v>82</v>
      </c>
      <c r="D284" s="48">
        <f aca="true" t="shared" si="72" ref="D284:D291">SUM(E284+F284)</f>
        <v>387800</v>
      </c>
      <c r="E284" s="48">
        <f>SUM(E285:E291)</f>
        <v>387800</v>
      </c>
      <c r="F284" s="48">
        <f>SUM(F285:F291)</f>
        <v>0</v>
      </c>
      <c r="G284" s="48">
        <f aca="true" t="shared" si="73" ref="G284:G291">SUM(H284+I284)</f>
        <v>137800</v>
      </c>
      <c r="H284" s="48">
        <f>SUM(H285:H291)</f>
        <v>137800</v>
      </c>
      <c r="I284" s="48">
        <f>SUM(I285:I291)</f>
        <v>0</v>
      </c>
      <c r="J284" s="48">
        <f aca="true" t="shared" si="74" ref="J284:J291">SUM(K284+L284)</f>
        <v>0</v>
      </c>
      <c r="K284" s="48">
        <f>SUM(K285:K291)</f>
        <v>0</v>
      </c>
      <c r="L284" s="48">
        <f>SUM(L285:L291)</f>
        <v>0</v>
      </c>
      <c r="M284" s="49">
        <f>SUM(J284/G284)*100</f>
        <v>0</v>
      </c>
      <c r="N284" s="4"/>
      <c r="O284" s="1"/>
      <c r="P284" s="1"/>
      <c r="Q284" s="1"/>
      <c r="R284" s="1"/>
      <c r="S284" s="1"/>
      <c r="T284" s="1"/>
      <c r="U284" s="43"/>
    </row>
    <row r="285" spans="1:21" ht="15" customHeight="1">
      <c r="A285" s="16"/>
      <c r="B285" s="31"/>
      <c r="C285" s="44" t="s">
        <v>83</v>
      </c>
      <c r="D285" s="48">
        <f t="shared" si="72"/>
        <v>0</v>
      </c>
      <c r="E285" s="48"/>
      <c r="F285" s="48"/>
      <c r="G285" s="48">
        <f t="shared" si="73"/>
        <v>0</v>
      </c>
      <c r="H285" s="48"/>
      <c r="I285" s="48"/>
      <c r="J285" s="48">
        <f t="shared" si="74"/>
        <v>0</v>
      </c>
      <c r="K285" s="48"/>
      <c r="L285" s="48"/>
      <c r="M285" s="49"/>
      <c r="N285" s="4"/>
      <c r="O285" s="1"/>
      <c r="P285" s="1"/>
      <c r="Q285" s="1"/>
      <c r="R285" s="1"/>
      <c r="S285" s="1"/>
      <c r="T285" s="1"/>
      <c r="U285" s="43"/>
    </row>
    <row r="286" spans="1:21" ht="12">
      <c r="A286" s="16"/>
      <c r="B286" s="31"/>
      <c r="C286" s="44" t="s">
        <v>86</v>
      </c>
      <c r="D286" s="48">
        <f t="shared" si="72"/>
        <v>387800</v>
      </c>
      <c r="E286" s="48">
        <v>387800</v>
      </c>
      <c r="F286" s="48"/>
      <c r="G286" s="48">
        <f t="shared" si="73"/>
        <v>137800</v>
      </c>
      <c r="H286" s="48">
        <v>137800</v>
      </c>
      <c r="I286" s="48"/>
      <c r="J286" s="48">
        <f t="shared" si="74"/>
        <v>0</v>
      </c>
      <c r="K286" s="48">
        <v>0</v>
      </c>
      <c r="L286" s="48"/>
      <c r="M286" s="49">
        <f>SUM(J286/G286)*100</f>
        <v>0</v>
      </c>
      <c r="N286" s="4"/>
      <c r="O286" s="1"/>
      <c r="P286" s="1"/>
      <c r="Q286" s="1"/>
      <c r="R286" s="1"/>
      <c r="S286" s="1"/>
      <c r="T286" s="1"/>
      <c r="U286" s="43"/>
    </row>
    <row r="287" spans="1:21" ht="12">
      <c r="A287" s="16"/>
      <c r="B287" s="31"/>
      <c r="C287" s="44" t="s">
        <v>87</v>
      </c>
      <c r="D287" s="48">
        <f t="shared" si="72"/>
        <v>0</v>
      </c>
      <c r="E287" s="48"/>
      <c r="F287" s="48"/>
      <c r="G287" s="48">
        <f t="shared" si="73"/>
        <v>0</v>
      </c>
      <c r="H287" s="48"/>
      <c r="I287" s="48"/>
      <c r="J287" s="48">
        <f t="shared" si="74"/>
        <v>0</v>
      </c>
      <c r="K287" s="48"/>
      <c r="L287" s="48"/>
      <c r="M287" s="49"/>
      <c r="N287" s="4"/>
      <c r="O287" s="1"/>
      <c r="P287" s="1"/>
      <c r="Q287" s="1"/>
      <c r="R287" s="1"/>
      <c r="S287" s="1"/>
      <c r="T287" s="1"/>
      <c r="U287" s="43"/>
    </row>
    <row r="288" spans="1:21" ht="12">
      <c r="A288" s="16"/>
      <c r="B288" s="31"/>
      <c r="C288" s="44" t="s">
        <v>84</v>
      </c>
      <c r="D288" s="48">
        <f t="shared" si="72"/>
        <v>0</v>
      </c>
      <c r="E288" s="48"/>
      <c r="F288" s="48"/>
      <c r="G288" s="48">
        <f t="shared" si="73"/>
        <v>0</v>
      </c>
      <c r="H288" s="48"/>
      <c r="I288" s="48"/>
      <c r="J288" s="48">
        <f t="shared" si="74"/>
        <v>0</v>
      </c>
      <c r="K288" s="48"/>
      <c r="L288" s="48"/>
      <c r="M288" s="49"/>
      <c r="N288" s="4"/>
      <c r="O288" s="1"/>
      <c r="P288" s="1"/>
      <c r="Q288" s="1"/>
      <c r="R288" s="1"/>
      <c r="S288" s="1"/>
      <c r="T288" s="1"/>
      <c r="U288" s="43"/>
    </row>
    <row r="289" spans="1:21" ht="36">
      <c r="A289" s="16"/>
      <c r="B289" s="31"/>
      <c r="C289" s="44" t="s">
        <v>90</v>
      </c>
      <c r="D289" s="48">
        <f t="shared" si="72"/>
        <v>0</v>
      </c>
      <c r="E289" s="48"/>
      <c r="F289" s="48"/>
      <c r="G289" s="48">
        <f t="shared" si="73"/>
        <v>0</v>
      </c>
      <c r="H289" s="48"/>
      <c r="I289" s="48"/>
      <c r="J289" s="48">
        <f t="shared" si="74"/>
        <v>0</v>
      </c>
      <c r="K289" s="48"/>
      <c r="L289" s="48"/>
      <c r="M289" s="49"/>
      <c r="N289" s="4"/>
      <c r="O289" s="1"/>
      <c r="P289" s="1"/>
      <c r="Q289" s="1"/>
      <c r="R289" s="1"/>
      <c r="S289" s="1"/>
      <c r="T289" s="1"/>
      <c r="U289" s="43"/>
    </row>
    <row r="290" spans="1:21" ht="33.75" customHeight="1">
      <c r="A290" s="16"/>
      <c r="B290" s="31"/>
      <c r="C290" s="44" t="s">
        <v>88</v>
      </c>
      <c r="D290" s="48">
        <f t="shared" si="72"/>
        <v>0</v>
      </c>
      <c r="E290" s="48"/>
      <c r="F290" s="48"/>
      <c r="G290" s="48">
        <f t="shared" si="73"/>
        <v>0</v>
      </c>
      <c r="H290" s="48"/>
      <c r="I290" s="48"/>
      <c r="J290" s="48">
        <f t="shared" si="74"/>
        <v>0</v>
      </c>
      <c r="K290" s="48"/>
      <c r="L290" s="48"/>
      <c r="M290" s="49"/>
      <c r="N290" s="4"/>
      <c r="O290" s="1"/>
      <c r="P290" s="1"/>
      <c r="Q290" s="1"/>
      <c r="R290" s="1"/>
      <c r="S290" s="1"/>
      <c r="T290" s="1"/>
      <c r="U290" s="43"/>
    </row>
    <row r="291" spans="1:21" ht="19.5" customHeight="1">
      <c r="A291" s="16"/>
      <c r="B291" s="31"/>
      <c r="C291" s="44" t="s">
        <v>89</v>
      </c>
      <c r="D291" s="48">
        <f t="shared" si="72"/>
        <v>0</v>
      </c>
      <c r="E291" s="48"/>
      <c r="F291" s="48"/>
      <c r="G291" s="48">
        <f t="shared" si="73"/>
        <v>0</v>
      </c>
      <c r="H291" s="48"/>
      <c r="I291" s="48"/>
      <c r="J291" s="48">
        <f t="shared" si="74"/>
        <v>0</v>
      </c>
      <c r="K291" s="48"/>
      <c r="L291" s="48"/>
      <c r="M291" s="49"/>
      <c r="N291" s="4"/>
      <c r="O291" s="1"/>
      <c r="P291" s="1"/>
      <c r="Q291" s="1"/>
      <c r="R291" s="1"/>
      <c r="S291" s="1"/>
      <c r="T291" s="1"/>
      <c r="U291" s="43"/>
    </row>
    <row r="292" spans="1:21" ht="48">
      <c r="A292" s="16"/>
      <c r="B292" s="31"/>
      <c r="C292" s="44" t="s">
        <v>91</v>
      </c>
      <c r="D292" s="48">
        <v>0</v>
      </c>
      <c r="E292" s="48"/>
      <c r="F292" s="48"/>
      <c r="G292" s="48">
        <v>0</v>
      </c>
      <c r="H292" s="48"/>
      <c r="I292" s="48"/>
      <c r="J292" s="48">
        <v>0</v>
      </c>
      <c r="K292" s="48"/>
      <c r="L292" s="48"/>
      <c r="M292" s="49"/>
      <c r="N292" s="4"/>
      <c r="O292" s="1"/>
      <c r="P292" s="1"/>
      <c r="Q292" s="1"/>
      <c r="R292" s="1"/>
      <c r="S292" s="1"/>
      <c r="T292" s="1"/>
      <c r="U292" s="43"/>
    </row>
    <row r="293" spans="1:21" ht="12">
      <c r="A293" s="78" t="s">
        <v>19</v>
      </c>
      <c r="B293" s="79"/>
      <c r="C293" s="80"/>
      <c r="D293" s="48">
        <f>SUM(E293+F293)</f>
        <v>4989001</v>
      </c>
      <c r="E293" s="49">
        <f>SUM(E273+E283)</f>
        <v>4989001</v>
      </c>
      <c r="F293" s="49">
        <f>SUM(F273:F283)</f>
        <v>0</v>
      </c>
      <c r="G293" s="48">
        <f>SUM(H293+I293)</f>
        <v>4739001</v>
      </c>
      <c r="H293" s="49">
        <f>SUM(H273+H283)</f>
        <v>4739001</v>
      </c>
      <c r="I293" s="49">
        <f>SUM(I273:I283)</f>
        <v>0</v>
      </c>
      <c r="J293" s="48">
        <f>SUM(K293+L293)</f>
        <v>2300600.48</v>
      </c>
      <c r="K293" s="49">
        <f>SUM(K273+K283)</f>
        <v>2300600.48</v>
      </c>
      <c r="L293" s="49">
        <f>SUM(L273:L283)</f>
        <v>0</v>
      </c>
      <c r="M293" s="49">
        <f aca="true" t="shared" si="75" ref="M293:M299">SUM(J293/G293)*100</f>
        <v>48.546106658344236</v>
      </c>
      <c r="N293" s="4"/>
      <c r="O293" s="1"/>
      <c r="P293" s="1"/>
      <c r="Q293" s="1"/>
      <c r="R293" s="1"/>
      <c r="S293" s="1"/>
      <c r="T293" s="1"/>
      <c r="U293" s="43"/>
    </row>
    <row r="294" spans="1:21" ht="12">
      <c r="A294" s="12">
        <v>801</v>
      </c>
      <c r="B294" s="32">
        <v>80101</v>
      </c>
      <c r="C294" s="29" t="s">
        <v>46</v>
      </c>
      <c r="D294" s="48">
        <f>SUM(E294:F294)</f>
        <v>9425269</v>
      </c>
      <c r="E294" s="49">
        <f>SUM(E295+E299)</f>
        <v>9415269</v>
      </c>
      <c r="F294" s="49">
        <f>SUM(F303)</f>
        <v>10000</v>
      </c>
      <c r="G294" s="48">
        <f>SUM(H294:I294)</f>
        <v>9646399</v>
      </c>
      <c r="H294" s="49">
        <f>SUM(H295+H299+H298)</f>
        <v>9536399</v>
      </c>
      <c r="I294" s="49">
        <f>SUM(I303)</f>
        <v>110000</v>
      </c>
      <c r="J294" s="48">
        <f>SUM(K294:L294)</f>
        <v>5020368.050000001</v>
      </c>
      <c r="K294" s="49">
        <f>SUM(K295+K299+K298)</f>
        <v>5017928.050000001</v>
      </c>
      <c r="L294" s="49">
        <f>SUM(L303)</f>
        <v>2440</v>
      </c>
      <c r="M294" s="49">
        <f t="shared" si="75"/>
        <v>52.04396013476118</v>
      </c>
      <c r="N294" s="4"/>
      <c r="O294" s="1"/>
      <c r="P294" s="1"/>
      <c r="Q294" s="1"/>
      <c r="R294" s="1"/>
      <c r="S294" s="1"/>
      <c r="T294" s="1"/>
      <c r="U294" s="43"/>
    </row>
    <row r="295" spans="1:21" ht="12">
      <c r="A295" s="12"/>
      <c r="B295" s="32"/>
      <c r="C295" s="44" t="s">
        <v>82</v>
      </c>
      <c r="D295" s="48">
        <f aca="true" t="shared" si="76" ref="D295:D303">SUM(E295+F295)</f>
        <v>8967769</v>
      </c>
      <c r="E295" s="48">
        <f>SUM(E296:E297)</f>
        <v>8967769</v>
      </c>
      <c r="F295" s="48">
        <v>0</v>
      </c>
      <c r="G295" s="48">
        <f aca="true" t="shared" si="77" ref="G295:G303">SUM(H295+I295)</f>
        <v>9018899</v>
      </c>
      <c r="H295" s="48">
        <f>SUM(H296:H297)</f>
        <v>9018899</v>
      </c>
      <c r="I295" s="48">
        <v>0</v>
      </c>
      <c r="J295" s="48">
        <f aca="true" t="shared" si="78" ref="J295:J303">SUM(K295+L295)</f>
        <v>4782992.5600000005</v>
      </c>
      <c r="K295" s="48">
        <f>SUM(K296:K297)</f>
        <v>4782992.5600000005</v>
      </c>
      <c r="L295" s="48">
        <v>0</v>
      </c>
      <c r="M295" s="49">
        <f t="shared" si="75"/>
        <v>53.032998373748285</v>
      </c>
      <c r="N295" s="4"/>
      <c r="O295" s="1"/>
      <c r="P295" s="1"/>
      <c r="Q295" s="1"/>
      <c r="R295" s="1"/>
      <c r="S295" s="1"/>
      <c r="T295" s="1"/>
      <c r="U295" s="43"/>
    </row>
    <row r="296" spans="1:21" ht="12">
      <c r="A296" s="12"/>
      <c r="B296" s="32"/>
      <c r="C296" s="44" t="s">
        <v>83</v>
      </c>
      <c r="D296" s="48">
        <f t="shared" si="76"/>
        <v>6901700</v>
      </c>
      <c r="E296" s="48">
        <v>6901700</v>
      </c>
      <c r="F296" s="48"/>
      <c r="G296" s="48">
        <f t="shared" si="77"/>
        <v>6616952</v>
      </c>
      <c r="H296" s="48">
        <v>6616952</v>
      </c>
      <c r="I296" s="48"/>
      <c r="J296" s="48">
        <f t="shared" si="78"/>
        <v>3589813.2</v>
      </c>
      <c r="K296" s="48">
        <v>3589813.2</v>
      </c>
      <c r="L296" s="48"/>
      <c r="M296" s="49">
        <f t="shared" si="75"/>
        <v>54.251764256412926</v>
      </c>
      <c r="N296" s="4"/>
      <c r="O296" s="1"/>
      <c r="P296" s="1"/>
      <c r="Q296" s="1"/>
      <c r="R296" s="1"/>
      <c r="S296" s="1"/>
      <c r="T296" s="1"/>
      <c r="U296" s="43"/>
    </row>
    <row r="297" spans="1:21" ht="12">
      <c r="A297" s="12"/>
      <c r="B297" s="32"/>
      <c r="C297" s="44" t="s">
        <v>86</v>
      </c>
      <c r="D297" s="48">
        <f t="shared" si="76"/>
        <v>2066069</v>
      </c>
      <c r="E297" s="48">
        <v>2066069</v>
      </c>
      <c r="F297" s="48"/>
      <c r="G297" s="48">
        <f t="shared" si="77"/>
        <v>2401947</v>
      </c>
      <c r="H297" s="48">
        <v>2401947</v>
      </c>
      <c r="I297" s="48"/>
      <c r="J297" s="48">
        <f t="shared" si="78"/>
        <v>1193179.36</v>
      </c>
      <c r="K297" s="48">
        <v>1193179.36</v>
      </c>
      <c r="L297" s="48"/>
      <c r="M297" s="49">
        <f t="shared" si="75"/>
        <v>49.67550741127927</v>
      </c>
      <c r="N297" s="4"/>
      <c r="O297" s="1"/>
      <c r="P297" s="1"/>
      <c r="Q297" s="1"/>
      <c r="R297" s="1"/>
      <c r="S297" s="1"/>
      <c r="T297" s="1"/>
      <c r="U297" s="43"/>
    </row>
    <row r="298" spans="1:21" ht="12">
      <c r="A298" s="12"/>
      <c r="B298" s="32"/>
      <c r="C298" s="44" t="s">
        <v>87</v>
      </c>
      <c r="D298" s="48">
        <f t="shared" si="76"/>
        <v>0</v>
      </c>
      <c r="E298" s="48"/>
      <c r="F298" s="48"/>
      <c r="G298" s="48">
        <f t="shared" si="77"/>
        <v>70000</v>
      </c>
      <c r="H298" s="48">
        <v>70000</v>
      </c>
      <c r="I298" s="48"/>
      <c r="J298" s="48">
        <f t="shared" si="78"/>
        <v>0</v>
      </c>
      <c r="K298" s="48">
        <v>0</v>
      </c>
      <c r="L298" s="48"/>
      <c r="M298" s="49">
        <f t="shared" si="75"/>
        <v>0</v>
      </c>
      <c r="N298" s="4"/>
      <c r="O298" s="1"/>
      <c r="P298" s="1"/>
      <c r="Q298" s="1"/>
      <c r="R298" s="1"/>
      <c r="S298" s="1"/>
      <c r="T298" s="1"/>
      <c r="U298" s="43"/>
    </row>
    <row r="299" spans="1:21" ht="12">
      <c r="A299" s="12"/>
      <c r="B299" s="32"/>
      <c r="C299" s="44" t="s">
        <v>84</v>
      </c>
      <c r="D299" s="48">
        <f t="shared" si="76"/>
        <v>447500</v>
      </c>
      <c r="E299" s="48">
        <v>447500</v>
      </c>
      <c r="F299" s="48"/>
      <c r="G299" s="48">
        <f t="shared" si="77"/>
        <v>447500</v>
      </c>
      <c r="H299" s="48">
        <v>447500</v>
      </c>
      <c r="I299" s="48"/>
      <c r="J299" s="48">
        <f t="shared" si="78"/>
        <v>234935.49</v>
      </c>
      <c r="K299" s="48">
        <v>234935.49</v>
      </c>
      <c r="L299" s="48"/>
      <c r="M299" s="49">
        <f t="shared" si="75"/>
        <v>52.49955083798883</v>
      </c>
      <c r="N299" s="4"/>
      <c r="O299" s="1"/>
      <c r="P299" s="1"/>
      <c r="Q299" s="1"/>
      <c r="R299" s="1"/>
      <c r="S299" s="1"/>
      <c r="T299" s="1"/>
      <c r="U299" s="43"/>
    </row>
    <row r="300" spans="1:21" ht="36">
      <c r="A300" s="12"/>
      <c r="B300" s="32"/>
      <c r="C300" s="44" t="s">
        <v>90</v>
      </c>
      <c r="D300" s="48">
        <f t="shared" si="76"/>
        <v>0</v>
      </c>
      <c r="E300" s="48"/>
      <c r="F300" s="48"/>
      <c r="G300" s="48">
        <f t="shared" si="77"/>
        <v>0</v>
      </c>
      <c r="H300" s="48"/>
      <c r="I300" s="48"/>
      <c r="J300" s="48">
        <f t="shared" si="78"/>
        <v>0</v>
      </c>
      <c r="K300" s="48"/>
      <c r="L300" s="48"/>
      <c r="M300" s="49"/>
      <c r="N300" s="4"/>
      <c r="O300" s="1"/>
      <c r="P300" s="1"/>
      <c r="Q300" s="1"/>
      <c r="R300" s="1"/>
      <c r="S300" s="1"/>
      <c r="T300" s="1"/>
      <c r="U300" s="43"/>
    </row>
    <row r="301" spans="1:21" ht="38.25" customHeight="1">
      <c r="A301" s="12"/>
      <c r="B301" s="32"/>
      <c r="C301" s="44" t="s">
        <v>88</v>
      </c>
      <c r="D301" s="48">
        <f t="shared" si="76"/>
        <v>0</v>
      </c>
      <c r="E301" s="48"/>
      <c r="F301" s="48"/>
      <c r="G301" s="48">
        <f t="shared" si="77"/>
        <v>0</v>
      </c>
      <c r="H301" s="48"/>
      <c r="I301" s="48"/>
      <c r="J301" s="48">
        <f t="shared" si="78"/>
        <v>0</v>
      </c>
      <c r="K301" s="48"/>
      <c r="L301" s="48"/>
      <c r="M301" s="49"/>
      <c r="N301" s="4"/>
      <c r="O301" s="1"/>
      <c r="P301" s="1"/>
      <c r="Q301" s="1"/>
      <c r="R301" s="1"/>
      <c r="S301" s="1"/>
      <c r="T301" s="1"/>
      <c r="U301" s="43"/>
    </row>
    <row r="302" spans="1:21" ht="12" customHeight="1">
      <c r="A302" s="12"/>
      <c r="B302" s="32"/>
      <c r="C302" s="44" t="s">
        <v>89</v>
      </c>
      <c r="D302" s="48">
        <f t="shared" si="76"/>
        <v>0</v>
      </c>
      <c r="E302" s="48"/>
      <c r="F302" s="48"/>
      <c r="G302" s="48">
        <f t="shared" si="77"/>
        <v>0</v>
      </c>
      <c r="H302" s="48"/>
      <c r="I302" s="48"/>
      <c r="J302" s="48">
        <f t="shared" si="78"/>
        <v>0</v>
      </c>
      <c r="K302" s="48"/>
      <c r="L302" s="48"/>
      <c r="M302" s="49"/>
      <c r="N302" s="4"/>
      <c r="O302" s="1"/>
      <c r="P302" s="1"/>
      <c r="Q302" s="1"/>
      <c r="R302" s="1"/>
      <c r="S302" s="1"/>
      <c r="T302" s="1"/>
      <c r="U302" s="43"/>
    </row>
    <row r="303" spans="1:21" ht="48">
      <c r="A303" s="12"/>
      <c r="B303" s="32"/>
      <c r="C303" s="44" t="s">
        <v>91</v>
      </c>
      <c r="D303" s="48">
        <f t="shared" si="76"/>
        <v>10000</v>
      </c>
      <c r="E303" s="48"/>
      <c r="F303" s="48">
        <v>10000</v>
      </c>
      <c r="G303" s="48">
        <f t="shared" si="77"/>
        <v>110000</v>
      </c>
      <c r="H303" s="48"/>
      <c r="I303" s="48">
        <v>110000</v>
      </c>
      <c r="J303" s="48">
        <f t="shared" si="78"/>
        <v>2440</v>
      </c>
      <c r="K303" s="48"/>
      <c r="L303" s="48">
        <v>2440</v>
      </c>
      <c r="M303" s="49">
        <f aca="true" t="shared" si="79" ref="M303:M309">SUM(J303/G303)*100</f>
        <v>2.2181818181818183</v>
      </c>
      <c r="N303" s="4"/>
      <c r="O303" s="1"/>
      <c r="P303" s="1"/>
      <c r="Q303" s="1"/>
      <c r="R303" s="1"/>
      <c r="S303" s="1"/>
      <c r="T303" s="1"/>
      <c r="U303" s="43"/>
    </row>
    <row r="304" spans="1:21" ht="12">
      <c r="A304" s="27"/>
      <c r="B304" s="27">
        <v>80103</v>
      </c>
      <c r="C304" s="28" t="s">
        <v>47</v>
      </c>
      <c r="D304" s="48">
        <f>SUM(E304:F304)</f>
        <v>357770</v>
      </c>
      <c r="E304" s="48">
        <f>SUM(E305)</f>
        <v>357770</v>
      </c>
      <c r="F304" s="49"/>
      <c r="G304" s="48">
        <f>SUM(H304:I304)</f>
        <v>380090</v>
      </c>
      <c r="H304" s="48">
        <f>SUM(H305)</f>
        <v>380090</v>
      </c>
      <c r="I304" s="49"/>
      <c r="J304" s="48">
        <f>SUM(K304:L304)</f>
        <v>123037.2</v>
      </c>
      <c r="K304" s="48">
        <f>SUM(K305)</f>
        <v>123037.2</v>
      </c>
      <c r="L304" s="49"/>
      <c r="M304" s="49">
        <f t="shared" si="79"/>
        <v>32.37054381856929</v>
      </c>
      <c r="N304" s="4"/>
      <c r="O304" s="1"/>
      <c r="P304" s="1"/>
      <c r="Q304" s="1"/>
      <c r="R304" s="1"/>
      <c r="S304" s="1"/>
      <c r="T304" s="1"/>
      <c r="U304" s="43"/>
    </row>
    <row r="305" spans="1:21" ht="12">
      <c r="A305" s="27"/>
      <c r="B305" s="27"/>
      <c r="C305" s="44" t="s">
        <v>82</v>
      </c>
      <c r="D305" s="48">
        <f aca="true" t="shared" si="80" ref="D305:D312">SUM(E305+F305)</f>
        <v>357770</v>
      </c>
      <c r="E305" s="48">
        <f>SUM(E306:E312)</f>
        <v>357770</v>
      </c>
      <c r="F305" s="48">
        <f>SUM(F306:F307)</f>
        <v>0</v>
      </c>
      <c r="G305" s="48">
        <f aca="true" t="shared" si="81" ref="G305:G312">SUM(H305+I305)</f>
        <v>380090</v>
      </c>
      <c r="H305" s="48">
        <f>SUM(H306:H312)</f>
        <v>380090</v>
      </c>
      <c r="I305" s="48">
        <f>SUM(I306:I307)</f>
        <v>0</v>
      </c>
      <c r="J305" s="48">
        <f aca="true" t="shared" si="82" ref="J305:J312">SUM(K305+L305)</f>
        <v>123037.2</v>
      </c>
      <c r="K305" s="48">
        <f>SUM(K306:K312)</f>
        <v>123037.2</v>
      </c>
      <c r="L305" s="48">
        <f>SUM(L306:L307)</f>
        <v>0</v>
      </c>
      <c r="M305" s="49">
        <f t="shared" si="79"/>
        <v>32.37054381856929</v>
      </c>
      <c r="N305" s="4"/>
      <c r="O305" s="1"/>
      <c r="P305" s="1"/>
      <c r="Q305" s="1"/>
      <c r="R305" s="1"/>
      <c r="S305" s="1"/>
      <c r="T305" s="1"/>
      <c r="U305" s="43"/>
    </row>
    <row r="306" spans="1:21" ht="12">
      <c r="A306" s="27"/>
      <c r="B306" s="27"/>
      <c r="C306" s="44" t="s">
        <v>83</v>
      </c>
      <c r="D306" s="48">
        <f t="shared" si="80"/>
        <v>287800</v>
      </c>
      <c r="E306" s="48">
        <v>287800</v>
      </c>
      <c r="F306" s="48"/>
      <c r="G306" s="48">
        <f t="shared" si="81"/>
        <v>287800</v>
      </c>
      <c r="H306" s="48">
        <v>287800</v>
      </c>
      <c r="I306" s="48"/>
      <c r="J306" s="48">
        <f t="shared" si="82"/>
        <v>91823.28</v>
      </c>
      <c r="K306" s="48">
        <v>91823.28</v>
      </c>
      <c r="L306" s="48"/>
      <c r="M306" s="49">
        <f t="shared" si="79"/>
        <v>31.90523974982627</v>
      </c>
      <c r="N306" s="4"/>
      <c r="O306" s="1"/>
      <c r="P306" s="1"/>
      <c r="Q306" s="1"/>
      <c r="R306" s="1"/>
      <c r="S306" s="1"/>
      <c r="T306" s="1"/>
      <c r="U306" s="43"/>
    </row>
    <row r="307" spans="1:21" ht="12">
      <c r="A307" s="27"/>
      <c r="B307" s="27"/>
      <c r="C307" s="44" t="s">
        <v>86</v>
      </c>
      <c r="D307" s="48">
        <f t="shared" si="80"/>
        <v>27710</v>
      </c>
      <c r="E307" s="48">
        <v>27710</v>
      </c>
      <c r="F307" s="48"/>
      <c r="G307" s="48">
        <f t="shared" si="81"/>
        <v>35710</v>
      </c>
      <c r="H307" s="48">
        <v>35710</v>
      </c>
      <c r="I307" s="48"/>
      <c r="J307" s="48">
        <f t="shared" si="82"/>
        <v>12856.06</v>
      </c>
      <c r="K307" s="48">
        <v>12856.06</v>
      </c>
      <c r="L307" s="48"/>
      <c r="M307" s="49">
        <f t="shared" si="79"/>
        <v>36.001288154578546</v>
      </c>
      <c r="N307" s="4"/>
      <c r="O307" s="1"/>
      <c r="P307" s="1"/>
      <c r="Q307" s="1"/>
      <c r="R307" s="1"/>
      <c r="S307" s="1"/>
      <c r="T307" s="1"/>
      <c r="U307" s="43"/>
    </row>
    <row r="308" spans="1:21" ht="12">
      <c r="A308" s="27"/>
      <c r="B308" s="27"/>
      <c r="C308" s="44" t="s">
        <v>87</v>
      </c>
      <c r="D308" s="48">
        <f t="shared" si="80"/>
        <v>11160</v>
      </c>
      <c r="E308" s="48">
        <v>11160</v>
      </c>
      <c r="F308" s="48"/>
      <c r="G308" s="48">
        <f t="shared" si="81"/>
        <v>25480</v>
      </c>
      <c r="H308" s="48">
        <v>25480</v>
      </c>
      <c r="I308" s="48"/>
      <c r="J308" s="48">
        <f t="shared" si="82"/>
        <v>9329.74</v>
      </c>
      <c r="K308" s="48">
        <v>9329.74</v>
      </c>
      <c r="L308" s="48"/>
      <c r="M308" s="49">
        <f t="shared" si="79"/>
        <v>36.61593406593406</v>
      </c>
      <c r="N308" s="4"/>
      <c r="O308" s="1"/>
      <c r="P308" s="1"/>
      <c r="Q308" s="1"/>
      <c r="R308" s="1"/>
      <c r="S308" s="1"/>
      <c r="T308" s="1"/>
      <c r="U308" s="43"/>
    </row>
    <row r="309" spans="1:21" ht="12">
      <c r="A309" s="27"/>
      <c r="B309" s="27"/>
      <c r="C309" s="44" t="s">
        <v>84</v>
      </c>
      <c r="D309" s="48">
        <f t="shared" si="80"/>
        <v>31100</v>
      </c>
      <c r="E309" s="48">
        <v>31100</v>
      </c>
      <c r="F309" s="48"/>
      <c r="G309" s="48">
        <f t="shared" si="81"/>
        <v>31100</v>
      </c>
      <c r="H309" s="48">
        <v>31100</v>
      </c>
      <c r="I309" s="48"/>
      <c r="J309" s="48">
        <f t="shared" si="82"/>
        <v>9028.12</v>
      </c>
      <c r="K309" s="48">
        <v>9028.12</v>
      </c>
      <c r="L309" s="48"/>
      <c r="M309" s="49">
        <f t="shared" si="79"/>
        <v>29.029324758842446</v>
      </c>
      <c r="N309" s="4"/>
      <c r="O309" s="1"/>
      <c r="P309" s="1"/>
      <c r="Q309" s="1"/>
      <c r="R309" s="1"/>
      <c r="S309" s="1"/>
      <c r="T309" s="1"/>
      <c r="U309" s="43"/>
    </row>
    <row r="310" spans="1:21" ht="36">
      <c r="A310" s="27"/>
      <c r="B310" s="27"/>
      <c r="C310" s="44" t="s">
        <v>90</v>
      </c>
      <c r="D310" s="48">
        <f t="shared" si="80"/>
        <v>0</v>
      </c>
      <c r="E310" s="48"/>
      <c r="F310" s="48"/>
      <c r="G310" s="48">
        <f t="shared" si="81"/>
        <v>0</v>
      </c>
      <c r="H310" s="48"/>
      <c r="I310" s="48"/>
      <c r="J310" s="48">
        <f t="shared" si="82"/>
        <v>0</v>
      </c>
      <c r="K310" s="48"/>
      <c r="L310" s="48"/>
      <c r="M310" s="49"/>
      <c r="N310" s="4"/>
      <c r="O310" s="1"/>
      <c r="P310" s="1"/>
      <c r="Q310" s="1"/>
      <c r="R310" s="1"/>
      <c r="S310" s="1"/>
      <c r="T310" s="1"/>
      <c r="U310" s="43"/>
    </row>
    <row r="311" spans="1:21" ht="34.5" customHeight="1">
      <c r="A311" s="27"/>
      <c r="B311" s="27"/>
      <c r="C311" s="44" t="s">
        <v>88</v>
      </c>
      <c r="D311" s="48">
        <f t="shared" si="80"/>
        <v>0</v>
      </c>
      <c r="E311" s="48"/>
      <c r="F311" s="48"/>
      <c r="G311" s="48">
        <f t="shared" si="81"/>
        <v>0</v>
      </c>
      <c r="H311" s="48"/>
      <c r="I311" s="48"/>
      <c r="J311" s="48">
        <f t="shared" si="82"/>
        <v>0</v>
      </c>
      <c r="K311" s="48"/>
      <c r="L311" s="48"/>
      <c r="M311" s="49"/>
      <c r="N311" s="4"/>
      <c r="O311" s="1"/>
      <c r="P311" s="1"/>
      <c r="Q311" s="1"/>
      <c r="R311" s="1"/>
      <c r="S311" s="1"/>
      <c r="T311" s="1"/>
      <c r="U311" s="43"/>
    </row>
    <row r="312" spans="1:21" ht="12.75" customHeight="1">
      <c r="A312" s="27"/>
      <c r="B312" s="27"/>
      <c r="C312" s="44" t="s">
        <v>89</v>
      </c>
      <c r="D312" s="48">
        <f t="shared" si="80"/>
        <v>0</v>
      </c>
      <c r="E312" s="48"/>
      <c r="F312" s="48"/>
      <c r="G312" s="48">
        <f t="shared" si="81"/>
        <v>0</v>
      </c>
      <c r="H312" s="48"/>
      <c r="I312" s="48"/>
      <c r="J312" s="48">
        <f t="shared" si="82"/>
        <v>0</v>
      </c>
      <c r="K312" s="48"/>
      <c r="L312" s="48"/>
      <c r="M312" s="49"/>
      <c r="N312" s="4"/>
      <c r="O312" s="1"/>
      <c r="P312" s="1"/>
      <c r="Q312" s="1"/>
      <c r="R312" s="1"/>
      <c r="S312" s="1"/>
      <c r="T312" s="1"/>
      <c r="U312" s="43"/>
    </row>
    <row r="313" spans="1:21" ht="48" customHeight="1">
      <c r="A313" s="27"/>
      <c r="B313" s="27"/>
      <c r="C313" s="44" t="s">
        <v>91</v>
      </c>
      <c r="D313" s="48"/>
      <c r="E313" s="48"/>
      <c r="F313" s="48"/>
      <c r="G313" s="48"/>
      <c r="H313" s="48"/>
      <c r="I313" s="48"/>
      <c r="J313" s="48"/>
      <c r="K313" s="48"/>
      <c r="L313" s="48"/>
      <c r="M313" s="49"/>
      <c r="N313" s="4"/>
      <c r="O313" s="1"/>
      <c r="P313" s="1"/>
      <c r="Q313" s="1"/>
      <c r="R313" s="1"/>
      <c r="S313" s="1"/>
      <c r="T313" s="1"/>
      <c r="U313" s="43"/>
    </row>
    <row r="314" spans="1:21" ht="12">
      <c r="A314" s="27"/>
      <c r="B314" s="27">
        <v>80104</v>
      </c>
      <c r="C314" s="28" t="s">
        <v>85</v>
      </c>
      <c r="D314" s="48">
        <f>SUM(E314:F314)</f>
        <v>6087837</v>
      </c>
      <c r="E314" s="48">
        <f>SUM(E315+E318+E319)</f>
        <v>5727837</v>
      </c>
      <c r="F314" s="48">
        <f>SUM(F323)</f>
        <v>360000</v>
      </c>
      <c r="G314" s="48">
        <f>SUM(H314:I314)</f>
        <v>5463347</v>
      </c>
      <c r="H314" s="48">
        <f>SUM(H315+H318+H319)</f>
        <v>5103347</v>
      </c>
      <c r="I314" s="48">
        <f>SUM(I323)</f>
        <v>360000</v>
      </c>
      <c r="J314" s="48">
        <f>SUM(K314:L314)</f>
        <v>2180415.02</v>
      </c>
      <c r="K314" s="48">
        <f>SUM(K315+K318+K319)</f>
        <v>2152420.23</v>
      </c>
      <c r="L314" s="48">
        <f>SUM(L323)</f>
        <v>27994.79</v>
      </c>
      <c r="M314" s="49">
        <f aca="true" t="shared" si="83" ref="M314:M319">SUM(J314/G314)*100</f>
        <v>39.90987612538614</v>
      </c>
      <c r="N314" s="4"/>
      <c r="O314" s="1"/>
      <c r="P314" s="1"/>
      <c r="Q314" s="1"/>
      <c r="R314" s="1"/>
      <c r="S314" s="1"/>
      <c r="T314" s="1"/>
      <c r="U314" s="43"/>
    </row>
    <row r="315" spans="1:21" ht="12">
      <c r="A315" s="16"/>
      <c r="B315" s="32"/>
      <c r="C315" s="44" t="s">
        <v>82</v>
      </c>
      <c r="D315" s="48">
        <f aca="true" t="shared" si="84" ref="D315:D323">SUM(E315+F315)</f>
        <v>1779318</v>
      </c>
      <c r="E315" s="48">
        <f>SUM(E316:E317)</f>
        <v>1779318</v>
      </c>
      <c r="F315" s="48">
        <v>0</v>
      </c>
      <c r="G315" s="48">
        <f aca="true" t="shared" si="85" ref="G315:G323">SUM(H315+I315)</f>
        <v>1847898</v>
      </c>
      <c r="H315" s="48">
        <f>SUM(H316:H317)</f>
        <v>1847898</v>
      </c>
      <c r="I315" s="48">
        <v>0</v>
      </c>
      <c r="J315" s="48">
        <f aca="true" t="shared" si="86" ref="J315:J323">SUM(K315+L315)</f>
        <v>962950.64</v>
      </c>
      <c r="K315" s="48">
        <f>SUM(K316:K317)</f>
        <v>962950.64</v>
      </c>
      <c r="L315" s="48">
        <v>0</v>
      </c>
      <c r="M315" s="49">
        <f t="shared" si="83"/>
        <v>52.11059484884988</v>
      </c>
      <c r="N315" s="4"/>
      <c r="O315" s="1"/>
      <c r="P315" s="1"/>
      <c r="Q315" s="1"/>
      <c r="R315" s="1"/>
      <c r="S315" s="1"/>
      <c r="T315" s="1"/>
      <c r="U315" s="43"/>
    </row>
    <row r="316" spans="1:21" ht="12">
      <c r="A316" s="16"/>
      <c r="B316" s="32"/>
      <c r="C316" s="44" t="s">
        <v>83</v>
      </c>
      <c r="D316" s="48">
        <f t="shared" si="84"/>
        <v>1416680</v>
      </c>
      <c r="E316" s="48">
        <v>1416680</v>
      </c>
      <c r="F316" s="48"/>
      <c r="G316" s="48">
        <f t="shared" si="85"/>
        <v>1431980</v>
      </c>
      <c r="H316" s="48">
        <v>1431980</v>
      </c>
      <c r="I316" s="48"/>
      <c r="J316" s="48">
        <f t="shared" si="86"/>
        <v>735983.38</v>
      </c>
      <c r="K316" s="48">
        <v>735983.38</v>
      </c>
      <c r="L316" s="48"/>
      <c r="M316" s="49">
        <f t="shared" si="83"/>
        <v>51.39620525426333</v>
      </c>
      <c r="N316" s="4"/>
      <c r="O316" s="1"/>
      <c r="P316" s="1"/>
      <c r="Q316" s="1"/>
      <c r="R316" s="1"/>
      <c r="S316" s="1"/>
      <c r="T316" s="1"/>
      <c r="U316" s="43"/>
    </row>
    <row r="317" spans="1:21" ht="12">
      <c r="A317" s="16"/>
      <c r="B317" s="32"/>
      <c r="C317" s="44" t="s">
        <v>86</v>
      </c>
      <c r="D317" s="48">
        <f t="shared" si="84"/>
        <v>362638</v>
      </c>
      <c r="E317" s="48">
        <v>362638</v>
      </c>
      <c r="F317" s="48">
        <v>0</v>
      </c>
      <c r="G317" s="48">
        <f t="shared" si="85"/>
        <v>415918</v>
      </c>
      <c r="H317" s="48">
        <v>415918</v>
      </c>
      <c r="I317" s="48">
        <v>0</v>
      </c>
      <c r="J317" s="48">
        <f t="shared" si="86"/>
        <v>226967.26</v>
      </c>
      <c r="K317" s="48">
        <v>226967.26</v>
      </c>
      <c r="L317" s="48">
        <v>0</v>
      </c>
      <c r="M317" s="49">
        <f t="shared" si="83"/>
        <v>54.57019412480345</v>
      </c>
      <c r="N317" s="4"/>
      <c r="O317" s="1"/>
      <c r="P317" s="1"/>
      <c r="Q317" s="1"/>
      <c r="R317" s="1"/>
      <c r="S317" s="1"/>
      <c r="T317" s="1"/>
      <c r="U317" s="43"/>
    </row>
    <row r="318" spans="1:21" ht="12">
      <c r="A318" s="16"/>
      <c r="B318" s="32"/>
      <c r="C318" s="44" t="s">
        <v>87</v>
      </c>
      <c r="D318" s="48">
        <f t="shared" si="84"/>
        <v>3873019</v>
      </c>
      <c r="E318" s="48">
        <v>3873019</v>
      </c>
      <c r="F318" s="48"/>
      <c r="G318" s="48">
        <f t="shared" si="85"/>
        <v>3179949</v>
      </c>
      <c r="H318" s="48">
        <v>3179949</v>
      </c>
      <c r="I318" s="48"/>
      <c r="J318" s="48">
        <f t="shared" si="86"/>
        <v>1148871.97</v>
      </c>
      <c r="K318" s="48">
        <v>1148871.97</v>
      </c>
      <c r="L318" s="48"/>
      <c r="M318" s="49">
        <f t="shared" si="83"/>
        <v>36.128628792474345</v>
      </c>
      <c r="N318" s="4"/>
      <c r="O318" s="1"/>
      <c r="P318" s="1"/>
      <c r="Q318" s="1"/>
      <c r="R318" s="1"/>
      <c r="S318" s="1"/>
      <c r="T318" s="1"/>
      <c r="U318" s="43"/>
    </row>
    <row r="319" spans="1:21" ht="12">
      <c r="A319" s="16"/>
      <c r="B319" s="32"/>
      <c r="C319" s="44" t="s">
        <v>84</v>
      </c>
      <c r="D319" s="48">
        <f t="shared" si="84"/>
        <v>75500</v>
      </c>
      <c r="E319" s="48">
        <v>75500</v>
      </c>
      <c r="F319" s="48"/>
      <c r="G319" s="48">
        <f t="shared" si="85"/>
        <v>75500</v>
      </c>
      <c r="H319" s="48">
        <v>75500</v>
      </c>
      <c r="I319" s="48"/>
      <c r="J319" s="48">
        <f t="shared" si="86"/>
        <v>40597.62</v>
      </c>
      <c r="K319" s="48">
        <v>40597.62</v>
      </c>
      <c r="L319" s="48"/>
      <c r="M319" s="49">
        <f t="shared" si="83"/>
        <v>53.7716821192053</v>
      </c>
      <c r="N319" s="4"/>
      <c r="O319" s="1"/>
      <c r="P319" s="1"/>
      <c r="Q319" s="1"/>
      <c r="R319" s="1"/>
      <c r="S319" s="1"/>
      <c r="T319" s="1"/>
      <c r="U319" s="43"/>
    </row>
    <row r="320" spans="1:21" ht="36">
      <c r="A320" s="16"/>
      <c r="B320" s="32"/>
      <c r="C320" s="44" t="s">
        <v>90</v>
      </c>
      <c r="D320" s="48">
        <f t="shared" si="84"/>
        <v>0</v>
      </c>
      <c r="E320" s="48"/>
      <c r="F320" s="48"/>
      <c r="G320" s="48">
        <f t="shared" si="85"/>
        <v>0</v>
      </c>
      <c r="H320" s="48"/>
      <c r="I320" s="48"/>
      <c r="J320" s="48">
        <f t="shared" si="86"/>
        <v>0</v>
      </c>
      <c r="K320" s="48"/>
      <c r="L320" s="48"/>
      <c r="M320" s="49"/>
      <c r="N320" s="4"/>
      <c r="O320" s="1"/>
      <c r="P320" s="1"/>
      <c r="Q320" s="1"/>
      <c r="R320" s="1"/>
      <c r="S320" s="1"/>
      <c r="T320" s="1"/>
      <c r="U320" s="43"/>
    </row>
    <row r="321" spans="1:21" ht="38.25" customHeight="1">
      <c r="A321" s="16"/>
      <c r="B321" s="32"/>
      <c r="C321" s="44" t="s">
        <v>88</v>
      </c>
      <c r="D321" s="48">
        <f t="shared" si="84"/>
        <v>0</v>
      </c>
      <c r="E321" s="48"/>
      <c r="F321" s="48"/>
      <c r="G321" s="48">
        <f t="shared" si="85"/>
        <v>0</v>
      </c>
      <c r="H321" s="48"/>
      <c r="I321" s="48"/>
      <c r="J321" s="48">
        <f t="shared" si="86"/>
        <v>0</v>
      </c>
      <c r="K321" s="48"/>
      <c r="L321" s="48"/>
      <c r="M321" s="49"/>
      <c r="N321" s="4"/>
      <c r="O321" s="1"/>
      <c r="P321" s="1"/>
      <c r="Q321" s="1"/>
      <c r="R321" s="1"/>
      <c r="S321" s="1"/>
      <c r="T321" s="1"/>
      <c r="U321" s="43"/>
    </row>
    <row r="322" spans="1:21" ht="15.75" customHeight="1">
      <c r="A322" s="16"/>
      <c r="B322" s="32"/>
      <c r="C322" s="44" t="s">
        <v>89</v>
      </c>
      <c r="D322" s="48">
        <f t="shared" si="84"/>
        <v>0</v>
      </c>
      <c r="E322" s="48"/>
      <c r="F322" s="48"/>
      <c r="G322" s="48">
        <f t="shared" si="85"/>
        <v>0</v>
      </c>
      <c r="H322" s="48"/>
      <c r="I322" s="48"/>
      <c r="J322" s="48">
        <f t="shared" si="86"/>
        <v>0</v>
      </c>
      <c r="K322" s="48"/>
      <c r="L322" s="48"/>
      <c r="M322" s="49"/>
      <c r="N322" s="4"/>
      <c r="O322" s="1"/>
      <c r="P322" s="1"/>
      <c r="Q322" s="1"/>
      <c r="R322" s="1"/>
      <c r="S322" s="1"/>
      <c r="T322" s="1"/>
      <c r="U322" s="43"/>
    </row>
    <row r="323" spans="1:21" ht="48">
      <c r="A323" s="16"/>
      <c r="B323" s="32"/>
      <c r="C323" s="44" t="s">
        <v>91</v>
      </c>
      <c r="D323" s="48">
        <f t="shared" si="84"/>
        <v>360000</v>
      </c>
      <c r="E323" s="48"/>
      <c r="F323" s="48">
        <f>160000+200000</f>
        <v>360000</v>
      </c>
      <c r="G323" s="48">
        <f t="shared" si="85"/>
        <v>360000</v>
      </c>
      <c r="H323" s="48"/>
      <c r="I323" s="48">
        <f>160000+200000</f>
        <v>360000</v>
      </c>
      <c r="J323" s="48">
        <f t="shared" si="86"/>
        <v>27994.79</v>
      </c>
      <c r="K323" s="48"/>
      <c r="L323" s="48">
        <v>27994.79</v>
      </c>
      <c r="M323" s="49">
        <f>SUM(J323/G323)*100</f>
        <v>7.776330555555557</v>
      </c>
      <c r="N323" s="4"/>
      <c r="O323" s="1"/>
      <c r="P323" s="1"/>
      <c r="Q323" s="1"/>
      <c r="R323" s="1"/>
      <c r="S323" s="1"/>
      <c r="T323" s="1"/>
      <c r="U323" s="43"/>
    </row>
    <row r="324" spans="1:21" ht="12">
      <c r="A324" s="27"/>
      <c r="B324" s="27">
        <v>80106</v>
      </c>
      <c r="C324" s="28" t="s">
        <v>106</v>
      </c>
      <c r="D324" s="48">
        <f>SUM(E324:F324)</f>
        <v>0</v>
      </c>
      <c r="E324" s="48">
        <f>SUM(E325+E328+E329)</f>
        <v>0</v>
      </c>
      <c r="F324" s="48">
        <f>SUM(F333)</f>
        <v>0</v>
      </c>
      <c r="G324" s="48">
        <f>SUM(H324:I324)</f>
        <v>536910</v>
      </c>
      <c r="H324" s="48">
        <f>SUM(H325+H328+H329)</f>
        <v>536910</v>
      </c>
      <c r="I324" s="48">
        <f>SUM(I333)</f>
        <v>0</v>
      </c>
      <c r="J324" s="48">
        <f>SUM(K324:L324)</f>
        <v>184626.6</v>
      </c>
      <c r="K324" s="48">
        <f>SUM(K325+K328+K329)</f>
        <v>184626.6</v>
      </c>
      <c r="L324" s="48">
        <f>SUM(L333)</f>
        <v>0</v>
      </c>
      <c r="M324" s="49">
        <f>SUM(J324/G324)*100</f>
        <v>34.38688048276248</v>
      </c>
      <c r="N324" s="4"/>
      <c r="O324" s="1"/>
      <c r="P324" s="1"/>
      <c r="Q324" s="1"/>
      <c r="R324" s="1"/>
      <c r="S324" s="1"/>
      <c r="T324" s="1"/>
      <c r="U324" s="43"/>
    </row>
    <row r="325" spans="1:21" ht="12">
      <c r="A325" s="16"/>
      <c r="B325" s="32"/>
      <c r="C325" s="44" t="s">
        <v>82</v>
      </c>
      <c r="D325" s="48">
        <f aca="true" t="shared" si="87" ref="D325:D333">SUM(E325+F325)</f>
        <v>0</v>
      </c>
      <c r="E325" s="48">
        <v>0</v>
      </c>
      <c r="F325" s="48">
        <v>0</v>
      </c>
      <c r="G325" s="48">
        <f aca="true" t="shared" si="88" ref="G325:G333">SUM(H325+I325)</f>
        <v>0</v>
      </c>
      <c r="H325" s="48">
        <f>SUM(H326:H327)</f>
        <v>0</v>
      </c>
      <c r="I325" s="48">
        <v>0</v>
      </c>
      <c r="J325" s="48">
        <f aca="true" t="shared" si="89" ref="J325:J333">SUM(K325+L325)</f>
        <v>0</v>
      </c>
      <c r="K325" s="48">
        <f>SUM(K326:K327)</f>
        <v>0</v>
      </c>
      <c r="L325" s="48">
        <v>0</v>
      </c>
      <c r="M325" s="49"/>
      <c r="N325" s="4"/>
      <c r="O325" s="1"/>
      <c r="P325" s="1"/>
      <c r="Q325" s="1"/>
      <c r="R325" s="1"/>
      <c r="S325" s="1"/>
      <c r="T325" s="1"/>
      <c r="U325" s="43"/>
    </row>
    <row r="326" spans="1:21" ht="12">
      <c r="A326" s="16"/>
      <c r="B326" s="32"/>
      <c r="C326" s="44" t="s">
        <v>83</v>
      </c>
      <c r="D326" s="48">
        <f t="shared" si="87"/>
        <v>0</v>
      </c>
      <c r="E326" s="48">
        <v>0</v>
      </c>
      <c r="F326" s="48"/>
      <c r="G326" s="48">
        <f t="shared" si="88"/>
        <v>0</v>
      </c>
      <c r="H326" s="48">
        <v>0</v>
      </c>
      <c r="I326" s="48"/>
      <c r="J326" s="48">
        <f t="shared" si="89"/>
        <v>0</v>
      </c>
      <c r="K326" s="48">
        <v>0</v>
      </c>
      <c r="L326" s="48"/>
      <c r="M326" s="49"/>
      <c r="N326" s="4"/>
      <c r="O326" s="1"/>
      <c r="P326" s="1"/>
      <c r="Q326" s="1"/>
      <c r="R326" s="1"/>
      <c r="S326" s="1"/>
      <c r="T326" s="1"/>
      <c r="U326" s="43"/>
    </row>
    <row r="327" spans="1:21" ht="12">
      <c r="A327" s="16"/>
      <c r="B327" s="32"/>
      <c r="C327" s="44" t="s">
        <v>86</v>
      </c>
      <c r="D327" s="48">
        <f t="shared" si="87"/>
        <v>0</v>
      </c>
      <c r="E327" s="48">
        <v>0</v>
      </c>
      <c r="F327" s="48">
        <v>0</v>
      </c>
      <c r="G327" s="48">
        <f t="shared" si="88"/>
        <v>0</v>
      </c>
      <c r="H327" s="48">
        <v>0</v>
      </c>
      <c r="I327" s="48">
        <v>0</v>
      </c>
      <c r="J327" s="48">
        <f t="shared" si="89"/>
        <v>0</v>
      </c>
      <c r="K327" s="48">
        <v>0</v>
      </c>
      <c r="L327" s="48">
        <v>0</v>
      </c>
      <c r="M327" s="49"/>
      <c r="N327" s="4"/>
      <c r="O327" s="1"/>
      <c r="P327" s="1"/>
      <c r="Q327" s="1"/>
      <c r="R327" s="1"/>
      <c r="S327" s="1"/>
      <c r="T327" s="1"/>
      <c r="U327" s="43"/>
    </row>
    <row r="328" spans="1:21" ht="12">
      <c r="A328" s="16"/>
      <c r="B328" s="32"/>
      <c r="C328" s="44" t="s">
        <v>87</v>
      </c>
      <c r="D328" s="48">
        <f t="shared" si="87"/>
        <v>0</v>
      </c>
      <c r="E328" s="48">
        <v>0</v>
      </c>
      <c r="F328" s="48"/>
      <c r="G328" s="48">
        <f t="shared" si="88"/>
        <v>536910</v>
      </c>
      <c r="H328" s="48">
        <v>536910</v>
      </c>
      <c r="I328" s="48"/>
      <c r="J328" s="48">
        <f t="shared" si="89"/>
        <v>184626.6</v>
      </c>
      <c r="K328" s="48">
        <v>184626.6</v>
      </c>
      <c r="L328" s="48"/>
      <c r="M328" s="49">
        <f>SUM(J328/G328)*100</f>
        <v>34.38688048276248</v>
      </c>
      <c r="N328" s="4"/>
      <c r="O328" s="1"/>
      <c r="P328" s="1"/>
      <c r="Q328" s="1"/>
      <c r="R328" s="1"/>
      <c r="S328" s="1"/>
      <c r="T328" s="1"/>
      <c r="U328" s="43"/>
    </row>
    <row r="329" spans="1:21" ht="12">
      <c r="A329" s="16"/>
      <c r="B329" s="32"/>
      <c r="C329" s="44" t="s">
        <v>84</v>
      </c>
      <c r="D329" s="48">
        <f t="shared" si="87"/>
        <v>0</v>
      </c>
      <c r="E329" s="48">
        <v>0</v>
      </c>
      <c r="F329" s="48"/>
      <c r="G329" s="48">
        <f t="shared" si="88"/>
        <v>0</v>
      </c>
      <c r="H329" s="48">
        <v>0</v>
      </c>
      <c r="I329" s="48"/>
      <c r="J329" s="48">
        <f t="shared" si="89"/>
        <v>0</v>
      </c>
      <c r="K329" s="48">
        <v>0</v>
      </c>
      <c r="L329" s="48"/>
      <c r="M329" s="49"/>
      <c r="N329" s="4"/>
      <c r="O329" s="1"/>
      <c r="P329" s="1"/>
      <c r="Q329" s="1"/>
      <c r="R329" s="1"/>
      <c r="S329" s="1"/>
      <c r="T329" s="1"/>
      <c r="U329" s="43"/>
    </row>
    <row r="330" spans="1:21" ht="36">
      <c r="A330" s="16"/>
      <c r="B330" s="32"/>
      <c r="C330" s="44" t="s">
        <v>90</v>
      </c>
      <c r="D330" s="48">
        <f t="shared" si="87"/>
        <v>0</v>
      </c>
      <c r="E330" s="48">
        <v>0</v>
      </c>
      <c r="F330" s="48"/>
      <c r="G330" s="48">
        <f t="shared" si="88"/>
        <v>0</v>
      </c>
      <c r="H330" s="48"/>
      <c r="I330" s="48"/>
      <c r="J330" s="48">
        <f t="shared" si="89"/>
        <v>0</v>
      </c>
      <c r="K330" s="48"/>
      <c r="L330" s="48"/>
      <c r="M330" s="49"/>
      <c r="N330" s="4"/>
      <c r="O330" s="1"/>
      <c r="P330" s="1"/>
      <c r="Q330" s="1"/>
      <c r="R330" s="1"/>
      <c r="S330" s="1"/>
      <c r="T330" s="1"/>
      <c r="U330" s="43"/>
    </row>
    <row r="331" spans="1:21" ht="36">
      <c r="A331" s="16"/>
      <c r="B331" s="32"/>
      <c r="C331" s="44" t="s">
        <v>88</v>
      </c>
      <c r="D331" s="48">
        <f t="shared" si="87"/>
        <v>0</v>
      </c>
      <c r="E331" s="48"/>
      <c r="F331" s="48"/>
      <c r="G331" s="48">
        <f t="shared" si="88"/>
        <v>0</v>
      </c>
      <c r="H331" s="48"/>
      <c r="I331" s="48"/>
      <c r="J331" s="48">
        <f t="shared" si="89"/>
        <v>0</v>
      </c>
      <c r="K331" s="48"/>
      <c r="L331" s="48"/>
      <c r="M331" s="49"/>
      <c r="N331" s="4"/>
      <c r="O331" s="1"/>
      <c r="P331" s="1"/>
      <c r="Q331" s="1"/>
      <c r="R331" s="1"/>
      <c r="S331" s="1"/>
      <c r="T331" s="1"/>
      <c r="U331" s="43"/>
    </row>
    <row r="332" spans="1:21" ht="12">
      <c r="A332" s="16"/>
      <c r="B332" s="32"/>
      <c r="C332" s="44" t="s">
        <v>89</v>
      </c>
      <c r="D332" s="48">
        <f t="shared" si="87"/>
        <v>0</v>
      </c>
      <c r="E332" s="48"/>
      <c r="F332" s="48"/>
      <c r="G332" s="48">
        <f t="shared" si="88"/>
        <v>0</v>
      </c>
      <c r="H332" s="48"/>
      <c r="I332" s="48"/>
      <c r="J332" s="48">
        <f t="shared" si="89"/>
        <v>0</v>
      </c>
      <c r="K332" s="48"/>
      <c r="L332" s="48"/>
      <c r="M332" s="49"/>
      <c r="N332" s="4"/>
      <c r="O332" s="1"/>
      <c r="P332" s="1"/>
      <c r="Q332" s="1"/>
      <c r="R332" s="1"/>
      <c r="S332" s="1"/>
      <c r="T332" s="1"/>
      <c r="U332" s="43"/>
    </row>
    <row r="333" spans="1:21" ht="48">
      <c r="A333" s="16"/>
      <c r="B333" s="32"/>
      <c r="C333" s="44" t="s">
        <v>91</v>
      </c>
      <c r="D333" s="48">
        <f t="shared" si="87"/>
        <v>0</v>
      </c>
      <c r="E333" s="48"/>
      <c r="F333" s="48">
        <v>0</v>
      </c>
      <c r="G333" s="48">
        <f t="shared" si="88"/>
        <v>0</v>
      </c>
      <c r="H333" s="48"/>
      <c r="I333" s="48">
        <v>0</v>
      </c>
      <c r="J333" s="48">
        <f t="shared" si="89"/>
        <v>0</v>
      </c>
      <c r="K333" s="48"/>
      <c r="L333" s="48">
        <v>0</v>
      </c>
      <c r="M333" s="49"/>
      <c r="N333" s="4"/>
      <c r="O333" s="1"/>
      <c r="P333" s="1"/>
      <c r="Q333" s="1"/>
      <c r="R333" s="1"/>
      <c r="S333" s="1"/>
      <c r="T333" s="1"/>
      <c r="U333" s="43"/>
    </row>
    <row r="334" spans="1:21" ht="12">
      <c r="A334" s="16"/>
      <c r="B334" s="16">
        <v>80110</v>
      </c>
      <c r="C334" s="29" t="s">
        <v>48</v>
      </c>
      <c r="D334" s="48">
        <f>SUM(E334:F334)</f>
        <v>5099132</v>
      </c>
      <c r="E334" s="49">
        <f>SUM(E335+E339)</f>
        <v>5099132</v>
      </c>
      <c r="F334" s="49">
        <f>SUM(F335)</f>
        <v>0</v>
      </c>
      <c r="G334" s="48">
        <f>SUM(H334:I334)</f>
        <v>5115142</v>
      </c>
      <c r="H334" s="49">
        <f>SUM(H335+H339)</f>
        <v>5115142</v>
      </c>
      <c r="I334" s="49">
        <f>SUM(I335)</f>
        <v>0</v>
      </c>
      <c r="J334" s="48">
        <f>SUM(K334:L334)</f>
        <v>2654614.33</v>
      </c>
      <c r="K334" s="49">
        <f>SUM(K335+K339)</f>
        <v>2654614.33</v>
      </c>
      <c r="L334" s="49">
        <f>SUM(L335)</f>
        <v>0</v>
      </c>
      <c r="M334" s="49">
        <f>SUM(J334/G334)*100</f>
        <v>51.8971776345603</v>
      </c>
      <c r="N334" s="4"/>
      <c r="O334" s="1"/>
      <c r="P334" s="1"/>
      <c r="Q334" s="1"/>
      <c r="R334" s="1"/>
      <c r="S334" s="1"/>
      <c r="T334" s="1"/>
      <c r="U334" s="43"/>
    </row>
    <row r="335" spans="1:21" ht="12">
      <c r="A335" s="16"/>
      <c r="B335" s="16"/>
      <c r="C335" s="44" t="s">
        <v>82</v>
      </c>
      <c r="D335" s="48">
        <f aca="true" t="shared" si="90" ref="D335:D342">SUM(E335+F335)</f>
        <v>4780132</v>
      </c>
      <c r="E335" s="48">
        <f>SUM(E336:E337)</f>
        <v>4780132</v>
      </c>
      <c r="F335" s="48">
        <f>SUM(F337:F342)</f>
        <v>0</v>
      </c>
      <c r="G335" s="48">
        <f aca="true" t="shared" si="91" ref="G335:G342">SUM(H335+I335)</f>
        <v>4796142</v>
      </c>
      <c r="H335" s="48">
        <f>SUM(H336:H337)</f>
        <v>4796142</v>
      </c>
      <c r="I335" s="48">
        <f>SUM(I337:I342)</f>
        <v>0</v>
      </c>
      <c r="J335" s="48">
        <f aca="true" t="shared" si="92" ref="J335:J342">SUM(K335+L335)</f>
        <v>2491289.23</v>
      </c>
      <c r="K335" s="48">
        <f>SUM(K336:K337)</f>
        <v>2491289.23</v>
      </c>
      <c r="L335" s="48">
        <f>SUM(L337:L342)</f>
        <v>0</v>
      </c>
      <c r="M335" s="49">
        <f>SUM(J335/G335)*100</f>
        <v>51.94360863377273</v>
      </c>
      <c r="N335" s="4"/>
      <c r="O335" s="1"/>
      <c r="P335" s="1"/>
      <c r="Q335" s="1"/>
      <c r="R335" s="1"/>
      <c r="S335" s="1"/>
      <c r="T335" s="1"/>
      <c r="U335" s="43"/>
    </row>
    <row r="336" spans="1:21" ht="12">
      <c r="A336" s="16"/>
      <c r="B336" s="16"/>
      <c r="C336" s="44" t="s">
        <v>83</v>
      </c>
      <c r="D336" s="48">
        <f t="shared" si="90"/>
        <v>4285700</v>
      </c>
      <c r="E336" s="48">
        <v>4285700</v>
      </c>
      <c r="F336" s="48"/>
      <c r="G336" s="48">
        <f t="shared" si="91"/>
        <v>4301710</v>
      </c>
      <c r="H336" s="48">
        <v>4301710</v>
      </c>
      <c r="I336" s="48"/>
      <c r="J336" s="48">
        <f t="shared" si="92"/>
        <v>2230206.89</v>
      </c>
      <c r="K336" s="48">
        <v>2230206.89</v>
      </c>
      <c r="L336" s="48"/>
      <c r="M336" s="49">
        <f>SUM(J336/G336)*100</f>
        <v>51.844659216916064</v>
      </c>
      <c r="N336" s="4"/>
      <c r="O336" s="1"/>
      <c r="P336" s="1"/>
      <c r="Q336" s="1"/>
      <c r="R336" s="1"/>
      <c r="S336" s="1"/>
      <c r="T336" s="1"/>
      <c r="U336" s="43"/>
    </row>
    <row r="337" spans="1:21" ht="12">
      <c r="A337" s="16"/>
      <c r="B337" s="16"/>
      <c r="C337" s="44" t="s">
        <v>86</v>
      </c>
      <c r="D337" s="48">
        <f t="shared" si="90"/>
        <v>494432</v>
      </c>
      <c r="E337" s="48">
        <v>494432</v>
      </c>
      <c r="F337" s="48"/>
      <c r="G337" s="48">
        <f t="shared" si="91"/>
        <v>494432</v>
      </c>
      <c r="H337" s="48">
        <v>494432</v>
      </c>
      <c r="I337" s="48"/>
      <c r="J337" s="48">
        <f t="shared" si="92"/>
        <v>261082.34</v>
      </c>
      <c r="K337" s="48">
        <v>261082.34</v>
      </c>
      <c r="L337" s="48"/>
      <c r="M337" s="49">
        <f>SUM(J337/G337)*100</f>
        <v>52.804498899747585</v>
      </c>
      <c r="N337" s="4"/>
      <c r="O337" s="1"/>
      <c r="P337" s="1"/>
      <c r="Q337" s="1"/>
      <c r="R337" s="1"/>
      <c r="S337" s="1"/>
      <c r="T337" s="1"/>
      <c r="U337" s="43"/>
    </row>
    <row r="338" spans="1:21" ht="12">
      <c r="A338" s="16"/>
      <c r="B338" s="16"/>
      <c r="C338" s="44" t="s">
        <v>87</v>
      </c>
      <c r="D338" s="48">
        <f t="shared" si="90"/>
        <v>0</v>
      </c>
      <c r="E338" s="48"/>
      <c r="F338" s="48"/>
      <c r="G338" s="48">
        <f t="shared" si="91"/>
        <v>0</v>
      </c>
      <c r="H338" s="48"/>
      <c r="I338" s="48"/>
      <c r="J338" s="48">
        <f t="shared" si="92"/>
        <v>0</v>
      </c>
      <c r="K338" s="48"/>
      <c r="L338" s="48"/>
      <c r="M338" s="49"/>
      <c r="N338" s="4"/>
      <c r="O338" s="1"/>
      <c r="P338" s="1"/>
      <c r="Q338" s="1"/>
      <c r="R338" s="1"/>
      <c r="S338" s="1"/>
      <c r="T338" s="1"/>
      <c r="U338" s="43"/>
    </row>
    <row r="339" spans="1:21" ht="12">
      <c r="A339" s="16"/>
      <c r="B339" s="16"/>
      <c r="C339" s="44" t="s">
        <v>84</v>
      </c>
      <c r="D339" s="48">
        <f t="shared" si="90"/>
        <v>319000</v>
      </c>
      <c r="E339" s="48">
        <v>319000</v>
      </c>
      <c r="F339" s="48"/>
      <c r="G339" s="48">
        <f t="shared" si="91"/>
        <v>319000</v>
      </c>
      <c r="H339" s="48">
        <v>319000</v>
      </c>
      <c r="I339" s="48"/>
      <c r="J339" s="48">
        <f t="shared" si="92"/>
        <v>163325.1</v>
      </c>
      <c r="K339" s="48">
        <v>163325.1</v>
      </c>
      <c r="L339" s="48"/>
      <c r="M339" s="49">
        <f>SUM(J339/G339)*100</f>
        <v>51.19909090909091</v>
      </c>
      <c r="N339" s="4"/>
      <c r="O339" s="1"/>
      <c r="P339" s="1"/>
      <c r="Q339" s="1"/>
      <c r="R339" s="1"/>
      <c r="S339" s="1"/>
      <c r="T339" s="1"/>
      <c r="U339" s="43"/>
    </row>
    <row r="340" spans="1:21" ht="36">
      <c r="A340" s="16"/>
      <c r="B340" s="16"/>
      <c r="C340" s="44" t="s">
        <v>90</v>
      </c>
      <c r="D340" s="48">
        <f t="shared" si="90"/>
        <v>0</v>
      </c>
      <c r="E340" s="48"/>
      <c r="F340" s="48"/>
      <c r="G340" s="48">
        <f t="shared" si="91"/>
        <v>0</v>
      </c>
      <c r="H340" s="48"/>
      <c r="I340" s="48"/>
      <c r="J340" s="48">
        <f t="shared" si="92"/>
        <v>0</v>
      </c>
      <c r="K340" s="48"/>
      <c r="L340" s="48"/>
      <c r="M340" s="49"/>
      <c r="N340" s="4"/>
      <c r="O340" s="1"/>
      <c r="P340" s="1"/>
      <c r="Q340" s="1"/>
      <c r="R340" s="1"/>
      <c r="S340" s="1"/>
      <c r="T340" s="1"/>
      <c r="U340" s="43"/>
    </row>
    <row r="341" spans="1:21" ht="39.75" customHeight="1">
      <c r="A341" s="16"/>
      <c r="B341" s="16"/>
      <c r="C341" s="44" t="s">
        <v>88</v>
      </c>
      <c r="D341" s="48">
        <f t="shared" si="90"/>
        <v>0</v>
      </c>
      <c r="E341" s="48"/>
      <c r="F341" s="48"/>
      <c r="G341" s="48">
        <f t="shared" si="91"/>
        <v>0</v>
      </c>
      <c r="H341" s="48"/>
      <c r="I341" s="48"/>
      <c r="J341" s="48">
        <f t="shared" si="92"/>
        <v>0</v>
      </c>
      <c r="K341" s="48"/>
      <c r="L341" s="48"/>
      <c r="M341" s="49"/>
      <c r="N341" s="4"/>
      <c r="O341" s="1"/>
      <c r="P341" s="1"/>
      <c r="Q341" s="1"/>
      <c r="R341" s="1"/>
      <c r="S341" s="1"/>
      <c r="T341" s="1"/>
      <c r="U341" s="43"/>
    </row>
    <row r="342" spans="1:21" ht="12">
      <c r="A342" s="16"/>
      <c r="B342" s="16"/>
      <c r="C342" s="44" t="s">
        <v>89</v>
      </c>
      <c r="D342" s="48">
        <f t="shared" si="90"/>
        <v>0</v>
      </c>
      <c r="E342" s="48"/>
      <c r="F342" s="48"/>
      <c r="G342" s="48">
        <f t="shared" si="91"/>
        <v>0</v>
      </c>
      <c r="H342" s="48"/>
      <c r="I342" s="48"/>
      <c r="J342" s="48">
        <f t="shared" si="92"/>
        <v>0</v>
      </c>
      <c r="K342" s="48"/>
      <c r="L342" s="48"/>
      <c r="M342" s="49"/>
      <c r="N342" s="4"/>
      <c r="O342" s="1"/>
      <c r="P342" s="1"/>
      <c r="Q342" s="1"/>
      <c r="R342" s="1"/>
      <c r="S342" s="1"/>
      <c r="T342" s="1"/>
      <c r="U342" s="43"/>
    </row>
    <row r="343" spans="1:21" ht="48">
      <c r="A343" s="16"/>
      <c r="B343" s="16"/>
      <c r="C343" s="44" t="s">
        <v>91</v>
      </c>
      <c r="D343" s="48"/>
      <c r="E343" s="48"/>
      <c r="F343" s="48"/>
      <c r="G343" s="48"/>
      <c r="H343" s="48"/>
      <c r="I343" s="48"/>
      <c r="J343" s="48"/>
      <c r="K343" s="48"/>
      <c r="L343" s="48"/>
      <c r="M343" s="49"/>
      <c r="N343" s="4"/>
      <c r="O343" s="1"/>
      <c r="P343" s="1"/>
      <c r="Q343" s="1"/>
      <c r="R343" s="1"/>
      <c r="S343" s="1"/>
      <c r="T343" s="1"/>
      <c r="U343" s="43"/>
    </row>
    <row r="344" spans="1:21" ht="12">
      <c r="A344" s="16"/>
      <c r="B344" s="16">
        <v>80113</v>
      </c>
      <c r="C344" s="16" t="s">
        <v>49</v>
      </c>
      <c r="D344" s="48">
        <f>SUM(E344:F344)</f>
        <v>237600</v>
      </c>
      <c r="E344" s="49">
        <f>SUM(E345)</f>
        <v>237600</v>
      </c>
      <c r="F344" s="49"/>
      <c r="G344" s="48">
        <f>SUM(H344:I344)</f>
        <v>237600</v>
      </c>
      <c r="H344" s="49">
        <f>SUM(H345)</f>
        <v>237600</v>
      </c>
      <c r="I344" s="49"/>
      <c r="J344" s="48">
        <f>SUM(K344:L344)</f>
        <v>114015.25</v>
      </c>
      <c r="K344" s="49">
        <f>SUM(K345)</f>
        <v>114015.25</v>
      </c>
      <c r="L344" s="49"/>
      <c r="M344" s="49">
        <f>SUM(J344/G344)*100</f>
        <v>47.98621632996633</v>
      </c>
      <c r="N344" s="4"/>
      <c r="O344" s="1"/>
      <c r="P344" s="1"/>
      <c r="Q344" s="1"/>
      <c r="R344" s="1"/>
      <c r="S344" s="1"/>
      <c r="T344" s="1"/>
      <c r="U344" s="43"/>
    </row>
    <row r="345" spans="1:21" ht="12">
      <c r="A345" s="16"/>
      <c r="B345" s="16"/>
      <c r="C345" s="44" t="s">
        <v>82</v>
      </c>
      <c r="D345" s="48">
        <f aca="true" t="shared" si="93" ref="D345:D352">SUM(E345+F345)</f>
        <v>237600</v>
      </c>
      <c r="E345" s="48">
        <f>SUM(E347:E352)</f>
        <v>237600</v>
      </c>
      <c r="F345" s="48">
        <f>SUM(F347:F352)</f>
        <v>0</v>
      </c>
      <c r="G345" s="48">
        <f aca="true" t="shared" si="94" ref="G345:G352">SUM(H345+I345)</f>
        <v>237600</v>
      </c>
      <c r="H345" s="48">
        <f>SUM(H347:H352)</f>
        <v>237600</v>
      </c>
      <c r="I345" s="48">
        <f>SUM(I347:I352)</f>
        <v>0</v>
      </c>
      <c r="J345" s="48">
        <f aca="true" t="shared" si="95" ref="J345:J352">SUM(K345+L345)</f>
        <v>114015.25</v>
      </c>
      <c r="K345" s="48">
        <f>SUM(K347:K352)</f>
        <v>114015.25</v>
      </c>
      <c r="L345" s="48">
        <f>SUM(L347:L352)</f>
        <v>0</v>
      </c>
      <c r="M345" s="49">
        <f>SUM(J345/G345)*100</f>
        <v>47.98621632996633</v>
      </c>
      <c r="N345" s="4"/>
      <c r="O345" s="1"/>
      <c r="P345" s="1"/>
      <c r="Q345" s="1"/>
      <c r="R345" s="1"/>
      <c r="S345" s="1"/>
      <c r="T345" s="1"/>
      <c r="U345" s="43"/>
    </row>
    <row r="346" spans="1:21" ht="12">
      <c r="A346" s="16"/>
      <c r="B346" s="16"/>
      <c r="C346" s="44" t="s">
        <v>83</v>
      </c>
      <c r="D346" s="48">
        <f t="shared" si="93"/>
        <v>0</v>
      </c>
      <c r="E346" s="48"/>
      <c r="F346" s="48"/>
      <c r="G346" s="48">
        <f t="shared" si="94"/>
        <v>0</v>
      </c>
      <c r="H346" s="48"/>
      <c r="I346" s="48"/>
      <c r="J346" s="48">
        <f t="shared" si="95"/>
        <v>0</v>
      </c>
      <c r="K346" s="48"/>
      <c r="L346" s="48"/>
      <c r="M346" s="49"/>
      <c r="N346" s="4"/>
      <c r="O346" s="1"/>
      <c r="P346" s="1"/>
      <c r="Q346" s="1"/>
      <c r="R346" s="1"/>
      <c r="S346" s="1"/>
      <c r="T346" s="1"/>
      <c r="U346" s="43"/>
    </row>
    <row r="347" spans="1:21" ht="12">
      <c r="A347" s="16"/>
      <c r="B347" s="16"/>
      <c r="C347" s="44" t="s">
        <v>86</v>
      </c>
      <c r="D347" s="48">
        <f t="shared" si="93"/>
        <v>237600</v>
      </c>
      <c r="E347" s="48">
        <v>237600</v>
      </c>
      <c r="F347" s="48"/>
      <c r="G347" s="48">
        <f t="shared" si="94"/>
        <v>237600</v>
      </c>
      <c r="H347" s="48">
        <v>237600</v>
      </c>
      <c r="I347" s="48"/>
      <c r="J347" s="48">
        <f t="shared" si="95"/>
        <v>114015.25</v>
      </c>
      <c r="K347" s="48">
        <v>114015.25</v>
      </c>
      <c r="L347" s="48"/>
      <c r="M347" s="49">
        <f>SUM(J347/G347)*100</f>
        <v>47.98621632996633</v>
      </c>
      <c r="N347" s="4"/>
      <c r="O347" s="1"/>
      <c r="P347" s="1"/>
      <c r="Q347" s="1"/>
      <c r="R347" s="1"/>
      <c r="S347" s="1"/>
      <c r="T347" s="1"/>
      <c r="U347" s="43"/>
    </row>
    <row r="348" spans="1:21" ht="12">
      <c r="A348" s="16"/>
      <c r="B348" s="16"/>
      <c r="C348" s="44" t="s">
        <v>87</v>
      </c>
      <c r="D348" s="48">
        <f t="shared" si="93"/>
        <v>0</v>
      </c>
      <c r="E348" s="48"/>
      <c r="F348" s="48"/>
      <c r="G348" s="48">
        <f t="shared" si="94"/>
        <v>0</v>
      </c>
      <c r="H348" s="48"/>
      <c r="I348" s="48"/>
      <c r="J348" s="48">
        <f t="shared" si="95"/>
        <v>0</v>
      </c>
      <c r="K348" s="48"/>
      <c r="L348" s="48"/>
      <c r="M348" s="49"/>
      <c r="N348" s="4"/>
      <c r="O348" s="1"/>
      <c r="P348" s="1"/>
      <c r="Q348" s="1"/>
      <c r="R348" s="1"/>
      <c r="S348" s="1"/>
      <c r="T348" s="1"/>
      <c r="U348" s="43"/>
    </row>
    <row r="349" spans="1:21" ht="12">
      <c r="A349" s="16"/>
      <c r="B349" s="16"/>
      <c r="C349" s="44" t="s">
        <v>84</v>
      </c>
      <c r="D349" s="48">
        <f t="shared" si="93"/>
        <v>0</v>
      </c>
      <c r="E349" s="48"/>
      <c r="F349" s="48"/>
      <c r="G349" s="48">
        <f t="shared" si="94"/>
        <v>0</v>
      </c>
      <c r="H349" s="48"/>
      <c r="I349" s="48"/>
      <c r="J349" s="48">
        <f t="shared" si="95"/>
        <v>0</v>
      </c>
      <c r="K349" s="48"/>
      <c r="L349" s="48"/>
      <c r="M349" s="49"/>
      <c r="N349" s="4"/>
      <c r="O349" s="1"/>
      <c r="P349" s="1"/>
      <c r="Q349" s="1"/>
      <c r="R349" s="1"/>
      <c r="S349" s="1"/>
      <c r="T349" s="1"/>
      <c r="U349" s="43"/>
    </row>
    <row r="350" spans="1:21" ht="36">
      <c r="A350" s="16"/>
      <c r="B350" s="16"/>
      <c r="C350" s="44" t="s">
        <v>90</v>
      </c>
      <c r="D350" s="48">
        <f t="shared" si="93"/>
        <v>0</v>
      </c>
      <c r="E350" s="48"/>
      <c r="F350" s="48"/>
      <c r="G350" s="48">
        <f t="shared" si="94"/>
        <v>0</v>
      </c>
      <c r="H350" s="48"/>
      <c r="I350" s="48"/>
      <c r="J350" s="48">
        <f t="shared" si="95"/>
        <v>0</v>
      </c>
      <c r="K350" s="48"/>
      <c r="L350" s="48"/>
      <c r="M350" s="49"/>
      <c r="N350" s="4"/>
      <c r="O350" s="1"/>
      <c r="P350" s="1"/>
      <c r="Q350" s="1"/>
      <c r="R350" s="1"/>
      <c r="S350" s="1"/>
      <c r="T350" s="1"/>
      <c r="U350" s="43"/>
    </row>
    <row r="351" spans="1:21" ht="35.25" customHeight="1">
      <c r="A351" s="16"/>
      <c r="B351" s="16"/>
      <c r="C351" s="44" t="s">
        <v>88</v>
      </c>
      <c r="D351" s="48">
        <f t="shared" si="93"/>
        <v>0</v>
      </c>
      <c r="E351" s="48"/>
      <c r="F351" s="48"/>
      <c r="G351" s="48">
        <f t="shared" si="94"/>
        <v>0</v>
      </c>
      <c r="H351" s="48"/>
      <c r="I351" s="48"/>
      <c r="J351" s="48">
        <f t="shared" si="95"/>
        <v>0</v>
      </c>
      <c r="K351" s="48"/>
      <c r="L351" s="48"/>
      <c r="M351" s="49"/>
      <c r="N351" s="4"/>
      <c r="O351" s="1"/>
      <c r="P351" s="1"/>
      <c r="Q351" s="1"/>
      <c r="R351" s="1"/>
      <c r="S351" s="1"/>
      <c r="T351" s="1"/>
      <c r="U351" s="43"/>
    </row>
    <row r="352" spans="1:21" ht="16.5" customHeight="1">
      <c r="A352" s="16"/>
      <c r="B352" s="16"/>
      <c r="C352" s="44" t="s">
        <v>89</v>
      </c>
      <c r="D352" s="48">
        <f t="shared" si="93"/>
        <v>0</v>
      </c>
      <c r="E352" s="48"/>
      <c r="F352" s="48"/>
      <c r="G352" s="48">
        <f t="shared" si="94"/>
        <v>0</v>
      </c>
      <c r="H352" s="48"/>
      <c r="I352" s="48"/>
      <c r="J352" s="48">
        <f t="shared" si="95"/>
        <v>0</v>
      </c>
      <c r="K352" s="48"/>
      <c r="L352" s="48"/>
      <c r="M352" s="49"/>
      <c r="N352" s="4"/>
      <c r="O352" s="1"/>
      <c r="P352" s="1"/>
      <c r="Q352" s="1"/>
      <c r="R352" s="1"/>
      <c r="S352" s="1"/>
      <c r="T352" s="1"/>
      <c r="U352" s="43"/>
    </row>
    <row r="353" spans="1:21" ht="48">
      <c r="A353" s="16"/>
      <c r="B353" s="16"/>
      <c r="C353" s="44" t="s">
        <v>91</v>
      </c>
      <c r="D353" s="48"/>
      <c r="E353" s="48"/>
      <c r="F353" s="48"/>
      <c r="G353" s="48"/>
      <c r="H353" s="48"/>
      <c r="I353" s="48"/>
      <c r="J353" s="48"/>
      <c r="K353" s="48"/>
      <c r="L353" s="48"/>
      <c r="M353" s="49"/>
      <c r="N353" s="4"/>
      <c r="O353" s="1"/>
      <c r="P353" s="1"/>
      <c r="Q353" s="1"/>
      <c r="R353" s="1"/>
      <c r="S353" s="1"/>
      <c r="T353" s="1"/>
      <c r="U353" s="43"/>
    </row>
    <row r="354" spans="1:21" ht="12" customHeight="1">
      <c r="A354" s="16"/>
      <c r="B354" s="32">
        <v>80114</v>
      </c>
      <c r="C354" s="29" t="s">
        <v>50</v>
      </c>
      <c r="D354" s="48">
        <f>SUM(E354:F354)</f>
        <v>1057700</v>
      </c>
      <c r="E354" s="49">
        <f>SUM(E355+E359)</f>
        <v>1057700</v>
      </c>
      <c r="F354" s="49">
        <f>SUM(F355)</f>
        <v>0</v>
      </c>
      <c r="G354" s="48">
        <f>SUM(H354:I354)</f>
        <v>1057700</v>
      </c>
      <c r="H354" s="49">
        <f>SUM(H355+H359)</f>
        <v>1057700</v>
      </c>
      <c r="I354" s="49">
        <f>SUM(I355)</f>
        <v>0</v>
      </c>
      <c r="J354" s="48">
        <f>SUM(K354:L354)</f>
        <v>540124.9099999999</v>
      </c>
      <c r="K354" s="49">
        <f>SUM(K355+K359)</f>
        <v>540124.9099999999</v>
      </c>
      <c r="L354" s="49">
        <f>SUM(L355)</f>
        <v>0</v>
      </c>
      <c r="M354" s="49">
        <f>SUM(J354/G354)*100</f>
        <v>51.06598373830008</v>
      </c>
      <c r="N354" s="4"/>
      <c r="O354" s="1"/>
      <c r="P354" s="1"/>
      <c r="Q354" s="1"/>
      <c r="R354" s="1"/>
      <c r="S354" s="1"/>
      <c r="T354" s="1"/>
      <c r="U354" s="43"/>
    </row>
    <row r="355" spans="1:255" ht="12" customHeight="1">
      <c r="A355" s="16"/>
      <c r="B355" s="32"/>
      <c r="C355" s="44" t="s">
        <v>82</v>
      </c>
      <c r="D355" s="48">
        <f aca="true" t="shared" si="96" ref="D355:D362">SUM(E355+F355)</f>
        <v>1056350</v>
      </c>
      <c r="E355" s="48">
        <f>SUM(E356:E357)</f>
        <v>1056350</v>
      </c>
      <c r="F355" s="48">
        <f aca="true" t="shared" si="97" ref="F355:BQ355">SUM(F356:F362)</f>
        <v>0</v>
      </c>
      <c r="G355" s="48">
        <f aca="true" t="shared" si="98" ref="G355:G362">SUM(H355+I355)</f>
        <v>1056350</v>
      </c>
      <c r="H355" s="48">
        <f>SUM(H356:H357)</f>
        <v>1056350</v>
      </c>
      <c r="I355" s="48">
        <f>SUM(I356:I362)</f>
        <v>0</v>
      </c>
      <c r="J355" s="48">
        <f aca="true" t="shared" si="99" ref="J355:J362">SUM(K355+L355)</f>
        <v>540001.57</v>
      </c>
      <c r="K355" s="48">
        <f>SUM(K356:K357)</f>
        <v>540001.57</v>
      </c>
      <c r="L355" s="48">
        <f>SUM(L356:L362)</f>
        <v>0</v>
      </c>
      <c r="M355" s="49">
        <f>SUM(J355/G355)*100</f>
        <v>51.11956927154825</v>
      </c>
      <c r="N355" s="52">
        <f t="shared" si="97"/>
        <v>0</v>
      </c>
      <c r="O355" s="61">
        <f t="shared" si="97"/>
        <v>0</v>
      </c>
      <c r="P355" s="61">
        <f t="shared" si="97"/>
        <v>0</v>
      </c>
      <c r="Q355" s="61">
        <f t="shared" si="97"/>
        <v>0</v>
      </c>
      <c r="R355" s="61">
        <f t="shared" si="97"/>
        <v>0</v>
      </c>
      <c r="S355" s="61">
        <f t="shared" si="97"/>
        <v>0</v>
      </c>
      <c r="T355" s="61">
        <f t="shared" si="97"/>
        <v>0</v>
      </c>
      <c r="U355" s="56">
        <f t="shared" si="97"/>
        <v>0</v>
      </c>
      <c r="V355" s="21">
        <f t="shared" si="97"/>
        <v>0</v>
      </c>
      <c r="W355" s="21">
        <f t="shared" si="97"/>
        <v>0</v>
      </c>
      <c r="X355" s="21">
        <f t="shared" si="97"/>
        <v>0</v>
      </c>
      <c r="Y355" s="21">
        <f t="shared" si="97"/>
        <v>0</v>
      </c>
      <c r="Z355" s="21">
        <f t="shared" si="97"/>
        <v>0</v>
      </c>
      <c r="AA355" s="21">
        <f t="shared" si="97"/>
        <v>0</v>
      </c>
      <c r="AB355" s="21">
        <f t="shared" si="97"/>
        <v>0</v>
      </c>
      <c r="AC355" s="21">
        <f t="shared" si="97"/>
        <v>0</v>
      </c>
      <c r="AD355" s="21">
        <f t="shared" si="97"/>
        <v>0</v>
      </c>
      <c r="AE355" s="21">
        <f t="shared" si="97"/>
        <v>0</v>
      </c>
      <c r="AF355" s="21">
        <f t="shared" si="97"/>
        <v>0</v>
      </c>
      <c r="AG355" s="21">
        <f t="shared" si="97"/>
        <v>0</v>
      </c>
      <c r="AH355" s="21">
        <f t="shared" si="97"/>
        <v>0</v>
      </c>
      <c r="AI355" s="21">
        <f t="shared" si="97"/>
        <v>0</v>
      </c>
      <c r="AJ355" s="21">
        <f t="shared" si="97"/>
        <v>0</v>
      </c>
      <c r="AK355" s="21">
        <f t="shared" si="97"/>
        <v>0</v>
      </c>
      <c r="AL355" s="21">
        <f t="shared" si="97"/>
        <v>0</v>
      </c>
      <c r="AM355" s="21">
        <f t="shared" si="97"/>
        <v>0</v>
      </c>
      <c r="AN355" s="21">
        <f t="shared" si="97"/>
        <v>0</v>
      </c>
      <c r="AO355" s="21">
        <f t="shared" si="97"/>
        <v>0</v>
      </c>
      <c r="AP355" s="21">
        <f t="shared" si="97"/>
        <v>0</v>
      </c>
      <c r="AQ355" s="21">
        <f t="shared" si="97"/>
        <v>0</v>
      </c>
      <c r="AR355" s="21">
        <f t="shared" si="97"/>
        <v>0</v>
      </c>
      <c r="AS355" s="21">
        <f t="shared" si="97"/>
        <v>0</v>
      </c>
      <c r="AT355" s="21">
        <f t="shared" si="97"/>
        <v>0</v>
      </c>
      <c r="AU355" s="21">
        <f t="shared" si="97"/>
        <v>0</v>
      </c>
      <c r="AV355" s="21">
        <f t="shared" si="97"/>
        <v>0</v>
      </c>
      <c r="AW355" s="21">
        <f t="shared" si="97"/>
        <v>0</v>
      </c>
      <c r="AX355" s="21">
        <f t="shared" si="97"/>
        <v>0</v>
      </c>
      <c r="AY355" s="21">
        <f t="shared" si="97"/>
        <v>0</v>
      </c>
      <c r="AZ355" s="21">
        <f t="shared" si="97"/>
        <v>0</v>
      </c>
      <c r="BA355" s="21">
        <f t="shared" si="97"/>
        <v>0</v>
      </c>
      <c r="BB355" s="21">
        <f t="shared" si="97"/>
        <v>0</v>
      </c>
      <c r="BC355" s="21">
        <f t="shared" si="97"/>
        <v>0</v>
      </c>
      <c r="BD355" s="21">
        <f t="shared" si="97"/>
        <v>0</v>
      </c>
      <c r="BE355" s="21">
        <f t="shared" si="97"/>
        <v>0</v>
      </c>
      <c r="BF355" s="21">
        <f t="shared" si="97"/>
        <v>0</v>
      </c>
      <c r="BG355" s="21">
        <f t="shared" si="97"/>
        <v>0</v>
      </c>
      <c r="BH355" s="21">
        <f t="shared" si="97"/>
        <v>0</v>
      </c>
      <c r="BI355" s="21">
        <f t="shared" si="97"/>
        <v>0</v>
      </c>
      <c r="BJ355" s="21">
        <f t="shared" si="97"/>
        <v>0</v>
      </c>
      <c r="BK355" s="21">
        <f t="shared" si="97"/>
        <v>0</v>
      </c>
      <c r="BL355" s="21">
        <f t="shared" si="97"/>
        <v>0</v>
      </c>
      <c r="BM355" s="21">
        <f t="shared" si="97"/>
        <v>0</v>
      </c>
      <c r="BN355" s="21">
        <f t="shared" si="97"/>
        <v>0</v>
      </c>
      <c r="BO355" s="21">
        <f t="shared" si="97"/>
        <v>0</v>
      </c>
      <c r="BP355" s="21">
        <f t="shared" si="97"/>
        <v>0</v>
      </c>
      <c r="BQ355" s="21">
        <f t="shared" si="97"/>
        <v>0</v>
      </c>
      <c r="BR355" s="21">
        <f aca="true" t="shared" si="100" ref="BR355:EC355">SUM(BR356:BR362)</f>
        <v>0</v>
      </c>
      <c r="BS355" s="21">
        <f t="shared" si="100"/>
        <v>0</v>
      </c>
      <c r="BT355" s="21">
        <f t="shared" si="100"/>
        <v>0</v>
      </c>
      <c r="BU355" s="21">
        <f t="shared" si="100"/>
        <v>0</v>
      </c>
      <c r="BV355" s="21">
        <f t="shared" si="100"/>
        <v>0</v>
      </c>
      <c r="BW355" s="21">
        <f t="shared" si="100"/>
        <v>0</v>
      </c>
      <c r="BX355" s="21">
        <f t="shared" si="100"/>
        <v>0</v>
      </c>
      <c r="BY355" s="21">
        <f t="shared" si="100"/>
        <v>0</v>
      </c>
      <c r="BZ355" s="21">
        <f t="shared" si="100"/>
        <v>0</v>
      </c>
      <c r="CA355" s="21">
        <f t="shared" si="100"/>
        <v>0</v>
      </c>
      <c r="CB355" s="21">
        <f t="shared" si="100"/>
        <v>0</v>
      </c>
      <c r="CC355" s="21">
        <f t="shared" si="100"/>
        <v>0</v>
      </c>
      <c r="CD355" s="21">
        <f t="shared" si="100"/>
        <v>0</v>
      </c>
      <c r="CE355" s="21">
        <f t="shared" si="100"/>
        <v>0</v>
      </c>
      <c r="CF355" s="21">
        <f t="shared" si="100"/>
        <v>0</v>
      </c>
      <c r="CG355" s="21">
        <f t="shared" si="100"/>
        <v>0</v>
      </c>
      <c r="CH355" s="21">
        <f t="shared" si="100"/>
        <v>0</v>
      </c>
      <c r="CI355" s="21">
        <f t="shared" si="100"/>
        <v>0</v>
      </c>
      <c r="CJ355" s="21">
        <f t="shared" si="100"/>
        <v>0</v>
      </c>
      <c r="CK355" s="21">
        <f t="shared" si="100"/>
        <v>0</v>
      </c>
      <c r="CL355" s="21">
        <f t="shared" si="100"/>
        <v>0</v>
      </c>
      <c r="CM355" s="21">
        <f t="shared" si="100"/>
        <v>0</v>
      </c>
      <c r="CN355" s="21">
        <f t="shared" si="100"/>
        <v>0</v>
      </c>
      <c r="CO355" s="21">
        <f t="shared" si="100"/>
        <v>0</v>
      </c>
      <c r="CP355" s="21">
        <f t="shared" si="100"/>
        <v>0</v>
      </c>
      <c r="CQ355" s="21">
        <f t="shared" si="100"/>
        <v>0</v>
      </c>
      <c r="CR355" s="21">
        <f t="shared" si="100"/>
        <v>0</v>
      </c>
      <c r="CS355" s="21">
        <f t="shared" si="100"/>
        <v>0</v>
      </c>
      <c r="CT355" s="21">
        <f t="shared" si="100"/>
        <v>0</v>
      </c>
      <c r="CU355" s="21">
        <f t="shared" si="100"/>
        <v>0</v>
      </c>
      <c r="CV355" s="21">
        <f t="shared" si="100"/>
        <v>0</v>
      </c>
      <c r="CW355" s="21">
        <f t="shared" si="100"/>
        <v>0</v>
      </c>
      <c r="CX355" s="21">
        <f t="shared" si="100"/>
        <v>0</v>
      </c>
      <c r="CY355" s="21">
        <f t="shared" si="100"/>
        <v>0</v>
      </c>
      <c r="CZ355" s="21">
        <f t="shared" si="100"/>
        <v>0</v>
      </c>
      <c r="DA355" s="21">
        <f t="shared" si="100"/>
        <v>0</v>
      </c>
      <c r="DB355" s="21">
        <f t="shared" si="100"/>
        <v>0</v>
      </c>
      <c r="DC355" s="21">
        <f t="shared" si="100"/>
        <v>0</v>
      </c>
      <c r="DD355" s="21">
        <f t="shared" si="100"/>
        <v>0</v>
      </c>
      <c r="DE355" s="21">
        <f t="shared" si="100"/>
        <v>0</v>
      </c>
      <c r="DF355" s="21">
        <f t="shared" si="100"/>
        <v>0</v>
      </c>
      <c r="DG355" s="21">
        <f t="shared" si="100"/>
        <v>0</v>
      </c>
      <c r="DH355" s="21">
        <f t="shared" si="100"/>
        <v>0</v>
      </c>
      <c r="DI355" s="21">
        <f t="shared" si="100"/>
        <v>0</v>
      </c>
      <c r="DJ355" s="21">
        <f t="shared" si="100"/>
        <v>0</v>
      </c>
      <c r="DK355" s="21">
        <f t="shared" si="100"/>
        <v>0</v>
      </c>
      <c r="DL355" s="21">
        <f t="shared" si="100"/>
        <v>0</v>
      </c>
      <c r="DM355" s="21">
        <f t="shared" si="100"/>
        <v>0</v>
      </c>
      <c r="DN355" s="21">
        <f t="shared" si="100"/>
        <v>0</v>
      </c>
      <c r="DO355" s="21">
        <f t="shared" si="100"/>
        <v>0</v>
      </c>
      <c r="DP355" s="21">
        <f t="shared" si="100"/>
        <v>0</v>
      </c>
      <c r="DQ355" s="21">
        <f t="shared" si="100"/>
        <v>0</v>
      </c>
      <c r="DR355" s="21">
        <f t="shared" si="100"/>
        <v>0</v>
      </c>
      <c r="DS355" s="21">
        <f t="shared" si="100"/>
        <v>0</v>
      </c>
      <c r="DT355" s="21">
        <f t="shared" si="100"/>
        <v>0</v>
      </c>
      <c r="DU355" s="21">
        <f t="shared" si="100"/>
        <v>0</v>
      </c>
      <c r="DV355" s="21">
        <f t="shared" si="100"/>
        <v>0</v>
      </c>
      <c r="DW355" s="21">
        <f t="shared" si="100"/>
        <v>0</v>
      </c>
      <c r="DX355" s="21">
        <f t="shared" si="100"/>
        <v>0</v>
      </c>
      <c r="DY355" s="21">
        <f t="shared" si="100"/>
        <v>0</v>
      </c>
      <c r="DZ355" s="21">
        <f t="shared" si="100"/>
        <v>0</v>
      </c>
      <c r="EA355" s="21">
        <f t="shared" si="100"/>
        <v>0</v>
      </c>
      <c r="EB355" s="21">
        <f t="shared" si="100"/>
        <v>0</v>
      </c>
      <c r="EC355" s="21">
        <f t="shared" si="100"/>
        <v>0</v>
      </c>
      <c r="ED355" s="21">
        <f aca="true" t="shared" si="101" ref="ED355:GO355">SUM(ED356:ED362)</f>
        <v>0</v>
      </c>
      <c r="EE355" s="21">
        <f t="shared" si="101"/>
        <v>0</v>
      </c>
      <c r="EF355" s="21">
        <f t="shared" si="101"/>
        <v>0</v>
      </c>
      <c r="EG355" s="21">
        <f t="shared" si="101"/>
        <v>0</v>
      </c>
      <c r="EH355" s="21">
        <f t="shared" si="101"/>
        <v>0</v>
      </c>
      <c r="EI355" s="21">
        <f t="shared" si="101"/>
        <v>0</v>
      </c>
      <c r="EJ355" s="21">
        <f t="shared" si="101"/>
        <v>0</v>
      </c>
      <c r="EK355" s="21">
        <f t="shared" si="101"/>
        <v>0</v>
      </c>
      <c r="EL355" s="21">
        <f t="shared" si="101"/>
        <v>0</v>
      </c>
      <c r="EM355" s="21">
        <f t="shared" si="101"/>
        <v>0</v>
      </c>
      <c r="EN355" s="21">
        <f t="shared" si="101"/>
        <v>0</v>
      </c>
      <c r="EO355" s="21">
        <f t="shared" si="101"/>
        <v>0</v>
      </c>
      <c r="EP355" s="21">
        <f t="shared" si="101"/>
        <v>0</v>
      </c>
      <c r="EQ355" s="21">
        <f t="shared" si="101"/>
        <v>0</v>
      </c>
      <c r="ER355" s="21">
        <f t="shared" si="101"/>
        <v>0</v>
      </c>
      <c r="ES355" s="21">
        <f t="shared" si="101"/>
        <v>0</v>
      </c>
      <c r="ET355" s="21">
        <f t="shared" si="101"/>
        <v>0</v>
      </c>
      <c r="EU355" s="21">
        <f t="shared" si="101"/>
        <v>0</v>
      </c>
      <c r="EV355" s="21">
        <f t="shared" si="101"/>
        <v>0</v>
      </c>
      <c r="EW355" s="21">
        <f t="shared" si="101"/>
        <v>0</v>
      </c>
      <c r="EX355" s="21">
        <f t="shared" si="101"/>
        <v>0</v>
      </c>
      <c r="EY355" s="21">
        <f t="shared" si="101"/>
        <v>0</v>
      </c>
      <c r="EZ355" s="21">
        <f t="shared" si="101"/>
        <v>0</v>
      </c>
      <c r="FA355" s="21">
        <f t="shared" si="101"/>
        <v>0</v>
      </c>
      <c r="FB355" s="21">
        <f t="shared" si="101"/>
        <v>0</v>
      </c>
      <c r="FC355" s="21">
        <f t="shared" si="101"/>
        <v>0</v>
      </c>
      <c r="FD355" s="21">
        <f t="shared" si="101"/>
        <v>0</v>
      </c>
      <c r="FE355" s="21">
        <f t="shared" si="101"/>
        <v>0</v>
      </c>
      <c r="FF355" s="21">
        <f t="shared" si="101"/>
        <v>0</v>
      </c>
      <c r="FG355" s="21">
        <f t="shared" si="101"/>
        <v>0</v>
      </c>
      <c r="FH355" s="21">
        <f t="shared" si="101"/>
        <v>0</v>
      </c>
      <c r="FI355" s="21">
        <f t="shared" si="101"/>
        <v>0</v>
      </c>
      <c r="FJ355" s="21">
        <f t="shared" si="101"/>
        <v>0</v>
      </c>
      <c r="FK355" s="21">
        <f t="shared" si="101"/>
        <v>0</v>
      </c>
      <c r="FL355" s="21">
        <f t="shared" si="101"/>
        <v>0</v>
      </c>
      <c r="FM355" s="21">
        <f t="shared" si="101"/>
        <v>0</v>
      </c>
      <c r="FN355" s="21">
        <f t="shared" si="101"/>
        <v>0</v>
      </c>
      <c r="FO355" s="21">
        <f t="shared" si="101"/>
        <v>0</v>
      </c>
      <c r="FP355" s="21">
        <f t="shared" si="101"/>
        <v>0</v>
      </c>
      <c r="FQ355" s="21">
        <f t="shared" si="101"/>
        <v>0</v>
      </c>
      <c r="FR355" s="21">
        <f t="shared" si="101"/>
        <v>0</v>
      </c>
      <c r="FS355" s="21">
        <f t="shared" si="101"/>
        <v>0</v>
      </c>
      <c r="FT355" s="21">
        <f t="shared" si="101"/>
        <v>0</v>
      </c>
      <c r="FU355" s="21">
        <f t="shared" si="101"/>
        <v>0</v>
      </c>
      <c r="FV355" s="21">
        <f t="shared" si="101"/>
        <v>0</v>
      </c>
      <c r="FW355" s="21">
        <f t="shared" si="101"/>
        <v>0</v>
      </c>
      <c r="FX355" s="21">
        <f t="shared" si="101"/>
        <v>0</v>
      </c>
      <c r="FY355" s="21">
        <f t="shared" si="101"/>
        <v>0</v>
      </c>
      <c r="FZ355" s="21">
        <f t="shared" si="101"/>
        <v>0</v>
      </c>
      <c r="GA355" s="21">
        <f t="shared" si="101"/>
        <v>0</v>
      </c>
      <c r="GB355" s="21">
        <f t="shared" si="101"/>
        <v>0</v>
      </c>
      <c r="GC355" s="21">
        <f t="shared" si="101"/>
        <v>0</v>
      </c>
      <c r="GD355" s="21">
        <f t="shared" si="101"/>
        <v>0</v>
      </c>
      <c r="GE355" s="21">
        <f t="shared" si="101"/>
        <v>0</v>
      </c>
      <c r="GF355" s="21">
        <f t="shared" si="101"/>
        <v>0</v>
      </c>
      <c r="GG355" s="21">
        <f t="shared" si="101"/>
        <v>0</v>
      </c>
      <c r="GH355" s="21">
        <f t="shared" si="101"/>
        <v>0</v>
      </c>
      <c r="GI355" s="21">
        <f t="shared" si="101"/>
        <v>0</v>
      </c>
      <c r="GJ355" s="21">
        <f t="shared" si="101"/>
        <v>0</v>
      </c>
      <c r="GK355" s="21">
        <f t="shared" si="101"/>
        <v>0</v>
      </c>
      <c r="GL355" s="21">
        <f t="shared" si="101"/>
        <v>0</v>
      </c>
      <c r="GM355" s="21">
        <f t="shared" si="101"/>
        <v>0</v>
      </c>
      <c r="GN355" s="21">
        <f t="shared" si="101"/>
        <v>0</v>
      </c>
      <c r="GO355" s="21">
        <f t="shared" si="101"/>
        <v>0</v>
      </c>
      <c r="GP355" s="21">
        <f aca="true" t="shared" si="102" ref="GP355:IU355">SUM(GP356:GP362)</f>
        <v>0</v>
      </c>
      <c r="GQ355" s="21">
        <f t="shared" si="102"/>
        <v>0</v>
      </c>
      <c r="GR355" s="21">
        <f t="shared" si="102"/>
        <v>0</v>
      </c>
      <c r="GS355" s="21">
        <f t="shared" si="102"/>
        <v>0</v>
      </c>
      <c r="GT355" s="21">
        <f t="shared" si="102"/>
        <v>0</v>
      </c>
      <c r="GU355" s="21">
        <f t="shared" si="102"/>
        <v>0</v>
      </c>
      <c r="GV355" s="21">
        <f t="shared" si="102"/>
        <v>0</v>
      </c>
      <c r="GW355" s="21">
        <f t="shared" si="102"/>
        <v>0</v>
      </c>
      <c r="GX355" s="21">
        <f t="shared" si="102"/>
        <v>0</v>
      </c>
      <c r="GY355" s="21">
        <f t="shared" si="102"/>
        <v>0</v>
      </c>
      <c r="GZ355" s="21">
        <f t="shared" si="102"/>
        <v>0</v>
      </c>
      <c r="HA355" s="21">
        <f t="shared" si="102"/>
        <v>0</v>
      </c>
      <c r="HB355" s="21">
        <f t="shared" si="102"/>
        <v>0</v>
      </c>
      <c r="HC355" s="21">
        <f t="shared" si="102"/>
        <v>0</v>
      </c>
      <c r="HD355" s="21">
        <f t="shared" si="102"/>
        <v>0</v>
      </c>
      <c r="HE355" s="21">
        <f t="shared" si="102"/>
        <v>0</v>
      </c>
      <c r="HF355" s="21">
        <f t="shared" si="102"/>
        <v>0</v>
      </c>
      <c r="HG355" s="21">
        <f t="shared" si="102"/>
        <v>0</v>
      </c>
      <c r="HH355" s="21">
        <f t="shared" si="102"/>
        <v>0</v>
      </c>
      <c r="HI355" s="21">
        <f t="shared" si="102"/>
        <v>0</v>
      </c>
      <c r="HJ355" s="21">
        <f t="shared" si="102"/>
        <v>0</v>
      </c>
      <c r="HK355" s="21">
        <f t="shared" si="102"/>
        <v>0</v>
      </c>
      <c r="HL355" s="21">
        <f t="shared" si="102"/>
        <v>0</v>
      </c>
      <c r="HM355" s="21">
        <f t="shared" si="102"/>
        <v>0</v>
      </c>
      <c r="HN355" s="21">
        <f t="shared" si="102"/>
        <v>0</v>
      </c>
      <c r="HO355" s="21">
        <f t="shared" si="102"/>
        <v>0</v>
      </c>
      <c r="HP355" s="21">
        <f t="shared" si="102"/>
        <v>0</v>
      </c>
      <c r="HQ355" s="21">
        <f t="shared" si="102"/>
        <v>0</v>
      </c>
      <c r="HR355" s="21">
        <f t="shared" si="102"/>
        <v>0</v>
      </c>
      <c r="HS355" s="21">
        <f t="shared" si="102"/>
        <v>0</v>
      </c>
      <c r="HT355" s="21">
        <f t="shared" si="102"/>
        <v>0</v>
      </c>
      <c r="HU355" s="21">
        <f t="shared" si="102"/>
        <v>0</v>
      </c>
      <c r="HV355" s="21">
        <f t="shared" si="102"/>
        <v>0</v>
      </c>
      <c r="HW355" s="21">
        <f t="shared" si="102"/>
        <v>0</v>
      </c>
      <c r="HX355" s="21">
        <f t="shared" si="102"/>
        <v>0</v>
      </c>
      <c r="HY355" s="21">
        <f t="shared" si="102"/>
        <v>0</v>
      </c>
      <c r="HZ355" s="21">
        <f t="shared" si="102"/>
        <v>0</v>
      </c>
      <c r="IA355" s="21">
        <f t="shared" si="102"/>
        <v>0</v>
      </c>
      <c r="IB355" s="21">
        <f t="shared" si="102"/>
        <v>0</v>
      </c>
      <c r="IC355" s="21">
        <f t="shared" si="102"/>
        <v>0</v>
      </c>
      <c r="ID355" s="21">
        <f t="shared" si="102"/>
        <v>0</v>
      </c>
      <c r="IE355" s="21">
        <f t="shared" si="102"/>
        <v>0</v>
      </c>
      <c r="IF355" s="21">
        <f t="shared" si="102"/>
        <v>0</v>
      </c>
      <c r="IG355" s="21">
        <f t="shared" si="102"/>
        <v>0</v>
      </c>
      <c r="IH355" s="21">
        <f t="shared" si="102"/>
        <v>0</v>
      </c>
      <c r="II355" s="21">
        <f t="shared" si="102"/>
        <v>0</v>
      </c>
      <c r="IJ355" s="21">
        <f t="shared" si="102"/>
        <v>0</v>
      </c>
      <c r="IK355" s="21">
        <f t="shared" si="102"/>
        <v>0</v>
      </c>
      <c r="IL355" s="21">
        <f t="shared" si="102"/>
        <v>0</v>
      </c>
      <c r="IM355" s="21">
        <f t="shared" si="102"/>
        <v>0</v>
      </c>
      <c r="IN355" s="21">
        <f t="shared" si="102"/>
        <v>0</v>
      </c>
      <c r="IO355" s="21">
        <f t="shared" si="102"/>
        <v>0</v>
      </c>
      <c r="IP355" s="21">
        <f t="shared" si="102"/>
        <v>0</v>
      </c>
      <c r="IQ355" s="21">
        <f t="shared" si="102"/>
        <v>0</v>
      </c>
      <c r="IR355" s="21">
        <f t="shared" si="102"/>
        <v>0</v>
      </c>
      <c r="IS355" s="21">
        <f t="shared" si="102"/>
        <v>0</v>
      </c>
      <c r="IT355" s="21">
        <f t="shared" si="102"/>
        <v>0</v>
      </c>
      <c r="IU355" s="21">
        <f t="shared" si="102"/>
        <v>0</v>
      </c>
    </row>
    <row r="356" spans="1:21" ht="12" customHeight="1">
      <c r="A356" s="16"/>
      <c r="B356" s="32"/>
      <c r="C356" s="44" t="s">
        <v>83</v>
      </c>
      <c r="D356" s="48">
        <f t="shared" si="96"/>
        <v>947200</v>
      </c>
      <c r="E356" s="48">
        <v>947200</v>
      </c>
      <c r="F356" s="48"/>
      <c r="G356" s="48">
        <f t="shared" si="98"/>
        <v>947200</v>
      </c>
      <c r="H356" s="48">
        <v>947200</v>
      </c>
      <c r="I356" s="48"/>
      <c r="J356" s="48">
        <f t="shared" si="99"/>
        <v>490980.97</v>
      </c>
      <c r="K356" s="48">
        <v>490980.97</v>
      </c>
      <c r="L356" s="48"/>
      <c r="M356" s="49">
        <f>SUM(J356/G356)*100</f>
        <v>51.83498416385135</v>
      </c>
      <c r="N356" s="4"/>
      <c r="O356" s="1"/>
      <c r="P356" s="1"/>
      <c r="Q356" s="1"/>
      <c r="R356" s="1"/>
      <c r="S356" s="1"/>
      <c r="T356" s="1"/>
      <c r="U356" s="43"/>
    </row>
    <row r="357" spans="1:21" ht="12">
      <c r="A357" s="16"/>
      <c r="B357" s="32"/>
      <c r="C357" s="44" t="s">
        <v>86</v>
      </c>
      <c r="D357" s="48">
        <f t="shared" si="96"/>
        <v>109150</v>
      </c>
      <c r="E357" s="48">
        <v>109150</v>
      </c>
      <c r="F357" s="48"/>
      <c r="G357" s="48">
        <f t="shared" si="98"/>
        <v>109150</v>
      </c>
      <c r="H357" s="48">
        <v>109150</v>
      </c>
      <c r="I357" s="48"/>
      <c r="J357" s="48">
        <f t="shared" si="99"/>
        <v>49020.6</v>
      </c>
      <c r="K357" s="48">
        <v>49020.6</v>
      </c>
      <c r="L357" s="48"/>
      <c r="M357" s="49">
        <f>SUM(J357/G357)*100</f>
        <v>44.91122308749427</v>
      </c>
      <c r="N357" s="4"/>
      <c r="O357" s="1"/>
      <c r="P357" s="1"/>
      <c r="Q357" s="1"/>
      <c r="R357" s="1"/>
      <c r="S357" s="1"/>
      <c r="T357" s="1"/>
      <c r="U357" s="43"/>
    </row>
    <row r="358" spans="1:21" ht="12" customHeight="1">
      <c r="A358" s="16"/>
      <c r="B358" s="32"/>
      <c r="C358" s="44" t="s">
        <v>87</v>
      </c>
      <c r="D358" s="48">
        <f t="shared" si="96"/>
        <v>0</v>
      </c>
      <c r="E358" s="48"/>
      <c r="F358" s="48"/>
      <c r="G358" s="48">
        <f t="shared" si="98"/>
        <v>0</v>
      </c>
      <c r="H358" s="48"/>
      <c r="I358" s="48"/>
      <c r="J358" s="48">
        <f t="shared" si="99"/>
        <v>0</v>
      </c>
      <c r="K358" s="48"/>
      <c r="L358" s="48"/>
      <c r="M358" s="49"/>
      <c r="N358" s="4"/>
      <c r="O358" s="1"/>
      <c r="P358" s="1"/>
      <c r="Q358" s="1"/>
      <c r="R358" s="1"/>
      <c r="S358" s="1"/>
      <c r="T358" s="1"/>
      <c r="U358" s="43"/>
    </row>
    <row r="359" spans="1:21" ht="12" customHeight="1">
      <c r="A359" s="16"/>
      <c r="B359" s="32"/>
      <c r="C359" s="44" t="s">
        <v>84</v>
      </c>
      <c r="D359" s="48">
        <f t="shared" si="96"/>
        <v>1350</v>
      </c>
      <c r="E359" s="48">
        <v>1350</v>
      </c>
      <c r="F359" s="48"/>
      <c r="G359" s="48">
        <f t="shared" si="98"/>
        <v>1350</v>
      </c>
      <c r="H359" s="48">
        <v>1350</v>
      </c>
      <c r="I359" s="48"/>
      <c r="J359" s="48">
        <f t="shared" si="99"/>
        <v>123.34</v>
      </c>
      <c r="K359" s="48">
        <v>123.34</v>
      </c>
      <c r="L359" s="48"/>
      <c r="M359" s="49">
        <f>SUM(J359/G359)*100</f>
        <v>9.136296296296296</v>
      </c>
      <c r="N359" s="4"/>
      <c r="O359" s="1"/>
      <c r="P359" s="1"/>
      <c r="Q359" s="1"/>
      <c r="R359" s="1"/>
      <c r="S359" s="1"/>
      <c r="T359" s="1"/>
      <c r="U359" s="43"/>
    </row>
    <row r="360" spans="1:21" ht="52.5" customHeight="1">
      <c r="A360" s="16"/>
      <c r="B360" s="32"/>
      <c r="C360" s="44" t="s">
        <v>90</v>
      </c>
      <c r="D360" s="48">
        <f t="shared" si="96"/>
        <v>0</v>
      </c>
      <c r="E360" s="48"/>
      <c r="F360" s="48"/>
      <c r="G360" s="48">
        <f t="shared" si="98"/>
        <v>0</v>
      </c>
      <c r="H360" s="48"/>
      <c r="I360" s="48"/>
      <c r="J360" s="48">
        <f t="shared" si="99"/>
        <v>0</v>
      </c>
      <c r="K360" s="48"/>
      <c r="L360" s="48"/>
      <c r="M360" s="49"/>
      <c r="N360" s="4"/>
      <c r="O360" s="1"/>
      <c r="P360" s="1"/>
      <c r="Q360" s="1"/>
      <c r="R360" s="1"/>
      <c r="S360" s="1"/>
      <c r="T360" s="1"/>
      <c r="U360" s="43"/>
    </row>
    <row r="361" spans="1:21" ht="37.5" customHeight="1">
      <c r="A361" s="16"/>
      <c r="B361" s="32"/>
      <c r="C361" s="44" t="s">
        <v>88</v>
      </c>
      <c r="D361" s="48">
        <f t="shared" si="96"/>
        <v>0</v>
      </c>
      <c r="E361" s="48"/>
      <c r="F361" s="48"/>
      <c r="G361" s="48">
        <f t="shared" si="98"/>
        <v>0</v>
      </c>
      <c r="H361" s="48"/>
      <c r="I361" s="48"/>
      <c r="J361" s="48">
        <f t="shared" si="99"/>
        <v>0</v>
      </c>
      <c r="K361" s="48"/>
      <c r="L361" s="48"/>
      <c r="M361" s="49"/>
      <c r="N361" s="4"/>
      <c r="O361" s="1"/>
      <c r="P361" s="1"/>
      <c r="Q361" s="1"/>
      <c r="R361" s="1"/>
      <c r="S361" s="1"/>
      <c r="T361" s="1"/>
      <c r="U361" s="43"/>
    </row>
    <row r="362" spans="1:21" ht="12" customHeight="1">
      <c r="A362" s="16"/>
      <c r="B362" s="32"/>
      <c r="C362" s="44" t="s">
        <v>89</v>
      </c>
      <c r="D362" s="48">
        <f t="shared" si="96"/>
        <v>0</v>
      </c>
      <c r="E362" s="48"/>
      <c r="F362" s="48"/>
      <c r="G362" s="48">
        <f t="shared" si="98"/>
        <v>0</v>
      </c>
      <c r="H362" s="48"/>
      <c r="I362" s="48"/>
      <c r="J362" s="48">
        <f t="shared" si="99"/>
        <v>0</v>
      </c>
      <c r="K362" s="48"/>
      <c r="L362" s="48"/>
      <c r="M362" s="49"/>
      <c r="N362" s="4"/>
      <c r="O362" s="1"/>
      <c r="P362" s="1"/>
      <c r="Q362" s="1"/>
      <c r="R362" s="1"/>
      <c r="S362" s="1"/>
      <c r="T362" s="1"/>
      <c r="U362" s="43"/>
    </row>
    <row r="363" spans="1:21" ht="48">
      <c r="A363" s="16"/>
      <c r="B363" s="32"/>
      <c r="C363" s="44" t="s">
        <v>91</v>
      </c>
      <c r="D363" s="48">
        <v>0</v>
      </c>
      <c r="E363" s="48"/>
      <c r="F363" s="48"/>
      <c r="G363" s="48">
        <v>0</v>
      </c>
      <c r="H363" s="48"/>
      <c r="I363" s="48"/>
      <c r="J363" s="48">
        <v>0</v>
      </c>
      <c r="K363" s="48"/>
      <c r="L363" s="48"/>
      <c r="M363" s="49"/>
      <c r="N363" s="4"/>
      <c r="O363" s="1"/>
      <c r="P363" s="1"/>
      <c r="Q363" s="1"/>
      <c r="R363" s="1"/>
      <c r="S363" s="1"/>
      <c r="T363" s="1"/>
      <c r="U363" s="43"/>
    </row>
    <row r="364" spans="1:255" ht="12">
      <c r="A364" s="16"/>
      <c r="B364" s="32">
        <v>80120</v>
      </c>
      <c r="C364" s="29" t="s">
        <v>51</v>
      </c>
      <c r="D364" s="48">
        <f>SUM(E364:F364)</f>
        <v>1946267</v>
      </c>
      <c r="E364" s="49">
        <f>SUM(E365+E369)</f>
        <v>1946267</v>
      </c>
      <c r="F364" s="49">
        <f aca="true" t="shared" si="103" ref="F364:BQ364">SUM(F365)</f>
        <v>0</v>
      </c>
      <c r="G364" s="48">
        <f>SUM(H364:I364)</f>
        <v>1951587</v>
      </c>
      <c r="H364" s="49">
        <f>SUM(H365+H369)</f>
        <v>1951587</v>
      </c>
      <c r="I364" s="49">
        <f t="shared" si="103"/>
        <v>0</v>
      </c>
      <c r="J364" s="48">
        <f>SUM(K364:L364)</f>
        <v>997944.53</v>
      </c>
      <c r="K364" s="49">
        <f>SUM(K365+K369)</f>
        <v>997944.53</v>
      </c>
      <c r="L364" s="49">
        <f t="shared" si="103"/>
        <v>0</v>
      </c>
      <c r="M364" s="49">
        <f>SUM(J364/G364)*100</f>
        <v>51.135026519442896</v>
      </c>
      <c r="N364" s="53">
        <f t="shared" si="103"/>
        <v>0</v>
      </c>
      <c r="O364" s="62">
        <f t="shared" si="103"/>
        <v>0</v>
      </c>
      <c r="P364" s="62">
        <f t="shared" si="103"/>
        <v>0</v>
      </c>
      <c r="Q364" s="62">
        <f t="shared" si="103"/>
        <v>0</v>
      </c>
      <c r="R364" s="62">
        <f t="shared" si="103"/>
        <v>0</v>
      </c>
      <c r="S364" s="62">
        <f t="shared" si="103"/>
        <v>0</v>
      </c>
      <c r="T364" s="62">
        <f t="shared" si="103"/>
        <v>0</v>
      </c>
      <c r="U364" s="57">
        <f t="shared" si="103"/>
        <v>0</v>
      </c>
      <c r="V364" s="30">
        <f t="shared" si="103"/>
        <v>0</v>
      </c>
      <c r="W364" s="30">
        <f t="shared" si="103"/>
        <v>0</v>
      </c>
      <c r="X364" s="30">
        <f t="shared" si="103"/>
        <v>0</v>
      </c>
      <c r="Y364" s="30">
        <f t="shared" si="103"/>
        <v>0</v>
      </c>
      <c r="Z364" s="30">
        <f t="shared" si="103"/>
        <v>0</v>
      </c>
      <c r="AA364" s="30">
        <f t="shared" si="103"/>
        <v>0</v>
      </c>
      <c r="AB364" s="30">
        <f t="shared" si="103"/>
        <v>0</v>
      </c>
      <c r="AC364" s="30">
        <f t="shared" si="103"/>
        <v>0</v>
      </c>
      <c r="AD364" s="30">
        <f t="shared" si="103"/>
        <v>0</v>
      </c>
      <c r="AE364" s="30">
        <f t="shared" si="103"/>
        <v>0</v>
      </c>
      <c r="AF364" s="30">
        <f t="shared" si="103"/>
        <v>0</v>
      </c>
      <c r="AG364" s="30">
        <f t="shared" si="103"/>
        <v>0</v>
      </c>
      <c r="AH364" s="30">
        <f t="shared" si="103"/>
        <v>0</v>
      </c>
      <c r="AI364" s="30">
        <f t="shared" si="103"/>
        <v>0</v>
      </c>
      <c r="AJ364" s="30">
        <f t="shared" si="103"/>
        <v>0</v>
      </c>
      <c r="AK364" s="30">
        <f t="shared" si="103"/>
        <v>0</v>
      </c>
      <c r="AL364" s="30">
        <f t="shared" si="103"/>
        <v>0</v>
      </c>
      <c r="AM364" s="30">
        <f t="shared" si="103"/>
        <v>0</v>
      </c>
      <c r="AN364" s="30">
        <f t="shared" si="103"/>
        <v>0</v>
      </c>
      <c r="AO364" s="30">
        <f t="shared" si="103"/>
        <v>0</v>
      </c>
      <c r="AP364" s="30">
        <f t="shared" si="103"/>
        <v>0</v>
      </c>
      <c r="AQ364" s="30">
        <f t="shared" si="103"/>
        <v>0</v>
      </c>
      <c r="AR364" s="30">
        <f t="shared" si="103"/>
        <v>0</v>
      </c>
      <c r="AS364" s="30">
        <f t="shared" si="103"/>
        <v>0</v>
      </c>
      <c r="AT364" s="30">
        <f t="shared" si="103"/>
        <v>0</v>
      </c>
      <c r="AU364" s="30">
        <f t="shared" si="103"/>
        <v>0</v>
      </c>
      <c r="AV364" s="30">
        <f t="shared" si="103"/>
        <v>0</v>
      </c>
      <c r="AW364" s="30">
        <f t="shared" si="103"/>
        <v>0</v>
      </c>
      <c r="AX364" s="30">
        <f t="shared" si="103"/>
        <v>0</v>
      </c>
      <c r="AY364" s="30">
        <f t="shared" si="103"/>
        <v>0</v>
      </c>
      <c r="AZ364" s="30">
        <f t="shared" si="103"/>
        <v>0</v>
      </c>
      <c r="BA364" s="30">
        <f t="shared" si="103"/>
        <v>0</v>
      </c>
      <c r="BB364" s="30">
        <f t="shared" si="103"/>
        <v>0</v>
      </c>
      <c r="BC364" s="30">
        <f t="shared" si="103"/>
        <v>0</v>
      </c>
      <c r="BD364" s="30">
        <f t="shared" si="103"/>
        <v>0</v>
      </c>
      <c r="BE364" s="30">
        <f t="shared" si="103"/>
        <v>0</v>
      </c>
      <c r="BF364" s="30">
        <f t="shared" si="103"/>
        <v>0</v>
      </c>
      <c r="BG364" s="30">
        <f t="shared" si="103"/>
        <v>0</v>
      </c>
      <c r="BH364" s="30">
        <f t="shared" si="103"/>
        <v>0</v>
      </c>
      <c r="BI364" s="30">
        <f t="shared" si="103"/>
        <v>0</v>
      </c>
      <c r="BJ364" s="30">
        <f t="shared" si="103"/>
        <v>0</v>
      </c>
      <c r="BK364" s="30">
        <f t="shared" si="103"/>
        <v>0</v>
      </c>
      <c r="BL364" s="30">
        <f t="shared" si="103"/>
        <v>0</v>
      </c>
      <c r="BM364" s="30">
        <f t="shared" si="103"/>
        <v>0</v>
      </c>
      <c r="BN364" s="30">
        <f t="shared" si="103"/>
        <v>0</v>
      </c>
      <c r="BO364" s="30">
        <f t="shared" si="103"/>
        <v>0</v>
      </c>
      <c r="BP364" s="30">
        <f t="shared" si="103"/>
        <v>0</v>
      </c>
      <c r="BQ364" s="30">
        <f t="shared" si="103"/>
        <v>0</v>
      </c>
      <c r="BR364" s="30">
        <f aca="true" t="shared" si="104" ref="BR364:EC364">SUM(BR365)</f>
        <v>0</v>
      </c>
      <c r="BS364" s="30">
        <f t="shared" si="104"/>
        <v>0</v>
      </c>
      <c r="BT364" s="30">
        <f t="shared" si="104"/>
        <v>0</v>
      </c>
      <c r="BU364" s="30">
        <f t="shared" si="104"/>
        <v>0</v>
      </c>
      <c r="BV364" s="30">
        <f t="shared" si="104"/>
        <v>0</v>
      </c>
      <c r="BW364" s="30">
        <f t="shared" si="104"/>
        <v>0</v>
      </c>
      <c r="BX364" s="30">
        <f t="shared" si="104"/>
        <v>0</v>
      </c>
      <c r="BY364" s="30">
        <f t="shared" si="104"/>
        <v>0</v>
      </c>
      <c r="BZ364" s="30">
        <f t="shared" si="104"/>
        <v>0</v>
      </c>
      <c r="CA364" s="30">
        <f t="shared" si="104"/>
        <v>0</v>
      </c>
      <c r="CB364" s="30">
        <f t="shared" si="104"/>
        <v>0</v>
      </c>
      <c r="CC364" s="30">
        <f t="shared" si="104"/>
        <v>0</v>
      </c>
      <c r="CD364" s="30">
        <f t="shared" si="104"/>
        <v>0</v>
      </c>
      <c r="CE364" s="30">
        <f t="shared" si="104"/>
        <v>0</v>
      </c>
      <c r="CF364" s="30">
        <f t="shared" si="104"/>
        <v>0</v>
      </c>
      <c r="CG364" s="30">
        <f t="shared" si="104"/>
        <v>0</v>
      </c>
      <c r="CH364" s="30">
        <f t="shared" si="104"/>
        <v>0</v>
      </c>
      <c r="CI364" s="30">
        <f t="shared" si="104"/>
        <v>0</v>
      </c>
      <c r="CJ364" s="30">
        <f t="shared" si="104"/>
        <v>0</v>
      </c>
      <c r="CK364" s="30">
        <f t="shared" si="104"/>
        <v>0</v>
      </c>
      <c r="CL364" s="30">
        <f t="shared" si="104"/>
        <v>0</v>
      </c>
      <c r="CM364" s="30">
        <f t="shared" si="104"/>
        <v>0</v>
      </c>
      <c r="CN364" s="30">
        <f t="shared" si="104"/>
        <v>0</v>
      </c>
      <c r="CO364" s="30">
        <f t="shared" si="104"/>
        <v>0</v>
      </c>
      <c r="CP364" s="30">
        <f t="shared" si="104"/>
        <v>0</v>
      </c>
      <c r="CQ364" s="30">
        <f t="shared" si="104"/>
        <v>0</v>
      </c>
      <c r="CR364" s="30">
        <f t="shared" si="104"/>
        <v>0</v>
      </c>
      <c r="CS364" s="30">
        <f t="shared" si="104"/>
        <v>0</v>
      </c>
      <c r="CT364" s="30">
        <f t="shared" si="104"/>
        <v>0</v>
      </c>
      <c r="CU364" s="30">
        <f t="shared" si="104"/>
        <v>0</v>
      </c>
      <c r="CV364" s="30">
        <f t="shared" si="104"/>
        <v>0</v>
      </c>
      <c r="CW364" s="30">
        <f t="shared" si="104"/>
        <v>0</v>
      </c>
      <c r="CX364" s="30">
        <f t="shared" si="104"/>
        <v>0</v>
      </c>
      <c r="CY364" s="30">
        <f t="shared" si="104"/>
        <v>0</v>
      </c>
      <c r="CZ364" s="30">
        <f t="shared" si="104"/>
        <v>0</v>
      </c>
      <c r="DA364" s="30">
        <f t="shared" si="104"/>
        <v>0</v>
      </c>
      <c r="DB364" s="30">
        <f t="shared" si="104"/>
        <v>0</v>
      </c>
      <c r="DC364" s="30">
        <f t="shared" si="104"/>
        <v>0</v>
      </c>
      <c r="DD364" s="30">
        <f t="shared" si="104"/>
        <v>0</v>
      </c>
      <c r="DE364" s="30">
        <f t="shared" si="104"/>
        <v>0</v>
      </c>
      <c r="DF364" s="30">
        <f t="shared" si="104"/>
        <v>0</v>
      </c>
      <c r="DG364" s="30">
        <f t="shared" si="104"/>
        <v>0</v>
      </c>
      <c r="DH364" s="30">
        <f t="shared" si="104"/>
        <v>0</v>
      </c>
      <c r="DI364" s="30">
        <f t="shared" si="104"/>
        <v>0</v>
      </c>
      <c r="DJ364" s="30">
        <f t="shared" si="104"/>
        <v>0</v>
      </c>
      <c r="DK364" s="30">
        <f t="shared" si="104"/>
        <v>0</v>
      </c>
      <c r="DL364" s="30">
        <f t="shared" si="104"/>
        <v>0</v>
      </c>
      <c r="DM364" s="30">
        <f t="shared" si="104"/>
        <v>0</v>
      </c>
      <c r="DN364" s="30">
        <f t="shared" si="104"/>
        <v>0</v>
      </c>
      <c r="DO364" s="30">
        <f t="shared" si="104"/>
        <v>0</v>
      </c>
      <c r="DP364" s="30">
        <f t="shared" si="104"/>
        <v>0</v>
      </c>
      <c r="DQ364" s="30">
        <f t="shared" si="104"/>
        <v>0</v>
      </c>
      <c r="DR364" s="30">
        <f t="shared" si="104"/>
        <v>0</v>
      </c>
      <c r="DS364" s="30">
        <f t="shared" si="104"/>
        <v>0</v>
      </c>
      <c r="DT364" s="30">
        <f t="shared" si="104"/>
        <v>0</v>
      </c>
      <c r="DU364" s="30">
        <f t="shared" si="104"/>
        <v>0</v>
      </c>
      <c r="DV364" s="30">
        <f t="shared" si="104"/>
        <v>0</v>
      </c>
      <c r="DW364" s="30">
        <f t="shared" si="104"/>
        <v>0</v>
      </c>
      <c r="DX364" s="30">
        <f t="shared" si="104"/>
        <v>0</v>
      </c>
      <c r="DY364" s="30">
        <f t="shared" si="104"/>
        <v>0</v>
      </c>
      <c r="DZ364" s="30">
        <f t="shared" si="104"/>
        <v>0</v>
      </c>
      <c r="EA364" s="30">
        <f t="shared" si="104"/>
        <v>0</v>
      </c>
      <c r="EB364" s="30">
        <f t="shared" si="104"/>
        <v>0</v>
      </c>
      <c r="EC364" s="30">
        <f t="shared" si="104"/>
        <v>0</v>
      </c>
      <c r="ED364" s="30">
        <f aca="true" t="shared" si="105" ref="ED364:GO364">SUM(ED365)</f>
        <v>0</v>
      </c>
      <c r="EE364" s="30">
        <f t="shared" si="105"/>
        <v>0</v>
      </c>
      <c r="EF364" s="30">
        <f t="shared" si="105"/>
        <v>0</v>
      </c>
      <c r="EG364" s="30">
        <f t="shared" si="105"/>
        <v>0</v>
      </c>
      <c r="EH364" s="30">
        <f t="shared" si="105"/>
        <v>0</v>
      </c>
      <c r="EI364" s="30">
        <f t="shared" si="105"/>
        <v>0</v>
      </c>
      <c r="EJ364" s="30">
        <f t="shared" si="105"/>
        <v>0</v>
      </c>
      <c r="EK364" s="30">
        <f t="shared" si="105"/>
        <v>0</v>
      </c>
      <c r="EL364" s="30">
        <f t="shared" si="105"/>
        <v>0</v>
      </c>
      <c r="EM364" s="30">
        <f t="shared" si="105"/>
        <v>0</v>
      </c>
      <c r="EN364" s="30">
        <f t="shared" si="105"/>
        <v>0</v>
      </c>
      <c r="EO364" s="30">
        <f t="shared" si="105"/>
        <v>0</v>
      </c>
      <c r="EP364" s="30">
        <f t="shared" si="105"/>
        <v>0</v>
      </c>
      <c r="EQ364" s="30">
        <f t="shared" si="105"/>
        <v>0</v>
      </c>
      <c r="ER364" s="30">
        <f t="shared" si="105"/>
        <v>0</v>
      </c>
      <c r="ES364" s="30">
        <f t="shared" si="105"/>
        <v>0</v>
      </c>
      <c r="ET364" s="30">
        <f t="shared" si="105"/>
        <v>0</v>
      </c>
      <c r="EU364" s="30">
        <f t="shared" si="105"/>
        <v>0</v>
      </c>
      <c r="EV364" s="30">
        <f t="shared" si="105"/>
        <v>0</v>
      </c>
      <c r="EW364" s="30">
        <f t="shared" si="105"/>
        <v>0</v>
      </c>
      <c r="EX364" s="30">
        <f t="shared" si="105"/>
        <v>0</v>
      </c>
      <c r="EY364" s="30">
        <f t="shared" si="105"/>
        <v>0</v>
      </c>
      <c r="EZ364" s="30">
        <f t="shared" si="105"/>
        <v>0</v>
      </c>
      <c r="FA364" s="30">
        <f t="shared" si="105"/>
        <v>0</v>
      </c>
      <c r="FB364" s="30">
        <f t="shared" si="105"/>
        <v>0</v>
      </c>
      <c r="FC364" s="30">
        <f t="shared" si="105"/>
        <v>0</v>
      </c>
      <c r="FD364" s="30">
        <f t="shared" si="105"/>
        <v>0</v>
      </c>
      <c r="FE364" s="30">
        <f t="shared" si="105"/>
        <v>0</v>
      </c>
      <c r="FF364" s="30">
        <f t="shared" si="105"/>
        <v>0</v>
      </c>
      <c r="FG364" s="30">
        <f t="shared" si="105"/>
        <v>0</v>
      </c>
      <c r="FH364" s="30">
        <f t="shared" si="105"/>
        <v>0</v>
      </c>
      <c r="FI364" s="30">
        <f t="shared" si="105"/>
        <v>0</v>
      </c>
      <c r="FJ364" s="30">
        <f t="shared" si="105"/>
        <v>0</v>
      </c>
      <c r="FK364" s="30">
        <f t="shared" si="105"/>
        <v>0</v>
      </c>
      <c r="FL364" s="30">
        <f t="shared" si="105"/>
        <v>0</v>
      </c>
      <c r="FM364" s="30">
        <f t="shared" si="105"/>
        <v>0</v>
      </c>
      <c r="FN364" s="30">
        <f t="shared" si="105"/>
        <v>0</v>
      </c>
      <c r="FO364" s="30">
        <f t="shared" si="105"/>
        <v>0</v>
      </c>
      <c r="FP364" s="30">
        <f t="shared" si="105"/>
        <v>0</v>
      </c>
      <c r="FQ364" s="30">
        <f t="shared" si="105"/>
        <v>0</v>
      </c>
      <c r="FR364" s="30">
        <f t="shared" si="105"/>
        <v>0</v>
      </c>
      <c r="FS364" s="30">
        <f t="shared" si="105"/>
        <v>0</v>
      </c>
      <c r="FT364" s="30">
        <f t="shared" si="105"/>
        <v>0</v>
      </c>
      <c r="FU364" s="30">
        <f t="shared" si="105"/>
        <v>0</v>
      </c>
      <c r="FV364" s="30">
        <f t="shared" si="105"/>
        <v>0</v>
      </c>
      <c r="FW364" s="30">
        <f t="shared" si="105"/>
        <v>0</v>
      </c>
      <c r="FX364" s="30">
        <f t="shared" si="105"/>
        <v>0</v>
      </c>
      <c r="FY364" s="30">
        <f t="shared" si="105"/>
        <v>0</v>
      </c>
      <c r="FZ364" s="30">
        <f t="shared" si="105"/>
        <v>0</v>
      </c>
      <c r="GA364" s="30">
        <f t="shared" si="105"/>
        <v>0</v>
      </c>
      <c r="GB364" s="30">
        <f t="shared" si="105"/>
        <v>0</v>
      </c>
      <c r="GC364" s="30">
        <f t="shared" si="105"/>
        <v>0</v>
      </c>
      <c r="GD364" s="30">
        <f t="shared" si="105"/>
        <v>0</v>
      </c>
      <c r="GE364" s="30">
        <f t="shared" si="105"/>
        <v>0</v>
      </c>
      <c r="GF364" s="30">
        <f t="shared" si="105"/>
        <v>0</v>
      </c>
      <c r="GG364" s="30">
        <f t="shared" si="105"/>
        <v>0</v>
      </c>
      <c r="GH364" s="30">
        <f t="shared" si="105"/>
        <v>0</v>
      </c>
      <c r="GI364" s="30">
        <f t="shared" si="105"/>
        <v>0</v>
      </c>
      <c r="GJ364" s="30">
        <f t="shared" si="105"/>
        <v>0</v>
      </c>
      <c r="GK364" s="30">
        <f t="shared" si="105"/>
        <v>0</v>
      </c>
      <c r="GL364" s="30">
        <f t="shared" si="105"/>
        <v>0</v>
      </c>
      <c r="GM364" s="30">
        <f t="shared" si="105"/>
        <v>0</v>
      </c>
      <c r="GN364" s="30">
        <f t="shared" si="105"/>
        <v>0</v>
      </c>
      <c r="GO364" s="30">
        <f t="shared" si="105"/>
        <v>0</v>
      </c>
      <c r="GP364" s="30">
        <f aca="true" t="shared" si="106" ref="GP364:IU364">SUM(GP365)</f>
        <v>0</v>
      </c>
      <c r="GQ364" s="30">
        <f t="shared" si="106"/>
        <v>0</v>
      </c>
      <c r="GR364" s="30">
        <f t="shared" si="106"/>
        <v>0</v>
      </c>
      <c r="GS364" s="30">
        <f t="shared" si="106"/>
        <v>0</v>
      </c>
      <c r="GT364" s="30">
        <f t="shared" si="106"/>
        <v>0</v>
      </c>
      <c r="GU364" s="30">
        <f t="shared" si="106"/>
        <v>0</v>
      </c>
      <c r="GV364" s="30">
        <f t="shared" si="106"/>
        <v>0</v>
      </c>
      <c r="GW364" s="30">
        <f t="shared" si="106"/>
        <v>0</v>
      </c>
      <c r="GX364" s="30">
        <f t="shared" si="106"/>
        <v>0</v>
      </c>
      <c r="GY364" s="30">
        <f t="shared" si="106"/>
        <v>0</v>
      </c>
      <c r="GZ364" s="30">
        <f t="shared" si="106"/>
        <v>0</v>
      </c>
      <c r="HA364" s="30">
        <f t="shared" si="106"/>
        <v>0</v>
      </c>
      <c r="HB364" s="30">
        <f t="shared" si="106"/>
        <v>0</v>
      </c>
      <c r="HC364" s="30">
        <f t="shared" si="106"/>
        <v>0</v>
      </c>
      <c r="HD364" s="30">
        <f t="shared" si="106"/>
        <v>0</v>
      </c>
      <c r="HE364" s="30">
        <f t="shared" si="106"/>
        <v>0</v>
      </c>
      <c r="HF364" s="30">
        <f t="shared" si="106"/>
        <v>0</v>
      </c>
      <c r="HG364" s="30">
        <f t="shared" si="106"/>
        <v>0</v>
      </c>
      <c r="HH364" s="30">
        <f t="shared" si="106"/>
        <v>0</v>
      </c>
      <c r="HI364" s="30">
        <f t="shared" si="106"/>
        <v>0</v>
      </c>
      <c r="HJ364" s="30">
        <f t="shared" si="106"/>
        <v>0</v>
      </c>
      <c r="HK364" s="30">
        <f t="shared" si="106"/>
        <v>0</v>
      </c>
      <c r="HL364" s="30">
        <f t="shared" si="106"/>
        <v>0</v>
      </c>
      <c r="HM364" s="30">
        <f t="shared" si="106"/>
        <v>0</v>
      </c>
      <c r="HN364" s="30">
        <f t="shared" si="106"/>
        <v>0</v>
      </c>
      <c r="HO364" s="30">
        <f t="shared" si="106"/>
        <v>0</v>
      </c>
      <c r="HP364" s="30">
        <f t="shared" si="106"/>
        <v>0</v>
      </c>
      <c r="HQ364" s="30">
        <f t="shared" si="106"/>
        <v>0</v>
      </c>
      <c r="HR364" s="30">
        <f t="shared" si="106"/>
        <v>0</v>
      </c>
      <c r="HS364" s="30">
        <f t="shared" si="106"/>
        <v>0</v>
      </c>
      <c r="HT364" s="30">
        <f t="shared" si="106"/>
        <v>0</v>
      </c>
      <c r="HU364" s="30">
        <f t="shared" si="106"/>
        <v>0</v>
      </c>
      <c r="HV364" s="30">
        <f t="shared" si="106"/>
        <v>0</v>
      </c>
      <c r="HW364" s="30">
        <f t="shared" si="106"/>
        <v>0</v>
      </c>
      <c r="HX364" s="30">
        <f t="shared" si="106"/>
        <v>0</v>
      </c>
      <c r="HY364" s="30">
        <f t="shared" si="106"/>
        <v>0</v>
      </c>
      <c r="HZ364" s="30">
        <f t="shared" si="106"/>
        <v>0</v>
      </c>
      <c r="IA364" s="30">
        <f t="shared" si="106"/>
        <v>0</v>
      </c>
      <c r="IB364" s="30">
        <f t="shared" si="106"/>
        <v>0</v>
      </c>
      <c r="IC364" s="30">
        <f t="shared" si="106"/>
        <v>0</v>
      </c>
      <c r="ID364" s="30">
        <f t="shared" si="106"/>
        <v>0</v>
      </c>
      <c r="IE364" s="30">
        <f t="shared" si="106"/>
        <v>0</v>
      </c>
      <c r="IF364" s="30">
        <f t="shared" si="106"/>
        <v>0</v>
      </c>
      <c r="IG364" s="30">
        <f t="shared" si="106"/>
        <v>0</v>
      </c>
      <c r="IH364" s="30">
        <f t="shared" si="106"/>
        <v>0</v>
      </c>
      <c r="II364" s="30">
        <f t="shared" si="106"/>
        <v>0</v>
      </c>
      <c r="IJ364" s="30">
        <f t="shared" si="106"/>
        <v>0</v>
      </c>
      <c r="IK364" s="30">
        <f t="shared" si="106"/>
        <v>0</v>
      </c>
      <c r="IL364" s="30">
        <f t="shared" si="106"/>
        <v>0</v>
      </c>
      <c r="IM364" s="30">
        <f t="shared" si="106"/>
        <v>0</v>
      </c>
      <c r="IN364" s="30">
        <f t="shared" si="106"/>
        <v>0</v>
      </c>
      <c r="IO364" s="30">
        <f t="shared" si="106"/>
        <v>0</v>
      </c>
      <c r="IP364" s="30">
        <f t="shared" si="106"/>
        <v>0</v>
      </c>
      <c r="IQ364" s="30">
        <f t="shared" si="106"/>
        <v>0</v>
      </c>
      <c r="IR364" s="30">
        <f t="shared" si="106"/>
        <v>0</v>
      </c>
      <c r="IS364" s="30">
        <f t="shared" si="106"/>
        <v>0</v>
      </c>
      <c r="IT364" s="30">
        <f t="shared" si="106"/>
        <v>0</v>
      </c>
      <c r="IU364" s="30">
        <f t="shared" si="106"/>
        <v>0</v>
      </c>
    </row>
    <row r="365" spans="1:21" ht="12">
      <c r="A365" s="16"/>
      <c r="B365" s="32"/>
      <c r="C365" s="44" t="s">
        <v>82</v>
      </c>
      <c r="D365" s="48">
        <f aca="true" t="shared" si="107" ref="D365:D372">SUM(E365+F365)</f>
        <v>1831967</v>
      </c>
      <c r="E365" s="48">
        <f>SUM(E366:E367)</f>
        <v>1831967</v>
      </c>
      <c r="F365" s="48">
        <f>SUM(F366:F372)</f>
        <v>0</v>
      </c>
      <c r="G365" s="48">
        <f aca="true" t="shared" si="108" ref="G365:G372">SUM(H365+I365)</f>
        <v>1837287</v>
      </c>
      <c r="H365" s="48">
        <f>SUM(H366:H367)</f>
        <v>1837287</v>
      </c>
      <c r="I365" s="48">
        <f>SUM(I366:I372)</f>
        <v>0</v>
      </c>
      <c r="J365" s="48">
        <f aca="true" t="shared" si="109" ref="J365:J372">SUM(K365+L365)</f>
        <v>935755.51</v>
      </c>
      <c r="K365" s="48">
        <f>SUM(K366:K367)</f>
        <v>935755.51</v>
      </c>
      <c r="L365" s="48">
        <f>SUM(L366:L372)</f>
        <v>0</v>
      </c>
      <c r="M365" s="49">
        <f>SUM(J365/G365)*100</f>
        <v>50.93137381367201</v>
      </c>
      <c r="N365" s="4"/>
      <c r="O365" s="1"/>
      <c r="P365" s="1"/>
      <c r="Q365" s="1"/>
      <c r="R365" s="1"/>
      <c r="S365" s="1"/>
      <c r="T365" s="1"/>
      <c r="U365" s="43"/>
    </row>
    <row r="366" spans="1:21" ht="12">
      <c r="A366" s="16"/>
      <c r="B366" s="32"/>
      <c r="C366" s="44" t="s">
        <v>83</v>
      </c>
      <c r="D366" s="48">
        <f t="shared" si="107"/>
        <v>1695000</v>
      </c>
      <c r="E366" s="48">
        <v>1695000</v>
      </c>
      <c r="F366" s="48"/>
      <c r="G366" s="48">
        <f t="shared" si="108"/>
        <v>1700320</v>
      </c>
      <c r="H366" s="48">
        <v>1700320</v>
      </c>
      <c r="I366" s="48"/>
      <c r="J366" s="48">
        <f t="shared" si="109"/>
        <v>849043.9</v>
      </c>
      <c r="K366" s="48">
        <v>849043.9</v>
      </c>
      <c r="L366" s="48"/>
      <c r="M366" s="49">
        <f>SUM(J366/G366)*100</f>
        <v>49.934359414698406</v>
      </c>
      <c r="N366" s="4"/>
      <c r="O366" s="1"/>
      <c r="P366" s="1"/>
      <c r="Q366" s="1"/>
      <c r="R366" s="1"/>
      <c r="S366" s="1"/>
      <c r="T366" s="1"/>
      <c r="U366" s="43"/>
    </row>
    <row r="367" spans="1:21" ht="12">
      <c r="A367" s="16"/>
      <c r="B367" s="32"/>
      <c r="C367" s="44" t="s">
        <v>86</v>
      </c>
      <c r="D367" s="48">
        <f t="shared" si="107"/>
        <v>136967</v>
      </c>
      <c r="E367" s="48">
        <v>136967</v>
      </c>
      <c r="F367" s="48"/>
      <c r="G367" s="48">
        <f t="shared" si="108"/>
        <v>136967</v>
      </c>
      <c r="H367" s="48">
        <v>136967</v>
      </c>
      <c r="I367" s="48"/>
      <c r="J367" s="48">
        <f t="shared" si="109"/>
        <v>86711.61</v>
      </c>
      <c r="K367" s="48">
        <v>86711.61</v>
      </c>
      <c r="L367" s="48"/>
      <c r="M367" s="49">
        <f>SUM(J367/G367)*100</f>
        <v>63.30839545291932</v>
      </c>
      <c r="N367" s="4"/>
      <c r="O367" s="1"/>
      <c r="P367" s="1"/>
      <c r="Q367" s="1"/>
      <c r="R367" s="1"/>
      <c r="S367" s="1"/>
      <c r="T367" s="1"/>
      <c r="U367" s="43"/>
    </row>
    <row r="368" spans="1:21" ht="12">
      <c r="A368" s="16"/>
      <c r="B368" s="32"/>
      <c r="C368" s="44" t="s">
        <v>87</v>
      </c>
      <c r="D368" s="48">
        <f t="shared" si="107"/>
        <v>0</v>
      </c>
      <c r="E368" s="48"/>
      <c r="F368" s="48"/>
      <c r="G368" s="48">
        <f t="shared" si="108"/>
        <v>0</v>
      </c>
      <c r="H368" s="48"/>
      <c r="I368" s="48"/>
      <c r="J368" s="48">
        <f t="shared" si="109"/>
        <v>0</v>
      </c>
      <c r="K368" s="48"/>
      <c r="L368" s="48"/>
      <c r="M368" s="49"/>
      <c r="N368" s="4"/>
      <c r="O368" s="1"/>
      <c r="P368" s="1"/>
      <c r="Q368" s="1"/>
      <c r="R368" s="1"/>
      <c r="S368" s="1"/>
      <c r="T368" s="1"/>
      <c r="U368" s="43"/>
    </row>
    <row r="369" spans="1:21" ht="12">
      <c r="A369" s="16"/>
      <c r="B369" s="32"/>
      <c r="C369" s="44" t="s">
        <v>84</v>
      </c>
      <c r="D369" s="48">
        <f t="shared" si="107"/>
        <v>114300</v>
      </c>
      <c r="E369" s="48">
        <v>114300</v>
      </c>
      <c r="F369" s="48"/>
      <c r="G369" s="48">
        <f t="shared" si="108"/>
        <v>114300</v>
      </c>
      <c r="H369" s="48">
        <v>114300</v>
      </c>
      <c r="I369" s="48"/>
      <c r="J369" s="48">
        <f t="shared" si="109"/>
        <v>62189.02</v>
      </c>
      <c r="K369" s="48">
        <v>62189.02</v>
      </c>
      <c r="L369" s="48"/>
      <c r="M369" s="49">
        <f>SUM(J369/G369)*100</f>
        <v>54.40859142607174</v>
      </c>
      <c r="N369" s="4"/>
      <c r="O369" s="1"/>
      <c r="P369" s="1"/>
      <c r="Q369" s="1"/>
      <c r="R369" s="1"/>
      <c r="S369" s="1"/>
      <c r="T369" s="1"/>
      <c r="U369" s="43"/>
    </row>
    <row r="370" spans="1:21" ht="36">
      <c r="A370" s="16"/>
      <c r="B370" s="32"/>
      <c r="C370" s="44" t="s">
        <v>90</v>
      </c>
      <c r="D370" s="48">
        <f t="shared" si="107"/>
        <v>0</v>
      </c>
      <c r="E370" s="48"/>
      <c r="F370" s="48"/>
      <c r="G370" s="48">
        <f t="shared" si="108"/>
        <v>0</v>
      </c>
      <c r="H370" s="48"/>
      <c r="I370" s="48"/>
      <c r="J370" s="48">
        <f t="shared" si="109"/>
        <v>0</v>
      </c>
      <c r="K370" s="48"/>
      <c r="L370" s="48"/>
      <c r="M370" s="49"/>
      <c r="N370" s="4"/>
      <c r="O370" s="1"/>
      <c r="P370" s="1"/>
      <c r="Q370" s="1"/>
      <c r="R370" s="1"/>
      <c r="S370" s="1"/>
      <c r="T370" s="1"/>
      <c r="U370" s="43"/>
    </row>
    <row r="371" spans="1:21" ht="35.25" customHeight="1">
      <c r="A371" s="16"/>
      <c r="B371" s="32"/>
      <c r="C371" s="44" t="s">
        <v>88</v>
      </c>
      <c r="D371" s="48">
        <f t="shared" si="107"/>
        <v>0</v>
      </c>
      <c r="E371" s="48"/>
      <c r="F371" s="48"/>
      <c r="G371" s="48">
        <f t="shared" si="108"/>
        <v>0</v>
      </c>
      <c r="H371" s="48"/>
      <c r="I371" s="48"/>
      <c r="J371" s="48">
        <f t="shared" si="109"/>
        <v>0</v>
      </c>
      <c r="K371" s="48"/>
      <c r="L371" s="48"/>
      <c r="M371" s="49"/>
      <c r="N371" s="4"/>
      <c r="O371" s="1"/>
      <c r="P371" s="1"/>
      <c r="Q371" s="1"/>
      <c r="R371" s="1"/>
      <c r="S371" s="1"/>
      <c r="T371" s="1"/>
      <c r="U371" s="43"/>
    </row>
    <row r="372" spans="1:21" ht="13.5" customHeight="1">
      <c r="A372" s="16"/>
      <c r="B372" s="32"/>
      <c r="C372" s="44" t="s">
        <v>89</v>
      </c>
      <c r="D372" s="48">
        <f t="shared" si="107"/>
        <v>0</v>
      </c>
      <c r="E372" s="48"/>
      <c r="F372" s="48"/>
      <c r="G372" s="48">
        <f t="shared" si="108"/>
        <v>0</v>
      </c>
      <c r="H372" s="48"/>
      <c r="I372" s="48"/>
      <c r="J372" s="48">
        <f t="shared" si="109"/>
        <v>0</v>
      </c>
      <c r="K372" s="48"/>
      <c r="L372" s="48"/>
      <c r="M372" s="49"/>
      <c r="N372" s="4"/>
      <c r="O372" s="1"/>
      <c r="P372" s="1"/>
      <c r="Q372" s="1"/>
      <c r="R372" s="1"/>
      <c r="S372" s="1"/>
      <c r="T372" s="1"/>
      <c r="U372" s="43"/>
    </row>
    <row r="373" spans="1:21" ht="48">
      <c r="A373" s="16"/>
      <c r="B373" s="32"/>
      <c r="C373" s="44" t="s">
        <v>91</v>
      </c>
      <c r="D373" s="48"/>
      <c r="E373" s="48"/>
      <c r="F373" s="48"/>
      <c r="G373" s="48"/>
      <c r="H373" s="48"/>
      <c r="I373" s="48"/>
      <c r="J373" s="48"/>
      <c r="K373" s="48"/>
      <c r="L373" s="48"/>
      <c r="M373" s="49"/>
      <c r="N373" s="4"/>
      <c r="O373" s="1"/>
      <c r="P373" s="1"/>
      <c r="Q373" s="1"/>
      <c r="R373" s="1"/>
      <c r="S373" s="1"/>
      <c r="T373" s="1"/>
      <c r="U373" s="43"/>
    </row>
    <row r="374" spans="1:21" ht="12.75" customHeight="1">
      <c r="A374" s="16"/>
      <c r="B374" s="16">
        <v>80146</v>
      </c>
      <c r="C374" s="29" t="s">
        <v>71</v>
      </c>
      <c r="D374" s="48">
        <f>SUM(E374:F374)</f>
        <v>99219</v>
      </c>
      <c r="E374" s="49">
        <f>SUM(E375)</f>
        <v>99219</v>
      </c>
      <c r="F374" s="49">
        <f>SUM(F375)</f>
        <v>0</v>
      </c>
      <c r="G374" s="48">
        <f>SUM(H374:I374)</f>
        <v>95939</v>
      </c>
      <c r="H374" s="49">
        <f>SUM(H375)</f>
        <v>95939</v>
      </c>
      <c r="I374" s="49">
        <f>SUM(I375)</f>
        <v>0</v>
      </c>
      <c r="J374" s="48">
        <f>SUM(K374:L374)</f>
        <v>16754.8</v>
      </c>
      <c r="K374" s="49">
        <f>SUM(K375)</f>
        <v>16754.8</v>
      </c>
      <c r="L374" s="49">
        <f>SUM(L375)</f>
        <v>0</v>
      </c>
      <c r="M374" s="49">
        <f>SUM(J374/G374)*100</f>
        <v>17.464013591969895</v>
      </c>
      <c r="N374" s="4"/>
      <c r="O374" s="1"/>
      <c r="P374" s="1"/>
      <c r="Q374" s="1"/>
      <c r="R374" s="1"/>
      <c r="S374" s="1"/>
      <c r="T374" s="1"/>
      <c r="U374" s="43"/>
    </row>
    <row r="375" spans="1:21" ht="12.75" customHeight="1">
      <c r="A375" s="16"/>
      <c r="B375" s="16"/>
      <c r="C375" s="44" t="s">
        <v>82</v>
      </c>
      <c r="D375" s="48">
        <f aca="true" t="shared" si="110" ref="D375:D382">SUM(E375+F375)</f>
        <v>99219</v>
      </c>
      <c r="E375" s="48">
        <f>SUM(E376:E382)</f>
        <v>99219</v>
      </c>
      <c r="F375" s="48">
        <f>SUM(F376:F382)</f>
        <v>0</v>
      </c>
      <c r="G375" s="48">
        <f aca="true" t="shared" si="111" ref="G375:G382">SUM(H375+I375)</f>
        <v>95939</v>
      </c>
      <c r="H375" s="48">
        <f>SUM(H376:H382)</f>
        <v>95939</v>
      </c>
      <c r="I375" s="48">
        <f>SUM(I376:I382)</f>
        <v>0</v>
      </c>
      <c r="J375" s="48">
        <f aca="true" t="shared" si="112" ref="J375:J382">SUM(K375+L375)</f>
        <v>16754.8</v>
      </c>
      <c r="K375" s="48">
        <f>SUM(K376:K382)</f>
        <v>16754.8</v>
      </c>
      <c r="L375" s="48">
        <f>SUM(L376:L382)</f>
        <v>0</v>
      </c>
      <c r="M375" s="49">
        <f>SUM(J375/G375)*100</f>
        <v>17.464013591969895</v>
      </c>
      <c r="N375" s="4"/>
      <c r="O375" s="1"/>
      <c r="P375" s="1"/>
      <c r="Q375" s="1"/>
      <c r="R375" s="1"/>
      <c r="S375" s="1"/>
      <c r="T375" s="1"/>
      <c r="U375" s="43"/>
    </row>
    <row r="376" spans="1:21" ht="12.75" customHeight="1">
      <c r="A376" s="16"/>
      <c r="B376" s="16"/>
      <c r="C376" s="44" t="s">
        <v>83</v>
      </c>
      <c r="D376" s="48">
        <f t="shared" si="110"/>
        <v>0</v>
      </c>
      <c r="E376" s="48"/>
      <c r="F376" s="48"/>
      <c r="G376" s="48">
        <f t="shared" si="111"/>
        <v>0</v>
      </c>
      <c r="H376" s="48"/>
      <c r="I376" s="48"/>
      <c r="J376" s="48">
        <f t="shared" si="112"/>
        <v>0</v>
      </c>
      <c r="K376" s="48"/>
      <c r="L376" s="48"/>
      <c r="M376" s="49"/>
      <c r="N376" s="4"/>
      <c r="O376" s="1"/>
      <c r="P376" s="1"/>
      <c r="Q376" s="1"/>
      <c r="R376" s="1"/>
      <c r="S376" s="1"/>
      <c r="T376" s="1"/>
      <c r="U376" s="43"/>
    </row>
    <row r="377" spans="1:21" ht="12">
      <c r="A377" s="16"/>
      <c r="B377" s="16"/>
      <c r="C377" s="44" t="s">
        <v>86</v>
      </c>
      <c r="D377" s="48">
        <f t="shared" si="110"/>
        <v>99219</v>
      </c>
      <c r="E377" s="48">
        <v>99219</v>
      </c>
      <c r="F377" s="48"/>
      <c r="G377" s="48">
        <f t="shared" si="111"/>
        <v>95939</v>
      </c>
      <c r="H377" s="48">
        <v>95939</v>
      </c>
      <c r="I377" s="48"/>
      <c r="J377" s="48">
        <f t="shared" si="112"/>
        <v>16754.8</v>
      </c>
      <c r="K377" s="48">
        <v>16754.8</v>
      </c>
      <c r="L377" s="48"/>
      <c r="M377" s="49">
        <f>SUM(J377/G377)*100</f>
        <v>17.464013591969895</v>
      </c>
      <c r="N377" s="4"/>
      <c r="O377" s="1"/>
      <c r="P377" s="1"/>
      <c r="Q377" s="1"/>
      <c r="R377" s="1"/>
      <c r="S377" s="1"/>
      <c r="T377" s="1"/>
      <c r="U377" s="43"/>
    </row>
    <row r="378" spans="1:21" ht="12.75" customHeight="1">
      <c r="A378" s="16"/>
      <c r="B378" s="16"/>
      <c r="C378" s="44" t="s">
        <v>87</v>
      </c>
      <c r="D378" s="48">
        <f t="shared" si="110"/>
        <v>0</v>
      </c>
      <c r="E378" s="48"/>
      <c r="F378" s="48"/>
      <c r="G378" s="48">
        <f t="shared" si="111"/>
        <v>0</v>
      </c>
      <c r="H378" s="48"/>
      <c r="I378" s="48"/>
      <c r="J378" s="48">
        <f t="shared" si="112"/>
        <v>0</v>
      </c>
      <c r="K378" s="48"/>
      <c r="L378" s="48"/>
      <c r="M378" s="49"/>
      <c r="N378" s="4"/>
      <c r="O378" s="1"/>
      <c r="P378" s="1"/>
      <c r="Q378" s="1"/>
      <c r="R378" s="1"/>
      <c r="S378" s="1"/>
      <c r="T378" s="1"/>
      <c r="U378" s="43"/>
    </row>
    <row r="379" spans="1:21" ht="12.75" customHeight="1">
      <c r="A379" s="16"/>
      <c r="B379" s="16"/>
      <c r="C379" s="44" t="s">
        <v>84</v>
      </c>
      <c r="D379" s="48">
        <f t="shared" si="110"/>
        <v>0</v>
      </c>
      <c r="E379" s="48"/>
      <c r="F379" s="48"/>
      <c r="G379" s="48">
        <f t="shared" si="111"/>
        <v>0</v>
      </c>
      <c r="H379" s="48"/>
      <c r="I379" s="48"/>
      <c r="J379" s="48">
        <f t="shared" si="112"/>
        <v>0</v>
      </c>
      <c r="K379" s="48"/>
      <c r="L379" s="48"/>
      <c r="M379" s="49"/>
      <c r="N379" s="4"/>
      <c r="O379" s="1"/>
      <c r="P379" s="1"/>
      <c r="Q379" s="1"/>
      <c r="R379" s="1"/>
      <c r="S379" s="1"/>
      <c r="T379" s="1"/>
      <c r="U379" s="43"/>
    </row>
    <row r="380" spans="1:21" ht="36.75" customHeight="1">
      <c r="A380" s="16"/>
      <c r="B380" s="16"/>
      <c r="C380" s="44" t="s">
        <v>90</v>
      </c>
      <c r="D380" s="48">
        <f t="shared" si="110"/>
        <v>0</v>
      </c>
      <c r="E380" s="48"/>
      <c r="F380" s="48"/>
      <c r="G380" s="48">
        <f t="shared" si="111"/>
        <v>0</v>
      </c>
      <c r="H380" s="48"/>
      <c r="I380" s="48"/>
      <c r="J380" s="48">
        <f t="shared" si="112"/>
        <v>0</v>
      </c>
      <c r="K380" s="48"/>
      <c r="L380" s="48"/>
      <c r="M380" s="49"/>
      <c r="N380" s="4"/>
      <c r="O380" s="1"/>
      <c r="P380" s="1"/>
      <c r="Q380" s="1"/>
      <c r="R380" s="1"/>
      <c r="S380" s="1"/>
      <c r="T380" s="1"/>
      <c r="U380" s="43"/>
    </row>
    <row r="381" spans="1:21" ht="12.75" customHeight="1">
      <c r="A381" s="16"/>
      <c r="B381" s="16"/>
      <c r="C381" s="44" t="s">
        <v>88</v>
      </c>
      <c r="D381" s="48">
        <f t="shared" si="110"/>
        <v>0</v>
      </c>
      <c r="E381" s="48"/>
      <c r="F381" s="48"/>
      <c r="G381" s="48">
        <f t="shared" si="111"/>
        <v>0</v>
      </c>
      <c r="H381" s="48"/>
      <c r="I381" s="48"/>
      <c r="J381" s="48">
        <f t="shared" si="112"/>
        <v>0</v>
      </c>
      <c r="K381" s="48"/>
      <c r="L381" s="48"/>
      <c r="M381" s="49"/>
      <c r="N381" s="4"/>
      <c r="O381" s="1"/>
      <c r="P381" s="1"/>
      <c r="Q381" s="1"/>
      <c r="R381" s="1"/>
      <c r="S381" s="1"/>
      <c r="T381" s="1"/>
      <c r="U381" s="43"/>
    </row>
    <row r="382" spans="1:21" ht="12.75" customHeight="1">
      <c r="A382" s="16"/>
      <c r="B382" s="16"/>
      <c r="C382" s="44" t="s">
        <v>89</v>
      </c>
      <c r="D382" s="48">
        <f t="shared" si="110"/>
        <v>0</v>
      </c>
      <c r="E382" s="48"/>
      <c r="F382" s="48"/>
      <c r="G382" s="48">
        <f t="shared" si="111"/>
        <v>0</v>
      </c>
      <c r="H382" s="48"/>
      <c r="I382" s="48"/>
      <c r="J382" s="48">
        <f t="shared" si="112"/>
        <v>0</v>
      </c>
      <c r="K382" s="48"/>
      <c r="L382" s="48"/>
      <c r="M382" s="49"/>
      <c r="N382" s="4"/>
      <c r="O382" s="1"/>
      <c r="P382" s="1"/>
      <c r="Q382" s="1"/>
      <c r="R382" s="1"/>
      <c r="S382" s="1"/>
      <c r="T382" s="1"/>
      <c r="U382" s="43"/>
    </row>
    <row r="383" spans="1:21" ht="48">
      <c r="A383" s="16"/>
      <c r="B383" s="16"/>
      <c r="C383" s="44" t="s">
        <v>91</v>
      </c>
      <c r="D383" s="48"/>
      <c r="E383" s="48"/>
      <c r="F383" s="48"/>
      <c r="G383" s="48"/>
      <c r="H383" s="48"/>
      <c r="I383" s="48"/>
      <c r="J383" s="48"/>
      <c r="K383" s="48"/>
      <c r="L383" s="48"/>
      <c r="M383" s="49"/>
      <c r="N383" s="4"/>
      <c r="O383" s="1"/>
      <c r="P383" s="1"/>
      <c r="Q383" s="1"/>
      <c r="R383" s="1"/>
      <c r="S383" s="1"/>
      <c r="T383" s="1"/>
      <c r="U383" s="43"/>
    </row>
    <row r="384" spans="1:21" ht="12">
      <c r="A384" s="16"/>
      <c r="B384" s="16">
        <v>80148</v>
      </c>
      <c r="C384" s="35" t="s">
        <v>52</v>
      </c>
      <c r="D384" s="48">
        <f>SUM(E384:F384)</f>
        <v>176655</v>
      </c>
      <c r="E384" s="49">
        <f>SUM(E385)</f>
        <v>176655</v>
      </c>
      <c r="F384" s="49">
        <f>SUM(F385)</f>
        <v>0</v>
      </c>
      <c r="G384" s="48">
        <f>SUM(H384:I384)</f>
        <v>181005</v>
      </c>
      <c r="H384" s="49">
        <f>SUM(H385)</f>
        <v>181005</v>
      </c>
      <c r="I384" s="49">
        <f>SUM(I385)</f>
        <v>0</v>
      </c>
      <c r="J384" s="48">
        <f>SUM(K384:L384)</f>
        <v>87704.34999999999</v>
      </c>
      <c r="K384" s="49">
        <f>SUM(K385)</f>
        <v>87704.34999999999</v>
      </c>
      <c r="L384" s="49">
        <f>SUM(L385)</f>
        <v>0</v>
      </c>
      <c r="M384" s="49">
        <f>SUM(J384/G384)*100</f>
        <v>48.45410347780448</v>
      </c>
      <c r="N384" s="4"/>
      <c r="O384" s="1"/>
      <c r="P384" s="1"/>
      <c r="Q384" s="1"/>
      <c r="R384" s="1"/>
      <c r="S384" s="1"/>
      <c r="T384" s="1"/>
      <c r="U384" s="43"/>
    </row>
    <row r="385" spans="1:21" ht="12">
      <c r="A385" s="16"/>
      <c r="B385" s="16"/>
      <c r="C385" s="44" t="s">
        <v>82</v>
      </c>
      <c r="D385" s="48">
        <f aca="true" t="shared" si="113" ref="D385:D392">SUM(E385+F385)</f>
        <v>176655</v>
      </c>
      <c r="E385" s="48">
        <f>SUM(E386:E392)</f>
        <v>176655</v>
      </c>
      <c r="F385" s="48">
        <f>SUM(F386:F392)</f>
        <v>0</v>
      </c>
      <c r="G385" s="48">
        <f aca="true" t="shared" si="114" ref="G385:G392">SUM(H385+I385)</f>
        <v>181005</v>
      </c>
      <c r="H385" s="48">
        <f>SUM(H386:H392)</f>
        <v>181005</v>
      </c>
      <c r="I385" s="48">
        <f>SUM(I386:I392)</f>
        <v>0</v>
      </c>
      <c r="J385" s="48">
        <f aca="true" t="shared" si="115" ref="J385:J392">SUM(K385+L385)</f>
        <v>87704.34999999999</v>
      </c>
      <c r="K385" s="48">
        <f>SUM(K386:K392)</f>
        <v>87704.34999999999</v>
      </c>
      <c r="L385" s="48">
        <f>SUM(L386:L392)</f>
        <v>0</v>
      </c>
      <c r="M385" s="49">
        <f>SUM(J385/G385)*100</f>
        <v>48.45410347780448</v>
      </c>
      <c r="N385" s="4"/>
      <c r="O385" s="1"/>
      <c r="P385" s="1"/>
      <c r="Q385" s="1"/>
      <c r="R385" s="1"/>
      <c r="S385" s="1"/>
      <c r="T385" s="1"/>
      <c r="U385" s="43"/>
    </row>
    <row r="386" spans="1:21" ht="12">
      <c r="A386" s="16"/>
      <c r="B386" s="16"/>
      <c r="C386" s="44" t="s">
        <v>83</v>
      </c>
      <c r="D386" s="48">
        <f t="shared" si="113"/>
        <v>161180</v>
      </c>
      <c r="E386" s="48">
        <v>161180</v>
      </c>
      <c r="F386" s="48"/>
      <c r="G386" s="48">
        <f t="shared" si="114"/>
        <v>165530</v>
      </c>
      <c r="H386" s="48">
        <v>165530</v>
      </c>
      <c r="I386" s="48"/>
      <c r="J386" s="48">
        <f t="shared" si="115"/>
        <v>80198.9</v>
      </c>
      <c r="K386" s="48">
        <v>80198.9</v>
      </c>
      <c r="L386" s="48"/>
      <c r="M386" s="49">
        <f>SUM(J386/G386)*100</f>
        <v>48.449767413761855</v>
      </c>
      <c r="N386" s="4"/>
      <c r="O386" s="1"/>
      <c r="P386" s="1"/>
      <c r="Q386" s="1"/>
      <c r="R386" s="1"/>
      <c r="S386" s="1"/>
      <c r="T386" s="1"/>
      <c r="U386" s="43"/>
    </row>
    <row r="387" spans="1:21" ht="12">
      <c r="A387" s="16"/>
      <c r="B387" s="16"/>
      <c r="C387" s="44" t="s">
        <v>86</v>
      </c>
      <c r="D387" s="48">
        <f t="shared" si="113"/>
        <v>15475</v>
      </c>
      <c r="E387" s="48">
        <v>15475</v>
      </c>
      <c r="F387" s="48"/>
      <c r="G387" s="48">
        <f t="shared" si="114"/>
        <v>15475</v>
      </c>
      <c r="H387" s="48">
        <v>15475</v>
      </c>
      <c r="I387" s="48"/>
      <c r="J387" s="48">
        <f t="shared" si="115"/>
        <v>7505.45</v>
      </c>
      <c r="K387" s="48">
        <v>7505.45</v>
      </c>
      <c r="L387" s="48"/>
      <c r="M387" s="49">
        <f>SUM(J387/G387)*100</f>
        <v>48.50048465266559</v>
      </c>
      <c r="N387" s="4"/>
      <c r="O387" s="1"/>
      <c r="P387" s="1"/>
      <c r="Q387" s="1"/>
      <c r="R387" s="1"/>
      <c r="S387" s="1"/>
      <c r="T387" s="1"/>
      <c r="U387" s="43"/>
    </row>
    <row r="388" spans="1:21" ht="12">
      <c r="A388" s="16"/>
      <c r="B388" s="16"/>
      <c r="C388" s="44" t="s">
        <v>87</v>
      </c>
      <c r="D388" s="48">
        <f t="shared" si="113"/>
        <v>0</v>
      </c>
      <c r="E388" s="48"/>
      <c r="F388" s="48"/>
      <c r="G388" s="48">
        <f t="shared" si="114"/>
        <v>0</v>
      </c>
      <c r="H388" s="48"/>
      <c r="I388" s="48"/>
      <c r="J388" s="48">
        <f t="shared" si="115"/>
        <v>0</v>
      </c>
      <c r="K388" s="48"/>
      <c r="L388" s="48"/>
      <c r="M388" s="49"/>
      <c r="N388" s="4"/>
      <c r="O388" s="1"/>
      <c r="P388" s="1"/>
      <c r="Q388" s="1"/>
      <c r="R388" s="1"/>
      <c r="S388" s="1"/>
      <c r="T388" s="1"/>
      <c r="U388" s="43"/>
    </row>
    <row r="389" spans="1:21" ht="12">
      <c r="A389" s="16"/>
      <c r="B389" s="16"/>
      <c r="C389" s="44" t="s">
        <v>84</v>
      </c>
      <c r="D389" s="48">
        <f t="shared" si="113"/>
        <v>0</v>
      </c>
      <c r="E389" s="48"/>
      <c r="F389" s="48"/>
      <c r="G389" s="48">
        <f t="shared" si="114"/>
        <v>0</v>
      </c>
      <c r="H389" s="48"/>
      <c r="I389" s="48"/>
      <c r="J389" s="48">
        <f t="shared" si="115"/>
        <v>0</v>
      </c>
      <c r="K389" s="48"/>
      <c r="L389" s="48"/>
      <c r="M389" s="49"/>
      <c r="N389" s="4"/>
      <c r="O389" s="1"/>
      <c r="P389" s="1"/>
      <c r="Q389" s="1"/>
      <c r="R389" s="1"/>
      <c r="S389" s="1"/>
      <c r="T389" s="1"/>
      <c r="U389" s="43"/>
    </row>
    <row r="390" spans="1:21" ht="36">
      <c r="A390" s="16"/>
      <c r="B390" s="16"/>
      <c r="C390" s="44" t="s">
        <v>90</v>
      </c>
      <c r="D390" s="48">
        <f t="shared" si="113"/>
        <v>0</v>
      </c>
      <c r="E390" s="48"/>
      <c r="F390" s="48"/>
      <c r="G390" s="48">
        <f t="shared" si="114"/>
        <v>0</v>
      </c>
      <c r="H390" s="48"/>
      <c r="I390" s="48"/>
      <c r="J390" s="48">
        <f t="shared" si="115"/>
        <v>0</v>
      </c>
      <c r="K390" s="48"/>
      <c r="L390" s="48"/>
      <c r="M390" s="49"/>
      <c r="N390" s="4"/>
      <c r="O390" s="1"/>
      <c r="P390" s="1"/>
      <c r="Q390" s="1"/>
      <c r="R390" s="1"/>
      <c r="S390" s="1"/>
      <c r="T390" s="1"/>
      <c r="U390" s="43"/>
    </row>
    <row r="391" spans="1:21" ht="36.75" customHeight="1">
      <c r="A391" s="16"/>
      <c r="B391" s="16"/>
      <c r="C391" s="44" t="s">
        <v>88</v>
      </c>
      <c r="D391" s="48">
        <f t="shared" si="113"/>
        <v>0</v>
      </c>
      <c r="E391" s="48"/>
      <c r="F391" s="48"/>
      <c r="G391" s="48">
        <f t="shared" si="114"/>
        <v>0</v>
      </c>
      <c r="H391" s="48"/>
      <c r="I391" s="48"/>
      <c r="J391" s="48">
        <f t="shared" si="115"/>
        <v>0</v>
      </c>
      <c r="K391" s="48"/>
      <c r="L391" s="48"/>
      <c r="M391" s="49"/>
      <c r="N391" s="4"/>
      <c r="O391" s="1"/>
      <c r="P391" s="1"/>
      <c r="Q391" s="1"/>
      <c r="R391" s="1"/>
      <c r="S391" s="1"/>
      <c r="T391" s="1"/>
      <c r="U391" s="43"/>
    </row>
    <row r="392" spans="1:21" ht="12">
      <c r="A392" s="16"/>
      <c r="B392" s="16"/>
      <c r="C392" s="44" t="s">
        <v>89</v>
      </c>
      <c r="D392" s="48">
        <f t="shared" si="113"/>
        <v>0</v>
      </c>
      <c r="E392" s="48"/>
      <c r="F392" s="48"/>
      <c r="G392" s="48">
        <f t="shared" si="114"/>
        <v>0</v>
      </c>
      <c r="H392" s="48"/>
      <c r="I392" s="48"/>
      <c r="J392" s="48">
        <f t="shared" si="115"/>
        <v>0</v>
      </c>
      <c r="K392" s="48"/>
      <c r="L392" s="48"/>
      <c r="M392" s="49"/>
      <c r="N392" s="4"/>
      <c r="O392" s="1"/>
      <c r="P392" s="1"/>
      <c r="Q392" s="1"/>
      <c r="R392" s="1"/>
      <c r="S392" s="1"/>
      <c r="T392" s="1"/>
      <c r="U392" s="43"/>
    </row>
    <row r="393" spans="1:21" ht="48">
      <c r="A393" s="16"/>
      <c r="B393" s="16"/>
      <c r="C393" s="44" t="s">
        <v>91</v>
      </c>
      <c r="D393" s="48"/>
      <c r="E393" s="48"/>
      <c r="F393" s="48"/>
      <c r="G393" s="48"/>
      <c r="H393" s="48"/>
      <c r="I393" s="48"/>
      <c r="J393" s="48"/>
      <c r="K393" s="48"/>
      <c r="L393" s="48"/>
      <c r="M393" s="49"/>
      <c r="N393" s="4"/>
      <c r="O393" s="1"/>
      <c r="P393" s="1"/>
      <c r="Q393" s="1"/>
      <c r="R393" s="1"/>
      <c r="S393" s="1"/>
      <c r="T393" s="1"/>
      <c r="U393" s="43"/>
    </row>
    <row r="394" spans="1:21" ht="12">
      <c r="A394" s="78" t="s">
        <v>20</v>
      </c>
      <c r="B394" s="79"/>
      <c r="C394" s="80"/>
      <c r="D394" s="48">
        <f>SUM(E394+F394)</f>
        <v>24487449</v>
      </c>
      <c r="E394" s="49">
        <f>SUM(E294+E304+E314+E334+E344+E354+E364+E374+E384)</f>
        <v>24117449</v>
      </c>
      <c r="F394" s="49">
        <f>SUM(F294+F304+F314+F334+F344+F354+F364+F374+F384)</f>
        <v>370000</v>
      </c>
      <c r="G394" s="48">
        <f>SUM(H394+I394)</f>
        <v>24665719</v>
      </c>
      <c r="H394" s="49">
        <f>SUM(H294+H304+H314+H334+H344+H354+H364+H374+H384+H324)</f>
        <v>24195719</v>
      </c>
      <c r="I394" s="49">
        <f>SUM(I294+I304+I314+I334+I344+I354+I364+I374+I384)</f>
        <v>470000</v>
      </c>
      <c r="J394" s="48">
        <f>SUM(K394+L394)</f>
        <v>11919605.04</v>
      </c>
      <c r="K394" s="49">
        <f>SUM(K294+K304+K314+K334+K344+K354+K364+K374+K384+K324)</f>
        <v>11889170.25</v>
      </c>
      <c r="L394" s="49">
        <f>SUM(L294+L304+L314+L334+L344+L354+L364+L374+L384)</f>
        <v>30434.79</v>
      </c>
      <c r="M394" s="49">
        <f>SUM(J394/G394)*100</f>
        <v>48.32457971324492</v>
      </c>
      <c r="N394" s="4"/>
      <c r="O394" s="1"/>
      <c r="P394" s="1"/>
      <c r="Q394" s="1"/>
      <c r="R394" s="1"/>
      <c r="S394" s="1"/>
      <c r="T394" s="1"/>
      <c r="U394" s="43"/>
    </row>
    <row r="395" spans="1:21" ht="12">
      <c r="A395" s="36">
        <v>803</v>
      </c>
      <c r="B395" s="36">
        <v>80309</v>
      </c>
      <c r="C395" s="29" t="s">
        <v>53</v>
      </c>
      <c r="D395" s="48">
        <f>SUM(E395)</f>
        <v>36000</v>
      </c>
      <c r="E395" s="49">
        <f>SUM(E400)</f>
        <v>36000</v>
      </c>
      <c r="F395" s="49"/>
      <c r="G395" s="48">
        <f>SUM(H395)</f>
        <v>36000</v>
      </c>
      <c r="H395" s="49">
        <f>SUM(H400)</f>
        <v>36000</v>
      </c>
      <c r="I395" s="49"/>
      <c r="J395" s="48">
        <f>SUM(K395)</f>
        <v>21900</v>
      </c>
      <c r="K395" s="49">
        <f>SUM(K400)</f>
        <v>21900</v>
      </c>
      <c r="L395" s="49"/>
      <c r="M395" s="49">
        <f>SUM(J395/G395)*100</f>
        <v>60.83333333333333</v>
      </c>
      <c r="N395" s="4"/>
      <c r="O395" s="1"/>
      <c r="P395" s="1"/>
      <c r="Q395" s="1"/>
      <c r="R395" s="1"/>
      <c r="S395" s="1"/>
      <c r="T395" s="1"/>
      <c r="U395" s="43"/>
    </row>
    <row r="396" spans="1:21" ht="12">
      <c r="A396" s="36"/>
      <c r="B396" s="36"/>
      <c r="C396" s="44" t="s">
        <v>82</v>
      </c>
      <c r="D396" s="48">
        <f aca="true" t="shared" si="116" ref="D396:D405">SUM(E396+F396)</f>
        <v>0</v>
      </c>
      <c r="E396" s="48">
        <v>0</v>
      </c>
      <c r="F396" s="48">
        <f>SUM(F398:F403)</f>
        <v>0</v>
      </c>
      <c r="G396" s="48">
        <f aca="true" t="shared" si="117" ref="G396:G403">SUM(H396+I396)</f>
        <v>0</v>
      </c>
      <c r="H396" s="48">
        <v>0</v>
      </c>
      <c r="I396" s="48">
        <f>SUM(I398:I403)</f>
        <v>0</v>
      </c>
      <c r="J396" s="48">
        <f aca="true" t="shared" si="118" ref="J396:J403">SUM(K396+L396)</f>
        <v>0</v>
      </c>
      <c r="K396" s="48">
        <v>0</v>
      </c>
      <c r="L396" s="48">
        <f>SUM(L398:L403)</f>
        <v>0</v>
      </c>
      <c r="M396" s="49"/>
      <c r="N396" s="4"/>
      <c r="O396" s="1"/>
      <c r="P396" s="1"/>
      <c r="Q396" s="1"/>
      <c r="R396" s="1"/>
      <c r="S396" s="1"/>
      <c r="T396" s="1"/>
      <c r="U396" s="43"/>
    </row>
    <row r="397" spans="1:21" ht="12">
      <c r="A397" s="36"/>
      <c r="B397" s="36"/>
      <c r="C397" s="44" t="s">
        <v>83</v>
      </c>
      <c r="D397" s="48">
        <f t="shared" si="116"/>
        <v>0</v>
      </c>
      <c r="E397" s="48"/>
      <c r="F397" s="48"/>
      <c r="G397" s="48">
        <f t="shared" si="117"/>
        <v>0</v>
      </c>
      <c r="H397" s="48"/>
      <c r="I397" s="48"/>
      <c r="J397" s="48">
        <f t="shared" si="118"/>
        <v>0</v>
      </c>
      <c r="K397" s="48"/>
      <c r="L397" s="48"/>
      <c r="M397" s="49"/>
      <c r="N397" s="4"/>
      <c r="O397" s="1"/>
      <c r="P397" s="1"/>
      <c r="Q397" s="1"/>
      <c r="R397" s="1"/>
      <c r="S397" s="1"/>
      <c r="T397" s="1"/>
      <c r="U397" s="43"/>
    </row>
    <row r="398" spans="1:21" ht="12">
      <c r="A398" s="36"/>
      <c r="B398" s="36"/>
      <c r="C398" s="44" t="s">
        <v>86</v>
      </c>
      <c r="D398" s="48">
        <f t="shared" si="116"/>
        <v>0</v>
      </c>
      <c r="E398" s="48"/>
      <c r="F398" s="48"/>
      <c r="G398" s="48">
        <f t="shared" si="117"/>
        <v>0</v>
      </c>
      <c r="H398" s="48"/>
      <c r="I398" s="48"/>
      <c r="J398" s="48">
        <f t="shared" si="118"/>
        <v>0</v>
      </c>
      <c r="K398" s="48"/>
      <c r="L398" s="48"/>
      <c r="M398" s="49"/>
      <c r="N398" s="4"/>
      <c r="O398" s="1"/>
      <c r="P398" s="1"/>
      <c r="Q398" s="1"/>
      <c r="R398" s="1"/>
      <c r="S398" s="1"/>
      <c r="T398" s="1"/>
      <c r="U398" s="43"/>
    </row>
    <row r="399" spans="1:21" ht="12">
      <c r="A399" s="36"/>
      <c r="B399" s="36"/>
      <c r="C399" s="44" t="s">
        <v>87</v>
      </c>
      <c r="D399" s="48">
        <f t="shared" si="116"/>
        <v>0</v>
      </c>
      <c r="E399" s="48"/>
      <c r="F399" s="48"/>
      <c r="G399" s="48">
        <f t="shared" si="117"/>
        <v>0</v>
      </c>
      <c r="H399" s="48"/>
      <c r="I399" s="48"/>
      <c r="J399" s="48">
        <f t="shared" si="118"/>
        <v>0</v>
      </c>
      <c r="K399" s="48"/>
      <c r="L399" s="48"/>
      <c r="M399" s="49"/>
      <c r="N399" s="4"/>
      <c r="O399" s="1"/>
      <c r="P399" s="1"/>
      <c r="Q399" s="1"/>
      <c r="R399" s="1"/>
      <c r="S399" s="1"/>
      <c r="T399" s="1"/>
      <c r="U399" s="43"/>
    </row>
    <row r="400" spans="1:21" ht="12">
      <c r="A400" s="36"/>
      <c r="B400" s="36"/>
      <c r="C400" s="44" t="s">
        <v>84</v>
      </c>
      <c r="D400" s="48">
        <f t="shared" si="116"/>
        <v>36000</v>
      </c>
      <c r="E400" s="48">
        <v>36000</v>
      </c>
      <c r="F400" s="48"/>
      <c r="G400" s="48">
        <f t="shared" si="117"/>
        <v>36000</v>
      </c>
      <c r="H400" s="48">
        <v>36000</v>
      </c>
      <c r="I400" s="48"/>
      <c r="J400" s="48">
        <f t="shared" si="118"/>
        <v>21900</v>
      </c>
      <c r="K400" s="48">
        <v>21900</v>
      </c>
      <c r="L400" s="48"/>
      <c r="M400" s="49">
        <f>SUM(J400/G400)*100</f>
        <v>60.83333333333333</v>
      </c>
      <c r="N400" s="4"/>
      <c r="O400" s="1"/>
      <c r="P400" s="1"/>
      <c r="Q400" s="1"/>
      <c r="R400" s="1"/>
      <c r="S400" s="1"/>
      <c r="T400" s="1"/>
      <c r="U400" s="43"/>
    </row>
    <row r="401" spans="1:21" ht="36">
      <c r="A401" s="36"/>
      <c r="B401" s="36"/>
      <c r="C401" s="44" t="s">
        <v>90</v>
      </c>
      <c r="D401" s="48">
        <f t="shared" si="116"/>
        <v>0</v>
      </c>
      <c r="E401" s="48"/>
      <c r="F401" s="48"/>
      <c r="G401" s="48">
        <f t="shared" si="117"/>
        <v>0</v>
      </c>
      <c r="H401" s="48"/>
      <c r="I401" s="48"/>
      <c r="J401" s="48">
        <f t="shared" si="118"/>
        <v>0</v>
      </c>
      <c r="K401" s="48"/>
      <c r="L401" s="48"/>
      <c r="M401" s="49"/>
      <c r="N401" s="4"/>
      <c r="O401" s="1"/>
      <c r="P401" s="1"/>
      <c r="Q401" s="1"/>
      <c r="R401" s="1"/>
      <c r="S401" s="1"/>
      <c r="T401" s="1"/>
      <c r="U401" s="43"/>
    </row>
    <row r="402" spans="1:21" ht="38.25" customHeight="1">
      <c r="A402" s="36"/>
      <c r="B402" s="36"/>
      <c r="C402" s="44" t="s">
        <v>88</v>
      </c>
      <c r="D402" s="48">
        <f t="shared" si="116"/>
        <v>0</v>
      </c>
      <c r="E402" s="48"/>
      <c r="F402" s="48"/>
      <c r="G402" s="48">
        <f t="shared" si="117"/>
        <v>0</v>
      </c>
      <c r="H402" s="48"/>
      <c r="I402" s="48"/>
      <c r="J402" s="48">
        <f t="shared" si="118"/>
        <v>0</v>
      </c>
      <c r="K402" s="48"/>
      <c r="L402" s="48"/>
      <c r="M402" s="49"/>
      <c r="N402" s="4"/>
      <c r="O402" s="1"/>
      <c r="P402" s="1"/>
      <c r="Q402" s="1"/>
      <c r="R402" s="1"/>
      <c r="S402" s="1"/>
      <c r="T402" s="1"/>
      <c r="U402" s="43"/>
    </row>
    <row r="403" spans="1:21" ht="12">
      <c r="A403" s="36"/>
      <c r="B403" s="36"/>
      <c r="C403" s="44" t="s">
        <v>89</v>
      </c>
      <c r="D403" s="48">
        <f t="shared" si="116"/>
        <v>0</v>
      </c>
      <c r="E403" s="48"/>
      <c r="F403" s="48"/>
      <c r="G403" s="48">
        <f t="shared" si="117"/>
        <v>0</v>
      </c>
      <c r="H403" s="48"/>
      <c r="I403" s="48"/>
      <c r="J403" s="48">
        <f t="shared" si="118"/>
        <v>0</v>
      </c>
      <c r="K403" s="48"/>
      <c r="L403" s="48"/>
      <c r="M403" s="49"/>
      <c r="N403" s="4"/>
      <c r="O403" s="1"/>
      <c r="P403" s="1"/>
      <c r="Q403" s="1"/>
      <c r="R403" s="1"/>
      <c r="S403" s="1"/>
      <c r="T403" s="1"/>
      <c r="U403" s="43"/>
    </row>
    <row r="404" spans="1:21" ht="48">
      <c r="A404" s="36"/>
      <c r="B404" s="36"/>
      <c r="C404" s="44" t="s">
        <v>91</v>
      </c>
      <c r="D404" s="48"/>
      <c r="E404" s="48"/>
      <c r="F404" s="48"/>
      <c r="G404" s="48"/>
      <c r="H404" s="48"/>
      <c r="I404" s="48"/>
      <c r="J404" s="48"/>
      <c r="K404" s="48"/>
      <c r="L404" s="48"/>
      <c r="M404" s="49"/>
      <c r="N404" s="4"/>
      <c r="O404" s="1"/>
      <c r="P404" s="1"/>
      <c r="Q404" s="1"/>
      <c r="R404" s="1"/>
      <c r="S404" s="1"/>
      <c r="T404" s="1"/>
      <c r="U404" s="43"/>
    </row>
    <row r="405" spans="1:21" ht="12">
      <c r="A405" s="78" t="s">
        <v>2</v>
      </c>
      <c r="B405" s="79"/>
      <c r="C405" s="88"/>
      <c r="D405" s="48">
        <f t="shared" si="116"/>
        <v>36000</v>
      </c>
      <c r="E405" s="49">
        <f>SUM(E395)</f>
        <v>36000</v>
      </c>
      <c r="F405" s="49">
        <f>SUM(F395)</f>
        <v>0</v>
      </c>
      <c r="G405" s="48">
        <f>SUM(H405+I405)</f>
        <v>36000</v>
      </c>
      <c r="H405" s="49">
        <f>SUM(H395)</f>
        <v>36000</v>
      </c>
      <c r="I405" s="49">
        <f>SUM(I395)</f>
        <v>0</v>
      </c>
      <c r="J405" s="48">
        <f>SUM(K405+L405)</f>
        <v>21900</v>
      </c>
      <c r="K405" s="49">
        <f>SUM(K395)</f>
        <v>21900</v>
      </c>
      <c r="L405" s="49">
        <f>SUM(L395)</f>
        <v>0</v>
      </c>
      <c r="M405" s="49">
        <f>SUM(J405/G405)*100</f>
        <v>60.83333333333333</v>
      </c>
      <c r="N405" s="4"/>
      <c r="O405" s="1"/>
      <c r="P405" s="1"/>
      <c r="Q405" s="1"/>
      <c r="R405" s="1"/>
      <c r="S405" s="1"/>
      <c r="T405" s="1"/>
      <c r="U405" s="43"/>
    </row>
    <row r="406" spans="1:21" ht="12">
      <c r="A406" s="24">
        <v>851</v>
      </c>
      <c r="B406" s="24">
        <v>85153</v>
      </c>
      <c r="C406" s="16" t="s">
        <v>54</v>
      </c>
      <c r="D406" s="48">
        <f>SUM(E406:F406)</f>
        <v>20000</v>
      </c>
      <c r="E406" s="49">
        <f>SUM(E407)</f>
        <v>20000</v>
      </c>
      <c r="F406" s="49">
        <f>SUM(F407)</f>
        <v>0</v>
      </c>
      <c r="G406" s="48">
        <f>SUM(H406:I406)</f>
        <v>20000</v>
      </c>
      <c r="H406" s="49">
        <f>SUM(H407)</f>
        <v>20000</v>
      </c>
      <c r="I406" s="49">
        <f>SUM(I407)</f>
        <v>0</v>
      </c>
      <c r="J406" s="48">
        <f>SUM(K406:L406)</f>
        <v>0</v>
      </c>
      <c r="K406" s="49">
        <f>SUM(K407)</f>
        <v>0</v>
      </c>
      <c r="L406" s="49">
        <f>SUM(L407)</f>
        <v>0</v>
      </c>
      <c r="M406" s="49">
        <f>SUM(J406/G406)*100</f>
        <v>0</v>
      </c>
      <c r="N406" s="4"/>
      <c r="O406" s="1"/>
      <c r="P406" s="1"/>
      <c r="Q406" s="1"/>
      <c r="R406" s="1"/>
      <c r="S406" s="1"/>
      <c r="T406" s="1"/>
      <c r="U406" s="43"/>
    </row>
    <row r="407" spans="1:21" ht="12">
      <c r="A407" s="24"/>
      <c r="B407" s="24"/>
      <c r="C407" s="44" t="s">
        <v>82</v>
      </c>
      <c r="D407" s="48">
        <f aca="true" t="shared" si="119" ref="D407:D415">SUM(E407+F407)</f>
        <v>20000</v>
      </c>
      <c r="E407" s="48">
        <f>SUM(E408:E409)</f>
        <v>20000</v>
      </c>
      <c r="F407" s="48">
        <f>SUM(F409:F414)</f>
        <v>0</v>
      </c>
      <c r="G407" s="48">
        <f aca="true" t="shared" si="120" ref="G407:G415">SUM(H407+I407)</f>
        <v>20000</v>
      </c>
      <c r="H407" s="48">
        <f>SUM(H408:H409)</f>
        <v>20000</v>
      </c>
      <c r="I407" s="48">
        <f>SUM(I409:I414)</f>
        <v>0</v>
      </c>
      <c r="J407" s="48">
        <f aca="true" t="shared" si="121" ref="J407:J415">SUM(K407+L407)</f>
        <v>0</v>
      </c>
      <c r="K407" s="48">
        <f>SUM(K408:K409)</f>
        <v>0</v>
      </c>
      <c r="L407" s="48">
        <f>SUM(L409:L414)</f>
        <v>0</v>
      </c>
      <c r="M407" s="49">
        <f>SUM(J407/G407)*100</f>
        <v>0</v>
      </c>
      <c r="N407" s="4"/>
      <c r="O407" s="1"/>
      <c r="P407" s="1"/>
      <c r="Q407" s="1"/>
      <c r="R407" s="1"/>
      <c r="S407" s="1"/>
      <c r="T407" s="1"/>
      <c r="U407" s="43"/>
    </row>
    <row r="408" spans="1:21" ht="12">
      <c r="A408" s="24"/>
      <c r="B408" s="24"/>
      <c r="C408" s="44" t="s">
        <v>83</v>
      </c>
      <c r="D408" s="48">
        <f t="shared" si="119"/>
        <v>9000</v>
      </c>
      <c r="E408" s="48">
        <v>9000</v>
      </c>
      <c r="F408" s="48"/>
      <c r="G408" s="48">
        <f t="shared" si="120"/>
        <v>9000</v>
      </c>
      <c r="H408" s="48">
        <v>9000</v>
      </c>
      <c r="I408" s="48"/>
      <c r="J408" s="48">
        <f t="shared" si="121"/>
        <v>0</v>
      </c>
      <c r="K408" s="48">
        <v>0</v>
      </c>
      <c r="L408" s="48"/>
      <c r="M408" s="49">
        <f>SUM(J408/G408)*100</f>
        <v>0</v>
      </c>
      <c r="N408" s="4"/>
      <c r="O408" s="1"/>
      <c r="P408" s="1"/>
      <c r="Q408" s="1"/>
      <c r="R408" s="1"/>
      <c r="S408" s="1"/>
      <c r="T408" s="1"/>
      <c r="U408" s="43"/>
    </row>
    <row r="409" spans="1:21" ht="12">
      <c r="A409" s="24"/>
      <c r="B409" s="24"/>
      <c r="C409" s="44" t="s">
        <v>86</v>
      </c>
      <c r="D409" s="48">
        <f t="shared" si="119"/>
        <v>11000</v>
      </c>
      <c r="E409" s="48">
        <v>11000</v>
      </c>
      <c r="F409" s="48"/>
      <c r="G409" s="48">
        <f t="shared" si="120"/>
        <v>11000</v>
      </c>
      <c r="H409" s="48">
        <v>11000</v>
      </c>
      <c r="I409" s="48"/>
      <c r="J409" s="48">
        <f t="shared" si="121"/>
        <v>0</v>
      </c>
      <c r="K409" s="48">
        <v>0</v>
      </c>
      <c r="L409" s="48"/>
      <c r="M409" s="49">
        <f>SUM(J409/G409)*100</f>
        <v>0</v>
      </c>
      <c r="N409" s="4"/>
      <c r="O409" s="1"/>
      <c r="P409" s="1"/>
      <c r="Q409" s="1"/>
      <c r="R409" s="1"/>
      <c r="S409" s="1"/>
      <c r="T409" s="1"/>
      <c r="U409" s="43"/>
    </row>
    <row r="410" spans="1:21" ht="12">
      <c r="A410" s="24"/>
      <c r="B410" s="24"/>
      <c r="C410" s="44" t="s">
        <v>87</v>
      </c>
      <c r="D410" s="48">
        <f t="shared" si="119"/>
        <v>0</v>
      </c>
      <c r="E410" s="48"/>
      <c r="F410" s="48"/>
      <c r="G410" s="48">
        <f t="shared" si="120"/>
        <v>0</v>
      </c>
      <c r="H410" s="48"/>
      <c r="I410" s="48"/>
      <c r="J410" s="48">
        <f t="shared" si="121"/>
        <v>0</v>
      </c>
      <c r="K410" s="48"/>
      <c r="L410" s="48"/>
      <c r="M410" s="49"/>
      <c r="N410" s="4"/>
      <c r="O410" s="1"/>
      <c r="P410" s="1"/>
      <c r="Q410" s="1"/>
      <c r="R410" s="1"/>
      <c r="S410" s="1"/>
      <c r="T410" s="1"/>
      <c r="U410" s="43"/>
    </row>
    <row r="411" spans="1:21" ht="12">
      <c r="A411" s="24"/>
      <c r="B411" s="24"/>
      <c r="C411" s="44" t="s">
        <v>84</v>
      </c>
      <c r="D411" s="48">
        <f t="shared" si="119"/>
        <v>0</v>
      </c>
      <c r="E411" s="48"/>
      <c r="F411" s="48"/>
      <c r="G411" s="48">
        <f t="shared" si="120"/>
        <v>0</v>
      </c>
      <c r="H411" s="48"/>
      <c r="I411" s="48"/>
      <c r="J411" s="48">
        <f t="shared" si="121"/>
        <v>0</v>
      </c>
      <c r="K411" s="48"/>
      <c r="L411" s="48"/>
      <c r="M411" s="49"/>
      <c r="N411" s="4"/>
      <c r="O411" s="1"/>
      <c r="P411" s="1"/>
      <c r="Q411" s="1"/>
      <c r="R411" s="1"/>
      <c r="S411" s="1"/>
      <c r="T411" s="1"/>
      <c r="U411" s="43"/>
    </row>
    <row r="412" spans="1:21" ht="36">
      <c r="A412" s="24"/>
      <c r="B412" s="24"/>
      <c r="C412" s="44" t="s">
        <v>90</v>
      </c>
      <c r="D412" s="48">
        <f t="shared" si="119"/>
        <v>0</v>
      </c>
      <c r="E412" s="48"/>
      <c r="F412" s="48"/>
      <c r="G412" s="48">
        <f t="shared" si="120"/>
        <v>0</v>
      </c>
      <c r="H412" s="48"/>
      <c r="I412" s="48"/>
      <c r="J412" s="48">
        <f t="shared" si="121"/>
        <v>0</v>
      </c>
      <c r="K412" s="48"/>
      <c r="L412" s="48"/>
      <c r="M412" s="49"/>
      <c r="N412" s="4"/>
      <c r="O412" s="1"/>
      <c r="P412" s="1"/>
      <c r="Q412" s="1"/>
      <c r="R412" s="1"/>
      <c r="S412" s="1"/>
      <c r="T412" s="1"/>
      <c r="U412" s="43"/>
    </row>
    <row r="413" spans="1:21" ht="38.25" customHeight="1">
      <c r="A413" s="24"/>
      <c r="B413" s="24"/>
      <c r="C413" s="44" t="s">
        <v>88</v>
      </c>
      <c r="D413" s="48">
        <f t="shared" si="119"/>
        <v>0</v>
      </c>
      <c r="E413" s="48"/>
      <c r="F413" s="48"/>
      <c r="G413" s="48">
        <f t="shared" si="120"/>
        <v>0</v>
      </c>
      <c r="H413" s="48"/>
      <c r="I413" s="48"/>
      <c r="J413" s="48">
        <f t="shared" si="121"/>
        <v>0</v>
      </c>
      <c r="K413" s="48"/>
      <c r="L413" s="48"/>
      <c r="M413" s="49"/>
      <c r="N413" s="4"/>
      <c r="O413" s="1"/>
      <c r="P413" s="1"/>
      <c r="Q413" s="1"/>
      <c r="R413" s="1"/>
      <c r="S413" s="1"/>
      <c r="T413" s="1"/>
      <c r="U413" s="43"/>
    </row>
    <row r="414" spans="1:21" ht="12">
      <c r="A414" s="24"/>
      <c r="B414" s="24"/>
      <c r="C414" s="44" t="s">
        <v>89</v>
      </c>
      <c r="D414" s="48">
        <f t="shared" si="119"/>
        <v>0</v>
      </c>
      <c r="E414" s="48"/>
      <c r="F414" s="48"/>
      <c r="G414" s="48">
        <f t="shared" si="120"/>
        <v>0</v>
      </c>
      <c r="H414" s="48"/>
      <c r="I414" s="48"/>
      <c r="J414" s="48">
        <f t="shared" si="121"/>
        <v>0</v>
      </c>
      <c r="K414" s="48"/>
      <c r="L414" s="48"/>
      <c r="M414" s="49"/>
      <c r="N414" s="4"/>
      <c r="O414" s="1"/>
      <c r="P414" s="1"/>
      <c r="Q414" s="1"/>
      <c r="R414" s="1"/>
      <c r="S414" s="1"/>
      <c r="T414" s="1"/>
      <c r="U414" s="43"/>
    </row>
    <row r="415" spans="1:21" ht="48">
      <c r="A415" s="24"/>
      <c r="B415" s="24"/>
      <c r="C415" s="44" t="s">
        <v>91</v>
      </c>
      <c r="D415" s="48">
        <f t="shared" si="119"/>
        <v>0</v>
      </c>
      <c r="E415" s="48"/>
      <c r="F415" s="48"/>
      <c r="G415" s="48">
        <f t="shared" si="120"/>
        <v>0</v>
      </c>
      <c r="H415" s="48"/>
      <c r="I415" s="48"/>
      <c r="J415" s="48">
        <f t="shared" si="121"/>
        <v>0</v>
      </c>
      <c r="K415" s="48"/>
      <c r="L415" s="48"/>
      <c r="M415" s="49"/>
      <c r="N415" s="4"/>
      <c r="O415" s="1"/>
      <c r="P415" s="1"/>
      <c r="Q415" s="1"/>
      <c r="R415" s="1"/>
      <c r="S415" s="1"/>
      <c r="T415" s="1"/>
      <c r="U415" s="43"/>
    </row>
    <row r="416" spans="1:21" ht="12">
      <c r="A416" s="24"/>
      <c r="B416" s="27">
        <v>85154</v>
      </c>
      <c r="C416" s="29" t="s">
        <v>55</v>
      </c>
      <c r="D416" s="48">
        <f>SUM(E416:F416)</f>
        <v>160000</v>
      </c>
      <c r="E416" s="50">
        <f>SUM(E417+E420)</f>
        <v>160000</v>
      </c>
      <c r="F416" s="50">
        <f>SUM(F417)</f>
        <v>0</v>
      </c>
      <c r="G416" s="48">
        <f>SUM(H416:I416)</f>
        <v>160000</v>
      </c>
      <c r="H416" s="50">
        <f>SUM(H417+H420)</f>
        <v>160000</v>
      </c>
      <c r="I416" s="50">
        <f>SUM(I417)</f>
        <v>0</v>
      </c>
      <c r="J416" s="48">
        <f>SUM(K416:L416)</f>
        <v>37379.07</v>
      </c>
      <c r="K416" s="50">
        <f>SUM(K417+K420)</f>
        <v>37379.07</v>
      </c>
      <c r="L416" s="50">
        <f>SUM(L417)</f>
        <v>0</v>
      </c>
      <c r="M416" s="49">
        <f>SUM(J416/G416)*100</f>
        <v>23.36191875</v>
      </c>
      <c r="N416" s="4"/>
      <c r="O416" s="1"/>
      <c r="P416" s="1"/>
      <c r="Q416" s="1"/>
      <c r="R416" s="1"/>
      <c r="S416" s="1"/>
      <c r="T416" s="1"/>
      <c r="U416" s="43"/>
    </row>
    <row r="417" spans="1:21" ht="12">
      <c r="A417" s="24"/>
      <c r="B417" s="27"/>
      <c r="C417" s="44" t="s">
        <v>82</v>
      </c>
      <c r="D417" s="48">
        <f aca="true" t="shared" si="122" ref="D417:D424">SUM(E417+F417)</f>
        <v>148000</v>
      </c>
      <c r="E417" s="48">
        <f>SUM(E418:E419)</f>
        <v>148000</v>
      </c>
      <c r="F417" s="48">
        <f>SUM(F418:F424)</f>
        <v>0</v>
      </c>
      <c r="G417" s="48">
        <f aca="true" t="shared" si="123" ref="G417:G424">SUM(H417+I417)</f>
        <v>148000</v>
      </c>
      <c r="H417" s="48">
        <f>SUM(H418:H419)</f>
        <v>148000</v>
      </c>
      <c r="I417" s="48">
        <f>SUM(I418:I424)</f>
        <v>0</v>
      </c>
      <c r="J417" s="48">
        <f aca="true" t="shared" si="124" ref="J417:J424">SUM(K417+L417)</f>
        <v>37379.07</v>
      </c>
      <c r="K417" s="48">
        <f>SUM(K418:K419)</f>
        <v>37379.07</v>
      </c>
      <c r="L417" s="48">
        <f>SUM(L418:L424)</f>
        <v>0</v>
      </c>
      <c r="M417" s="49">
        <f>SUM(J417/G417)*100</f>
        <v>25.256128378378378</v>
      </c>
      <c r="N417" s="4"/>
      <c r="O417" s="1"/>
      <c r="P417" s="1"/>
      <c r="Q417" s="1"/>
      <c r="R417" s="1"/>
      <c r="S417" s="1"/>
      <c r="T417" s="1"/>
      <c r="U417" s="43"/>
    </row>
    <row r="418" spans="1:21" ht="12">
      <c r="A418" s="24"/>
      <c r="B418" s="27"/>
      <c r="C418" s="44" t="s">
        <v>83</v>
      </c>
      <c r="D418" s="48">
        <f t="shared" si="122"/>
        <v>40000</v>
      </c>
      <c r="E418" s="48">
        <v>40000</v>
      </c>
      <c r="F418" s="48"/>
      <c r="G418" s="48">
        <f t="shared" si="123"/>
        <v>40000</v>
      </c>
      <c r="H418" s="48">
        <v>40000</v>
      </c>
      <c r="I418" s="48"/>
      <c r="J418" s="48">
        <f t="shared" si="124"/>
        <v>14753</v>
      </c>
      <c r="K418" s="48">
        <v>14753</v>
      </c>
      <c r="L418" s="48"/>
      <c r="M418" s="49">
        <f>SUM(J418/G418)*100</f>
        <v>36.8825</v>
      </c>
      <c r="N418" s="4"/>
      <c r="O418" s="1"/>
      <c r="P418" s="1"/>
      <c r="Q418" s="1"/>
      <c r="R418" s="1"/>
      <c r="S418" s="1"/>
      <c r="T418" s="1"/>
      <c r="U418" s="43"/>
    </row>
    <row r="419" spans="1:21" ht="12">
      <c r="A419" s="24"/>
      <c r="B419" s="27"/>
      <c r="C419" s="44" t="s">
        <v>86</v>
      </c>
      <c r="D419" s="48">
        <f t="shared" si="122"/>
        <v>108000</v>
      </c>
      <c r="E419" s="48">
        <v>108000</v>
      </c>
      <c r="F419" s="48"/>
      <c r="G419" s="48">
        <f t="shared" si="123"/>
        <v>108000</v>
      </c>
      <c r="H419" s="48">
        <v>108000</v>
      </c>
      <c r="I419" s="48"/>
      <c r="J419" s="48">
        <f t="shared" si="124"/>
        <v>22626.07</v>
      </c>
      <c r="K419" s="48">
        <v>22626.07</v>
      </c>
      <c r="L419" s="48"/>
      <c r="M419" s="49">
        <f>SUM(J419/G419)*100</f>
        <v>20.950064814814816</v>
      </c>
      <c r="N419" s="4"/>
      <c r="O419" s="1"/>
      <c r="P419" s="1"/>
      <c r="Q419" s="1"/>
      <c r="R419" s="1"/>
      <c r="S419" s="1"/>
      <c r="T419" s="1"/>
      <c r="U419" s="43"/>
    </row>
    <row r="420" spans="1:21" ht="12">
      <c r="A420" s="24"/>
      <c r="B420" s="27"/>
      <c r="C420" s="44" t="s">
        <v>87</v>
      </c>
      <c r="D420" s="48">
        <f t="shared" si="122"/>
        <v>12000</v>
      </c>
      <c r="E420" s="48">
        <v>12000</v>
      </c>
      <c r="F420" s="48"/>
      <c r="G420" s="48">
        <f t="shared" si="123"/>
        <v>12000</v>
      </c>
      <c r="H420" s="48">
        <v>12000</v>
      </c>
      <c r="I420" s="48"/>
      <c r="J420" s="48">
        <f t="shared" si="124"/>
        <v>0</v>
      </c>
      <c r="K420" s="48">
        <v>0</v>
      </c>
      <c r="L420" s="48"/>
      <c r="M420" s="49">
        <f>SUM(J420/G420)*100</f>
        <v>0</v>
      </c>
      <c r="N420" s="4"/>
      <c r="O420" s="1"/>
      <c r="P420" s="1"/>
      <c r="Q420" s="1"/>
      <c r="R420" s="1"/>
      <c r="S420" s="1"/>
      <c r="T420" s="1"/>
      <c r="U420" s="43"/>
    </row>
    <row r="421" spans="1:21" ht="12">
      <c r="A421" s="24"/>
      <c r="B421" s="27"/>
      <c r="C421" s="44" t="s">
        <v>84</v>
      </c>
      <c r="D421" s="48">
        <f t="shared" si="122"/>
        <v>0</v>
      </c>
      <c r="E421" s="48"/>
      <c r="F421" s="48"/>
      <c r="G421" s="48">
        <f t="shared" si="123"/>
        <v>0</v>
      </c>
      <c r="H421" s="48"/>
      <c r="I421" s="48"/>
      <c r="J421" s="48">
        <f t="shared" si="124"/>
        <v>0</v>
      </c>
      <c r="K421" s="48"/>
      <c r="L421" s="48"/>
      <c r="M421" s="49"/>
      <c r="N421" s="4"/>
      <c r="O421" s="1"/>
      <c r="P421" s="1"/>
      <c r="Q421" s="1"/>
      <c r="R421" s="1"/>
      <c r="S421" s="1"/>
      <c r="T421" s="1"/>
      <c r="U421" s="43"/>
    </row>
    <row r="422" spans="1:21" ht="36">
      <c r="A422" s="24"/>
      <c r="B422" s="27"/>
      <c r="C422" s="44" t="s">
        <v>90</v>
      </c>
      <c r="D422" s="48">
        <f t="shared" si="122"/>
        <v>0</v>
      </c>
      <c r="E422" s="48"/>
      <c r="F422" s="48"/>
      <c r="G422" s="48">
        <f t="shared" si="123"/>
        <v>0</v>
      </c>
      <c r="H422" s="48"/>
      <c r="I422" s="48"/>
      <c r="J422" s="48">
        <f t="shared" si="124"/>
        <v>0</v>
      </c>
      <c r="K422" s="48"/>
      <c r="L422" s="48"/>
      <c r="M422" s="49"/>
      <c r="N422" s="4"/>
      <c r="O422" s="1"/>
      <c r="P422" s="1"/>
      <c r="Q422" s="1"/>
      <c r="R422" s="1"/>
      <c r="S422" s="1"/>
      <c r="T422" s="1"/>
      <c r="U422" s="43"/>
    </row>
    <row r="423" spans="1:21" ht="40.5" customHeight="1">
      <c r="A423" s="24"/>
      <c r="B423" s="27"/>
      <c r="C423" s="44" t="s">
        <v>88</v>
      </c>
      <c r="D423" s="48">
        <f t="shared" si="122"/>
        <v>0</v>
      </c>
      <c r="E423" s="48"/>
      <c r="F423" s="48"/>
      <c r="G423" s="48">
        <f t="shared" si="123"/>
        <v>0</v>
      </c>
      <c r="H423" s="48"/>
      <c r="I423" s="48"/>
      <c r="J423" s="48">
        <f t="shared" si="124"/>
        <v>0</v>
      </c>
      <c r="K423" s="48"/>
      <c r="L423" s="48"/>
      <c r="M423" s="49"/>
      <c r="N423" s="4"/>
      <c r="O423" s="1"/>
      <c r="P423" s="1"/>
      <c r="Q423" s="1"/>
      <c r="R423" s="1"/>
      <c r="S423" s="1"/>
      <c r="T423" s="1"/>
      <c r="U423" s="43"/>
    </row>
    <row r="424" spans="1:21" ht="12">
      <c r="A424" s="24"/>
      <c r="B424" s="27"/>
      <c r="C424" s="44" t="s">
        <v>89</v>
      </c>
      <c r="D424" s="48">
        <f t="shared" si="122"/>
        <v>0</v>
      </c>
      <c r="E424" s="48"/>
      <c r="F424" s="48"/>
      <c r="G424" s="48">
        <f t="shared" si="123"/>
        <v>0</v>
      </c>
      <c r="H424" s="48"/>
      <c r="I424" s="48"/>
      <c r="J424" s="48">
        <f t="shared" si="124"/>
        <v>0</v>
      </c>
      <c r="K424" s="48"/>
      <c r="L424" s="48"/>
      <c r="M424" s="49"/>
      <c r="N424" s="4"/>
      <c r="O424" s="1"/>
      <c r="P424" s="1"/>
      <c r="Q424" s="1"/>
      <c r="R424" s="1"/>
      <c r="S424" s="1"/>
      <c r="T424" s="1"/>
      <c r="U424" s="43"/>
    </row>
    <row r="425" spans="1:21" ht="48">
      <c r="A425" s="24"/>
      <c r="B425" s="27"/>
      <c r="C425" s="44" t="s">
        <v>91</v>
      </c>
      <c r="D425" s="48"/>
      <c r="E425" s="48"/>
      <c r="F425" s="48"/>
      <c r="G425" s="48"/>
      <c r="H425" s="48"/>
      <c r="I425" s="48"/>
      <c r="J425" s="48"/>
      <c r="K425" s="48"/>
      <c r="L425" s="48"/>
      <c r="M425" s="49"/>
      <c r="N425" s="4"/>
      <c r="O425" s="1"/>
      <c r="P425" s="1"/>
      <c r="Q425" s="1"/>
      <c r="R425" s="1"/>
      <c r="S425" s="1"/>
      <c r="T425" s="1"/>
      <c r="U425" s="43"/>
    </row>
    <row r="426" spans="1:21" ht="12">
      <c r="A426" s="78" t="s">
        <v>21</v>
      </c>
      <c r="B426" s="79"/>
      <c r="C426" s="80"/>
      <c r="D426" s="48">
        <f>SUM(E426+F426)</f>
        <v>180000</v>
      </c>
      <c r="E426" s="49">
        <f>SUM(E406+E416)</f>
        <v>180000</v>
      </c>
      <c r="F426" s="49">
        <f>SUM(F406:F416)</f>
        <v>0</v>
      </c>
      <c r="G426" s="48">
        <f>SUM(H426+I426)</f>
        <v>180000</v>
      </c>
      <c r="H426" s="49">
        <f>SUM(H406+H416)</f>
        <v>180000</v>
      </c>
      <c r="I426" s="49">
        <v>0</v>
      </c>
      <c r="J426" s="48">
        <f>SUM(K426+L426)</f>
        <v>37379.07</v>
      </c>
      <c r="K426" s="49">
        <f>SUM(K406+K416)</f>
        <v>37379.07</v>
      </c>
      <c r="L426" s="49">
        <f>SUM(L406:L416)</f>
        <v>0</v>
      </c>
      <c r="M426" s="49">
        <f>SUM(J426/G426)*100</f>
        <v>20.76615</v>
      </c>
      <c r="N426" s="4"/>
      <c r="O426" s="1"/>
      <c r="P426" s="1"/>
      <c r="Q426" s="1"/>
      <c r="R426" s="1"/>
      <c r="S426" s="1"/>
      <c r="T426" s="1"/>
      <c r="U426" s="43"/>
    </row>
    <row r="427" spans="1:21" ht="12">
      <c r="A427" s="32">
        <v>852</v>
      </c>
      <c r="B427" s="32">
        <v>85202</v>
      </c>
      <c r="C427" s="46" t="s">
        <v>56</v>
      </c>
      <c r="D427" s="48">
        <f>SUM(E427:F427)</f>
        <v>100500</v>
      </c>
      <c r="E427" s="49">
        <f>SUM(E428)</f>
        <v>80500</v>
      </c>
      <c r="F427" s="49">
        <f>SUM(F436)</f>
        <v>20000</v>
      </c>
      <c r="G427" s="48">
        <f>SUM(H427:I427)</f>
        <v>100500</v>
      </c>
      <c r="H427" s="49">
        <f>SUM(H428)</f>
        <v>80500</v>
      </c>
      <c r="I427" s="49">
        <f>SUM(I436)</f>
        <v>20000</v>
      </c>
      <c r="J427" s="48">
        <f>SUM(K427:L427)</f>
        <v>42193.48</v>
      </c>
      <c r="K427" s="49">
        <f>SUM(K428)</f>
        <v>42193.48</v>
      </c>
      <c r="L427" s="49">
        <f>SUM(L436)</f>
        <v>0</v>
      </c>
      <c r="M427" s="49">
        <f>SUM(J427/G427)*100</f>
        <v>41.98356218905473</v>
      </c>
      <c r="N427" s="4"/>
      <c r="O427" s="1"/>
      <c r="P427" s="1"/>
      <c r="Q427" s="1"/>
      <c r="R427" s="1"/>
      <c r="S427" s="1"/>
      <c r="T427" s="1"/>
      <c r="U427" s="43"/>
    </row>
    <row r="428" spans="1:21" ht="14.25" customHeight="1">
      <c r="A428" s="12"/>
      <c r="B428" s="32"/>
      <c r="C428" s="44" t="s">
        <v>82</v>
      </c>
      <c r="D428" s="48">
        <f>SUM(E428+F428)</f>
        <v>80500</v>
      </c>
      <c r="E428" s="49">
        <f>SUM(E430)</f>
        <v>80500</v>
      </c>
      <c r="F428" s="48">
        <v>0</v>
      </c>
      <c r="G428" s="48">
        <f>SUM(H428+I428)</f>
        <v>80500</v>
      </c>
      <c r="H428" s="49">
        <f>SUM(H430)</f>
        <v>80500</v>
      </c>
      <c r="I428" s="48">
        <v>0</v>
      </c>
      <c r="J428" s="48">
        <f>SUM(K428+L428)</f>
        <v>42193.48</v>
      </c>
      <c r="K428" s="49">
        <f>SUM(K430)</f>
        <v>42193.48</v>
      </c>
      <c r="L428" s="48">
        <v>0</v>
      </c>
      <c r="M428" s="49">
        <f>SUM(J428/G428)*100</f>
        <v>52.41426086956522</v>
      </c>
      <c r="N428" s="4"/>
      <c r="O428" s="1"/>
      <c r="P428" s="1"/>
      <c r="Q428" s="1"/>
      <c r="R428" s="1"/>
      <c r="S428" s="1"/>
      <c r="T428" s="1"/>
      <c r="U428" s="43"/>
    </row>
    <row r="429" spans="1:21" ht="12">
      <c r="A429" s="12"/>
      <c r="B429" s="32"/>
      <c r="C429" s="44" t="s">
        <v>83</v>
      </c>
      <c r="D429" s="48">
        <f aca="true" t="shared" si="125" ref="D429:D436">SUM(E429+F429)</f>
        <v>0</v>
      </c>
      <c r="E429" s="48"/>
      <c r="F429" s="48"/>
      <c r="G429" s="48">
        <f aca="true" t="shared" si="126" ref="G429:G436">SUM(H429+I429)</f>
        <v>0</v>
      </c>
      <c r="H429" s="48"/>
      <c r="I429" s="48"/>
      <c r="J429" s="48">
        <f aca="true" t="shared" si="127" ref="J429:J436">SUM(K429+L429)</f>
        <v>0</v>
      </c>
      <c r="K429" s="48"/>
      <c r="L429" s="48"/>
      <c r="M429" s="49"/>
      <c r="N429" s="4"/>
      <c r="O429" s="1"/>
      <c r="P429" s="1"/>
      <c r="Q429" s="1"/>
      <c r="R429" s="1"/>
      <c r="S429" s="1"/>
      <c r="T429" s="1"/>
      <c r="U429" s="43"/>
    </row>
    <row r="430" spans="1:21" ht="12">
      <c r="A430" s="12"/>
      <c r="B430" s="32"/>
      <c r="C430" s="44" t="s">
        <v>86</v>
      </c>
      <c r="D430" s="48">
        <f t="shared" si="125"/>
        <v>80500</v>
      </c>
      <c r="E430" s="48">
        <v>80500</v>
      </c>
      <c r="F430" s="48">
        <v>0</v>
      </c>
      <c r="G430" s="48">
        <f t="shared" si="126"/>
        <v>80500</v>
      </c>
      <c r="H430" s="48">
        <v>80500</v>
      </c>
      <c r="I430" s="48">
        <v>0</v>
      </c>
      <c r="J430" s="48">
        <f t="shared" si="127"/>
        <v>42193.48</v>
      </c>
      <c r="K430" s="48">
        <v>42193.48</v>
      </c>
      <c r="L430" s="48">
        <v>0</v>
      </c>
      <c r="M430" s="49">
        <f>SUM(J430/G430)*100</f>
        <v>52.41426086956522</v>
      </c>
      <c r="N430" s="4"/>
      <c r="O430" s="1"/>
      <c r="P430" s="1"/>
      <c r="Q430" s="1"/>
      <c r="R430" s="1"/>
      <c r="S430" s="1"/>
      <c r="T430" s="1"/>
      <c r="U430" s="43"/>
    </row>
    <row r="431" spans="1:21" ht="12.75" customHeight="1">
      <c r="A431" s="12"/>
      <c r="B431" s="32"/>
      <c r="C431" s="44" t="s">
        <v>87</v>
      </c>
      <c r="D431" s="48">
        <f t="shared" si="125"/>
        <v>0</v>
      </c>
      <c r="E431" s="48"/>
      <c r="F431" s="48"/>
      <c r="G431" s="48">
        <f t="shared" si="126"/>
        <v>0</v>
      </c>
      <c r="H431" s="48"/>
      <c r="I431" s="48"/>
      <c r="J431" s="48">
        <f t="shared" si="127"/>
        <v>0</v>
      </c>
      <c r="K431" s="48"/>
      <c r="L431" s="48"/>
      <c r="M431" s="49"/>
      <c r="N431" s="4"/>
      <c r="O431" s="1"/>
      <c r="P431" s="1"/>
      <c r="Q431" s="1"/>
      <c r="R431" s="1"/>
      <c r="S431" s="1"/>
      <c r="T431" s="1"/>
      <c r="U431" s="43"/>
    </row>
    <row r="432" spans="1:21" ht="15.75" customHeight="1">
      <c r="A432" s="12"/>
      <c r="B432" s="32"/>
      <c r="C432" s="44" t="s">
        <v>84</v>
      </c>
      <c r="D432" s="48">
        <f t="shared" si="125"/>
        <v>0</v>
      </c>
      <c r="E432" s="48"/>
      <c r="F432" s="48"/>
      <c r="G432" s="48">
        <f t="shared" si="126"/>
        <v>0</v>
      </c>
      <c r="H432" s="48"/>
      <c r="I432" s="48"/>
      <c r="J432" s="48">
        <f t="shared" si="127"/>
        <v>0</v>
      </c>
      <c r="K432" s="48"/>
      <c r="L432" s="48"/>
      <c r="M432" s="49"/>
      <c r="N432" s="4"/>
      <c r="O432" s="1"/>
      <c r="P432" s="1"/>
      <c r="Q432" s="1"/>
      <c r="R432" s="1"/>
      <c r="S432" s="1"/>
      <c r="T432" s="1"/>
      <c r="U432" s="43"/>
    </row>
    <row r="433" spans="1:21" ht="13.5" customHeight="1">
      <c r="A433" s="12"/>
      <c r="B433" s="32"/>
      <c r="C433" s="44" t="s">
        <v>90</v>
      </c>
      <c r="D433" s="48">
        <f t="shared" si="125"/>
        <v>0</v>
      </c>
      <c r="E433" s="48"/>
      <c r="F433" s="48"/>
      <c r="G433" s="48">
        <f t="shared" si="126"/>
        <v>0</v>
      </c>
      <c r="H433" s="48"/>
      <c r="I433" s="48"/>
      <c r="J433" s="48">
        <f t="shared" si="127"/>
        <v>0</v>
      </c>
      <c r="K433" s="48"/>
      <c r="L433" s="48"/>
      <c r="M433" s="49"/>
      <c r="N433" s="4"/>
      <c r="O433" s="1"/>
      <c r="P433" s="1"/>
      <c r="Q433" s="1"/>
      <c r="R433" s="1"/>
      <c r="S433" s="1"/>
      <c r="T433" s="1"/>
      <c r="U433" s="43"/>
    </row>
    <row r="434" spans="1:21" ht="24" customHeight="1">
      <c r="A434" s="12"/>
      <c r="B434" s="32"/>
      <c r="C434" s="44" t="s">
        <v>88</v>
      </c>
      <c r="D434" s="48">
        <f t="shared" si="125"/>
        <v>0</v>
      </c>
      <c r="E434" s="48"/>
      <c r="F434" s="48"/>
      <c r="G434" s="48">
        <f t="shared" si="126"/>
        <v>0</v>
      </c>
      <c r="H434" s="48"/>
      <c r="I434" s="48"/>
      <c r="J434" s="48">
        <f t="shared" si="127"/>
        <v>0</v>
      </c>
      <c r="K434" s="48"/>
      <c r="L434" s="48"/>
      <c r="M434" s="49"/>
      <c r="N434" s="4"/>
      <c r="O434" s="1"/>
      <c r="P434" s="1"/>
      <c r="Q434" s="1"/>
      <c r="R434" s="1"/>
      <c r="S434" s="1"/>
      <c r="T434" s="1"/>
      <c r="U434" s="43"/>
    </row>
    <row r="435" spans="1:21" ht="14.25" customHeight="1">
      <c r="A435" s="12"/>
      <c r="B435" s="32"/>
      <c r="C435" s="44" t="s">
        <v>89</v>
      </c>
      <c r="D435" s="48">
        <f t="shared" si="125"/>
        <v>0</v>
      </c>
      <c r="E435" s="48"/>
      <c r="F435" s="48"/>
      <c r="G435" s="48">
        <f t="shared" si="126"/>
        <v>0</v>
      </c>
      <c r="H435" s="48"/>
      <c r="I435" s="48"/>
      <c r="J435" s="48">
        <f t="shared" si="127"/>
        <v>0</v>
      </c>
      <c r="K435" s="48"/>
      <c r="L435" s="48"/>
      <c r="M435" s="49"/>
      <c r="N435" s="4"/>
      <c r="O435" s="1"/>
      <c r="P435" s="1"/>
      <c r="Q435" s="1"/>
      <c r="R435" s="1"/>
      <c r="S435" s="1"/>
      <c r="T435" s="1"/>
      <c r="U435" s="43"/>
    </row>
    <row r="436" spans="1:21" ht="48">
      <c r="A436" s="12"/>
      <c r="B436" s="32"/>
      <c r="C436" s="44" t="s">
        <v>91</v>
      </c>
      <c r="D436" s="48">
        <f t="shared" si="125"/>
        <v>20000</v>
      </c>
      <c r="E436" s="48"/>
      <c r="F436" s="48">
        <v>20000</v>
      </c>
      <c r="G436" s="48">
        <f t="shared" si="126"/>
        <v>20000</v>
      </c>
      <c r="H436" s="48"/>
      <c r="I436" s="48">
        <v>20000</v>
      </c>
      <c r="J436" s="48">
        <f t="shared" si="127"/>
        <v>0</v>
      </c>
      <c r="K436" s="48"/>
      <c r="L436" s="48">
        <v>0</v>
      </c>
      <c r="M436" s="49">
        <f>SUM(J436/G436)*100</f>
        <v>0</v>
      </c>
      <c r="N436" s="4"/>
      <c r="O436" s="1"/>
      <c r="P436" s="1"/>
      <c r="Q436" s="1"/>
      <c r="R436" s="1"/>
      <c r="S436" s="1"/>
      <c r="T436" s="1"/>
      <c r="U436" s="43"/>
    </row>
    <row r="437" spans="1:21" ht="36">
      <c r="A437" s="12"/>
      <c r="B437" s="32">
        <v>85212</v>
      </c>
      <c r="C437" s="29" t="s">
        <v>73</v>
      </c>
      <c r="D437" s="48">
        <f>SUM(E437:F437)</f>
        <v>1263531</v>
      </c>
      <c r="E437" s="49">
        <f>SUM(E438+E442)</f>
        <v>1263531</v>
      </c>
      <c r="F437" s="49">
        <f>SUM(F438)</f>
        <v>0</v>
      </c>
      <c r="G437" s="48">
        <f>SUM(H437:I437)</f>
        <v>1239531</v>
      </c>
      <c r="H437" s="49">
        <f>SUM(H438+H442)</f>
        <v>1239531</v>
      </c>
      <c r="I437" s="49">
        <f>SUM(I438)</f>
        <v>0</v>
      </c>
      <c r="J437" s="48">
        <f>SUM(K437:L437)</f>
        <v>664640.38</v>
      </c>
      <c r="K437" s="49">
        <f>SUM(K438+K442)</f>
        <v>664640.38</v>
      </c>
      <c r="L437" s="49">
        <f>SUM(L438)</f>
        <v>0</v>
      </c>
      <c r="M437" s="49">
        <f>SUM(J437/G437)*100</f>
        <v>53.620311230618675</v>
      </c>
      <c r="N437" s="4"/>
      <c r="O437" s="1"/>
      <c r="P437" s="1"/>
      <c r="Q437" s="1"/>
      <c r="R437" s="1"/>
      <c r="S437" s="1"/>
      <c r="T437" s="1"/>
      <c r="U437" s="43"/>
    </row>
    <row r="438" spans="1:21" ht="12">
      <c r="A438" s="12"/>
      <c r="B438" s="32"/>
      <c r="C438" s="44" t="s">
        <v>82</v>
      </c>
      <c r="D438" s="48">
        <f aca="true" t="shared" si="128" ref="D438:D446">SUM(E438+F438)</f>
        <v>164311</v>
      </c>
      <c r="E438" s="48">
        <f>SUM(E439:E440)</f>
        <v>164311</v>
      </c>
      <c r="F438" s="48">
        <f>SUM(F439:F445)</f>
        <v>0</v>
      </c>
      <c r="G438" s="48">
        <f aca="true" t="shared" si="129" ref="G438:G446">SUM(H438+I438)</f>
        <v>163591</v>
      </c>
      <c r="H438" s="48">
        <f>SUM(H439:H440)</f>
        <v>163591</v>
      </c>
      <c r="I438" s="48">
        <f>SUM(I439:I445)</f>
        <v>0</v>
      </c>
      <c r="J438" s="48">
        <f aca="true" t="shared" si="130" ref="J438:J446">SUM(K438+L438)</f>
        <v>70653.27</v>
      </c>
      <c r="K438" s="48">
        <f>SUM(K439:K440)</f>
        <v>70653.27</v>
      </c>
      <c r="L438" s="48">
        <f>SUM(L439:L445)</f>
        <v>0</v>
      </c>
      <c r="M438" s="49">
        <f>SUM(J438/G438)*100</f>
        <v>43.188971275925944</v>
      </c>
      <c r="N438" s="4"/>
      <c r="O438" s="1"/>
      <c r="P438" s="1"/>
      <c r="Q438" s="1"/>
      <c r="R438" s="1"/>
      <c r="S438" s="1"/>
      <c r="T438" s="1"/>
      <c r="U438" s="43"/>
    </row>
    <row r="439" spans="1:21" ht="12">
      <c r="A439" s="12"/>
      <c r="B439" s="32"/>
      <c r="C439" s="44" t="s">
        <v>83</v>
      </c>
      <c r="D439" s="48">
        <f t="shared" si="128"/>
        <v>130100</v>
      </c>
      <c r="E439" s="48">
        <v>130100</v>
      </c>
      <c r="F439" s="48"/>
      <c r="G439" s="48">
        <f t="shared" si="129"/>
        <v>129574</v>
      </c>
      <c r="H439" s="48">
        <v>129574</v>
      </c>
      <c r="I439" s="48"/>
      <c r="J439" s="48">
        <f t="shared" si="130"/>
        <v>45535.41</v>
      </c>
      <c r="K439" s="48">
        <v>45535.41</v>
      </c>
      <c r="L439" s="48"/>
      <c r="M439" s="49">
        <f>SUM(J439/G439)*100</f>
        <v>35.14239739453903</v>
      </c>
      <c r="N439" s="4"/>
      <c r="O439" s="1"/>
      <c r="P439" s="1"/>
      <c r="Q439" s="1"/>
      <c r="R439" s="1"/>
      <c r="S439" s="1"/>
      <c r="T439" s="1"/>
      <c r="U439" s="43"/>
    </row>
    <row r="440" spans="1:21" ht="12">
      <c r="A440" s="12"/>
      <c r="B440" s="32"/>
      <c r="C440" s="44" t="s">
        <v>86</v>
      </c>
      <c r="D440" s="48">
        <f t="shared" si="128"/>
        <v>34211</v>
      </c>
      <c r="E440" s="48">
        <v>34211</v>
      </c>
      <c r="F440" s="48"/>
      <c r="G440" s="48">
        <f t="shared" si="129"/>
        <v>34017</v>
      </c>
      <c r="H440" s="48">
        <v>34017</v>
      </c>
      <c r="I440" s="48"/>
      <c r="J440" s="48">
        <f t="shared" si="130"/>
        <v>25117.86</v>
      </c>
      <c r="K440" s="48">
        <v>25117.86</v>
      </c>
      <c r="L440" s="48"/>
      <c r="M440" s="49">
        <f>SUM(J440/G440)*100</f>
        <v>73.83913925390246</v>
      </c>
      <c r="N440" s="4"/>
      <c r="O440" s="1"/>
      <c r="P440" s="1"/>
      <c r="Q440" s="1"/>
      <c r="R440" s="1"/>
      <c r="S440" s="1"/>
      <c r="T440" s="1"/>
      <c r="U440" s="43"/>
    </row>
    <row r="441" spans="1:21" ht="12">
      <c r="A441" s="12"/>
      <c r="B441" s="32"/>
      <c r="C441" s="44" t="s">
        <v>87</v>
      </c>
      <c r="D441" s="48">
        <f t="shared" si="128"/>
        <v>0</v>
      </c>
      <c r="E441" s="48"/>
      <c r="F441" s="48"/>
      <c r="G441" s="48">
        <f t="shared" si="129"/>
        <v>0</v>
      </c>
      <c r="H441" s="48"/>
      <c r="I441" s="48"/>
      <c r="J441" s="48">
        <f t="shared" si="130"/>
        <v>0</v>
      </c>
      <c r="K441" s="48"/>
      <c r="L441" s="48"/>
      <c r="M441" s="49"/>
      <c r="N441" s="4"/>
      <c r="O441" s="1"/>
      <c r="P441" s="1"/>
      <c r="Q441" s="1"/>
      <c r="R441" s="1"/>
      <c r="S441" s="1"/>
      <c r="T441" s="1"/>
      <c r="U441" s="43"/>
    </row>
    <row r="442" spans="1:21" ht="12">
      <c r="A442" s="12"/>
      <c r="B442" s="32"/>
      <c r="C442" s="44" t="s">
        <v>84</v>
      </c>
      <c r="D442" s="48">
        <f t="shared" si="128"/>
        <v>1099220</v>
      </c>
      <c r="E442" s="48">
        <v>1099220</v>
      </c>
      <c r="F442" s="48"/>
      <c r="G442" s="48">
        <f t="shared" si="129"/>
        <v>1075940</v>
      </c>
      <c r="H442" s="48">
        <v>1075940</v>
      </c>
      <c r="I442" s="48"/>
      <c r="J442" s="48">
        <f t="shared" si="130"/>
        <v>593987.11</v>
      </c>
      <c r="K442" s="48">
        <v>593987.11</v>
      </c>
      <c r="L442" s="48"/>
      <c r="M442" s="49">
        <f>SUM(J442/G442)*100</f>
        <v>55.20634143167834</v>
      </c>
      <c r="N442" s="4"/>
      <c r="O442" s="1"/>
      <c r="P442" s="1"/>
      <c r="Q442" s="1"/>
      <c r="R442" s="1"/>
      <c r="S442" s="1"/>
      <c r="T442" s="1"/>
      <c r="U442" s="43"/>
    </row>
    <row r="443" spans="1:21" ht="36">
      <c r="A443" s="12"/>
      <c r="B443" s="32"/>
      <c r="C443" s="44" t="s">
        <v>90</v>
      </c>
      <c r="D443" s="48">
        <f t="shared" si="128"/>
        <v>0</v>
      </c>
      <c r="E443" s="48"/>
      <c r="F443" s="48"/>
      <c r="G443" s="48">
        <f t="shared" si="129"/>
        <v>0</v>
      </c>
      <c r="H443" s="48"/>
      <c r="I443" s="48"/>
      <c r="J443" s="48">
        <f t="shared" si="130"/>
        <v>0</v>
      </c>
      <c r="K443" s="48"/>
      <c r="L443" s="48"/>
      <c r="M443" s="49"/>
      <c r="N443" s="4"/>
      <c r="O443" s="1"/>
      <c r="P443" s="1"/>
      <c r="Q443" s="1"/>
      <c r="R443" s="1"/>
      <c r="S443" s="1"/>
      <c r="T443" s="1"/>
      <c r="U443" s="43"/>
    </row>
    <row r="444" spans="1:21" ht="39.75" customHeight="1">
      <c r="A444" s="12"/>
      <c r="B444" s="32"/>
      <c r="C444" s="44" t="s">
        <v>88</v>
      </c>
      <c r="D444" s="48">
        <f t="shared" si="128"/>
        <v>0</v>
      </c>
      <c r="E444" s="48"/>
      <c r="F444" s="48"/>
      <c r="G444" s="48">
        <f t="shared" si="129"/>
        <v>0</v>
      </c>
      <c r="H444" s="48"/>
      <c r="I444" s="48"/>
      <c r="J444" s="48">
        <f t="shared" si="130"/>
        <v>0</v>
      </c>
      <c r="K444" s="48"/>
      <c r="L444" s="48"/>
      <c r="M444" s="49"/>
      <c r="N444" s="4"/>
      <c r="O444" s="1"/>
      <c r="P444" s="1"/>
      <c r="Q444" s="1"/>
      <c r="R444" s="1"/>
      <c r="S444" s="1"/>
      <c r="T444" s="1"/>
      <c r="U444" s="43"/>
    </row>
    <row r="445" spans="1:21" ht="12">
      <c r="A445" s="12"/>
      <c r="B445" s="32"/>
      <c r="C445" s="44" t="s">
        <v>89</v>
      </c>
      <c r="D445" s="48">
        <f t="shared" si="128"/>
        <v>0</v>
      </c>
      <c r="E445" s="48"/>
      <c r="F445" s="48"/>
      <c r="G445" s="48">
        <f t="shared" si="129"/>
        <v>0</v>
      </c>
      <c r="H445" s="48"/>
      <c r="I445" s="48"/>
      <c r="J445" s="48">
        <f t="shared" si="130"/>
        <v>0</v>
      </c>
      <c r="K445" s="48"/>
      <c r="L445" s="48"/>
      <c r="M445" s="49"/>
      <c r="N445" s="4"/>
      <c r="O445" s="1"/>
      <c r="P445" s="1"/>
      <c r="Q445" s="1"/>
      <c r="R445" s="1"/>
      <c r="S445" s="1"/>
      <c r="T445" s="1"/>
      <c r="U445" s="43"/>
    </row>
    <row r="446" spans="1:21" ht="48">
      <c r="A446" s="12"/>
      <c r="B446" s="32"/>
      <c r="C446" s="44" t="s">
        <v>91</v>
      </c>
      <c r="D446" s="48">
        <f t="shared" si="128"/>
        <v>0</v>
      </c>
      <c r="E446" s="48"/>
      <c r="F446" s="48"/>
      <c r="G446" s="48">
        <f t="shared" si="129"/>
        <v>0</v>
      </c>
      <c r="H446" s="48"/>
      <c r="I446" s="48"/>
      <c r="J446" s="48">
        <f t="shared" si="130"/>
        <v>0</v>
      </c>
      <c r="K446" s="48"/>
      <c r="L446" s="48"/>
      <c r="M446" s="49"/>
      <c r="N446" s="4"/>
      <c r="O446" s="1"/>
      <c r="P446" s="1"/>
      <c r="Q446" s="1"/>
      <c r="R446" s="1"/>
      <c r="S446" s="1"/>
      <c r="T446" s="1"/>
      <c r="U446" s="43"/>
    </row>
    <row r="447" spans="1:21" ht="63.75" customHeight="1">
      <c r="A447" s="16"/>
      <c r="B447" s="36">
        <v>85213</v>
      </c>
      <c r="C447" s="29" t="s">
        <v>72</v>
      </c>
      <c r="D447" s="48">
        <f>SUM(E447:F447)</f>
        <v>11700</v>
      </c>
      <c r="E447" s="49">
        <f>SUM(E448)</f>
        <v>11700</v>
      </c>
      <c r="F447" s="49">
        <f>SUM(F448)</f>
        <v>0</v>
      </c>
      <c r="G447" s="48">
        <f>SUM(H447:I447)</f>
        <v>13900</v>
      </c>
      <c r="H447" s="49">
        <f>SUM(H448)</f>
        <v>13900</v>
      </c>
      <c r="I447" s="49">
        <f>SUM(I448)</f>
        <v>0</v>
      </c>
      <c r="J447" s="48">
        <f>SUM(K447:L447)</f>
        <v>8995.2</v>
      </c>
      <c r="K447" s="49">
        <f>SUM(K448)</f>
        <v>8995.2</v>
      </c>
      <c r="L447" s="49">
        <f>SUM(L448)</f>
        <v>0</v>
      </c>
      <c r="M447" s="49">
        <f>SUM(J447/G447)*100</f>
        <v>64.7136690647482</v>
      </c>
      <c r="N447" s="4"/>
      <c r="O447" s="1"/>
      <c r="P447" s="1"/>
      <c r="Q447" s="1"/>
      <c r="R447" s="1"/>
      <c r="S447" s="1"/>
      <c r="T447" s="1"/>
      <c r="U447" s="43"/>
    </row>
    <row r="448" spans="1:21" ht="11.25" customHeight="1">
      <c r="A448" s="16"/>
      <c r="B448" s="36"/>
      <c r="C448" s="44" t="s">
        <v>82</v>
      </c>
      <c r="D448" s="48">
        <f aca="true" t="shared" si="131" ref="D448:D455">SUM(E448+F448)</f>
        <v>11700</v>
      </c>
      <c r="E448" s="48">
        <f>SUM(E449:E455)</f>
        <v>11700</v>
      </c>
      <c r="F448" s="48">
        <f>SUM(F449:F455)</f>
        <v>0</v>
      </c>
      <c r="G448" s="48">
        <f aca="true" t="shared" si="132" ref="G448:G455">SUM(H448+I448)</f>
        <v>13900</v>
      </c>
      <c r="H448" s="48">
        <f>SUM(H449:H455)</f>
        <v>13900</v>
      </c>
      <c r="I448" s="48">
        <f>SUM(I449:I455)</f>
        <v>0</v>
      </c>
      <c r="J448" s="48">
        <f aca="true" t="shared" si="133" ref="J448:J455">SUM(K448+L448)</f>
        <v>8995.2</v>
      </c>
      <c r="K448" s="48">
        <f>SUM(K449:K455)</f>
        <v>8995.2</v>
      </c>
      <c r="L448" s="48">
        <f>SUM(L449:L455)</f>
        <v>0</v>
      </c>
      <c r="M448" s="49">
        <f>SUM(J448/G448)*100</f>
        <v>64.7136690647482</v>
      </c>
      <c r="N448" s="4"/>
      <c r="O448" s="1"/>
      <c r="P448" s="1"/>
      <c r="Q448" s="1"/>
      <c r="R448" s="1"/>
      <c r="S448" s="1"/>
      <c r="T448" s="1"/>
      <c r="U448" s="43"/>
    </row>
    <row r="449" spans="1:21" ht="11.25" customHeight="1">
      <c r="A449" s="16"/>
      <c r="B449" s="36"/>
      <c r="C449" s="44" t="s">
        <v>83</v>
      </c>
      <c r="D449" s="48">
        <f t="shared" si="131"/>
        <v>11700</v>
      </c>
      <c r="E449" s="48">
        <v>11700</v>
      </c>
      <c r="F449" s="48"/>
      <c r="G449" s="48">
        <f t="shared" si="132"/>
        <v>13900</v>
      </c>
      <c r="H449" s="48">
        <v>13900</v>
      </c>
      <c r="I449" s="48"/>
      <c r="J449" s="48">
        <f t="shared" si="133"/>
        <v>8995.2</v>
      </c>
      <c r="K449" s="48">
        <v>8995.2</v>
      </c>
      <c r="L449" s="48"/>
      <c r="M449" s="49">
        <f>SUM(J449/G449)*100</f>
        <v>64.7136690647482</v>
      </c>
      <c r="N449" s="4"/>
      <c r="O449" s="1"/>
      <c r="P449" s="1"/>
      <c r="Q449" s="1"/>
      <c r="R449" s="1"/>
      <c r="S449" s="1"/>
      <c r="T449" s="1"/>
      <c r="U449" s="43"/>
    </row>
    <row r="450" spans="1:21" ht="12">
      <c r="A450" s="16"/>
      <c r="B450" s="36"/>
      <c r="C450" s="44" t="s">
        <v>86</v>
      </c>
      <c r="D450" s="48">
        <f t="shared" si="131"/>
        <v>0</v>
      </c>
      <c r="E450" s="48"/>
      <c r="F450" s="48"/>
      <c r="G450" s="48">
        <f t="shared" si="132"/>
        <v>0</v>
      </c>
      <c r="H450" s="48"/>
      <c r="I450" s="48"/>
      <c r="J450" s="48">
        <f t="shared" si="133"/>
        <v>0</v>
      </c>
      <c r="K450" s="48"/>
      <c r="L450" s="48"/>
      <c r="M450" s="49"/>
      <c r="N450" s="4"/>
      <c r="O450" s="1"/>
      <c r="P450" s="1"/>
      <c r="Q450" s="1"/>
      <c r="R450" s="1"/>
      <c r="S450" s="1"/>
      <c r="T450" s="1"/>
      <c r="U450" s="43"/>
    </row>
    <row r="451" spans="1:21" ht="12">
      <c r="A451" s="16"/>
      <c r="B451" s="36"/>
      <c r="C451" s="44" t="s">
        <v>87</v>
      </c>
      <c r="D451" s="48">
        <f t="shared" si="131"/>
        <v>0</v>
      </c>
      <c r="E451" s="48"/>
      <c r="F451" s="48"/>
      <c r="G451" s="48">
        <f t="shared" si="132"/>
        <v>0</v>
      </c>
      <c r="H451" s="48"/>
      <c r="I451" s="48"/>
      <c r="J451" s="48">
        <f t="shared" si="133"/>
        <v>0</v>
      </c>
      <c r="K451" s="48"/>
      <c r="L451" s="48"/>
      <c r="M451" s="49"/>
      <c r="N451" s="4"/>
      <c r="O451" s="1"/>
      <c r="P451" s="1"/>
      <c r="Q451" s="1"/>
      <c r="R451" s="1"/>
      <c r="S451" s="1"/>
      <c r="T451" s="1"/>
      <c r="U451" s="43"/>
    </row>
    <row r="452" spans="1:21" ht="14.25" customHeight="1">
      <c r="A452" s="16"/>
      <c r="B452" s="36"/>
      <c r="C452" s="44" t="s">
        <v>84</v>
      </c>
      <c r="D452" s="48">
        <f t="shared" si="131"/>
        <v>0</v>
      </c>
      <c r="E452" s="48"/>
      <c r="F452" s="48"/>
      <c r="G452" s="48">
        <f t="shared" si="132"/>
        <v>0</v>
      </c>
      <c r="H452" s="48"/>
      <c r="I452" s="48"/>
      <c r="J452" s="48">
        <f t="shared" si="133"/>
        <v>0</v>
      </c>
      <c r="K452" s="48"/>
      <c r="L452" s="48"/>
      <c r="M452" s="49"/>
      <c r="N452" s="4"/>
      <c r="O452" s="1"/>
      <c r="P452" s="1"/>
      <c r="Q452" s="1"/>
      <c r="R452" s="1"/>
      <c r="S452" s="1"/>
      <c r="T452" s="1"/>
      <c r="U452" s="43"/>
    </row>
    <row r="453" spans="1:21" ht="46.5" customHeight="1">
      <c r="A453" s="16"/>
      <c r="B453" s="36"/>
      <c r="C453" s="44" t="s">
        <v>90</v>
      </c>
      <c r="D453" s="48">
        <f t="shared" si="131"/>
        <v>0</v>
      </c>
      <c r="E453" s="48"/>
      <c r="F453" s="48"/>
      <c r="G453" s="48">
        <f t="shared" si="132"/>
        <v>0</v>
      </c>
      <c r="H453" s="48"/>
      <c r="I453" s="48"/>
      <c r="J453" s="48">
        <f t="shared" si="133"/>
        <v>0</v>
      </c>
      <c r="K453" s="48"/>
      <c r="L453" s="48"/>
      <c r="M453" s="49"/>
      <c r="N453" s="4"/>
      <c r="O453" s="1"/>
      <c r="P453" s="1"/>
      <c r="Q453" s="1"/>
      <c r="R453" s="1"/>
      <c r="S453" s="1"/>
      <c r="T453" s="1"/>
      <c r="U453" s="43"/>
    </row>
    <row r="454" spans="1:21" ht="39" customHeight="1">
      <c r="A454" s="16"/>
      <c r="B454" s="36"/>
      <c r="C454" s="44" t="s">
        <v>88</v>
      </c>
      <c r="D454" s="48">
        <f t="shared" si="131"/>
        <v>0</v>
      </c>
      <c r="E454" s="48"/>
      <c r="F454" s="48"/>
      <c r="G454" s="48">
        <f t="shared" si="132"/>
        <v>0</v>
      </c>
      <c r="H454" s="48"/>
      <c r="I454" s="48"/>
      <c r="J454" s="48">
        <f t="shared" si="133"/>
        <v>0</v>
      </c>
      <c r="K454" s="48"/>
      <c r="L454" s="48"/>
      <c r="M454" s="49"/>
      <c r="N454" s="4"/>
      <c r="O454" s="1"/>
      <c r="P454" s="1"/>
      <c r="Q454" s="1"/>
      <c r="R454" s="1"/>
      <c r="S454" s="1"/>
      <c r="T454" s="1"/>
      <c r="U454" s="43"/>
    </row>
    <row r="455" spans="1:21" ht="15.75" customHeight="1">
      <c r="A455" s="16"/>
      <c r="B455" s="36"/>
      <c r="C455" s="44" t="s">
        <v>89</v>
      </c>
      <c r="D455" s="48">
        <f t="shared" si="131"/>
        <v>0</v>
      </c>
      <c r="E455" s="48"/>
      <c r="F455" s="48"/>
      <c r="G455" s="48">
        <f t="shared" si="132"/>
        <v>0</v>
      </c>
      <c r="H455" s="48"/>
      <c r="I455" s="48"/>
      <c r="J455" s="48">
        <f t="shared" si="133"/>
        <v>0</v>
      </c>
      <c r="K455" s="48"/>
      <c r="L455" s="48"/>
      <c r="M455" s="49"/>
      <c r="N455" s="4"/>
      <c r="O455" s="1"/>
      <c r="P455" s="1"/>
      <c r="Q455" s="1"/>
      <c r="R455" s="1"/>
      <c r="S455" s="1"/>
      <c r="T455" s="1"/>
      <c r="U455" s="43"/>
    </row>
    <row r="456" spans="1:21" ht="48">
      <c r="A456" s="16"/>
      <c r="B456" s="36"/>
      <c r="C456" s="44" t="s">
        <v>91</v>
      </c>
      <c r="D456" s="48"/>
      <c r="E456" s="48"/>
      <c r="F456" s="48"/>
      <c r="G456" s="48"/>
      <c r="H456" s="48"/>
      <c r="I456" s="48"/>
      <c r="J456" s="48"/>
      <c r="K456" s="48"/>
      <c r="L456" s="48"/>
      <c r="M456" s="49"/>
      <c r="N456" s="4"/>
      <c r="O456" s="1"/>
      <c r="P456" s="1"/>
      <c r="Q456" s="1"/>
      <c r="R456" s="1"/>
      <c r="S456" s="1"/>
      <c r="T456" s="1"/>
      <c r="U456" s="43"/>
    </row>
    <row r="457" spans="1:21" ht="24">
      <c r="A457" s="16"/>
      <c r="B457" s="36">
        <v>85214</v>
      </c>
      <c r="C457" s="29" t="s">
        <v>57</v>
      </c>
      <c r="D457" s="48">
        <f>SUM(E457:F457)</f>
        <v>350000</v>
      </c>
      <c r="E457" s="48">
        <f>SUM(E462)</f>
        <v>350000</v>
      </c>
      <c r="F457" s="48">
        <f>SUM(F458)</f>
        <v>0</v>
      </c>
      <c r="G457" s="48">
        <f>SUM(H457:I457)</f>
        <v>211000</v>
      </c>
      <c r="H457" s="48">
        <f>SUM(H462)</f>
        <v>211000</v>
      </c>
      <c r="I457" s="48">
        <f>SUM(I458)</f>
        <v>0</v>
      </c>
      <c r="J457" s="48">
        <f>SUM(K457:L457)</f>
        <v>87553.21</v>
      </c>
      <c r="K457" s="48">
        <f>SUM(K462)</f>
        <v>87553.21</v>
      </c>
      <c r="L457" s="48">
        <f>SUM(L458)</f>
        <v>0</v>
      </c>
      <c r="M457" s="49">
        <f>SUM(J457/G457)*100</f>
        <v>41.49441232227489</v>
      </c>
      <c r="N457" s="4"/>
      <c r="O457" s="1"/>
      <c r="P457" s="1"/>
      <c r="Q457" s="1"/>
      <c r="R457" s="1"/>
      <c r="S457" s="1"/>
      <c r="T457" s="1"/>
      <c r="U457" s="43"/>
    </row>
    <row r="458" spans="1:21" ht="12">
      <c r="A458" s="16"/>
      <c r="B458" s="36"/>
      <c r="C458" s="44" t="s">
        <v>82</v>
      </c>
      <c r="D458" s="48">
        <f aca="true" t="shared" si="134" ref="D458:D465">SUM(E458+F458)</f>
        <v>0</v>
      </c>
      <c r="E458" s="48">
        <v>0</v>
      </c>
      <c r="F458" s="48">
        <f>SUM(F460:F465)</f>
        <v>0</v>
      </c>
      <c r="G458" s="48">
        <f aca="true" t="shared" si="135" ref="G458:G465">SUM(H458+I458)</f>
        <v>0</v>
      </c>
      <c r="H458" s="48">
        <v>0</v>
      </c>
      <c r="I458" s="48">
        <f>SUM(I460:I465)</f>
        <v>0</v>
      </c>
      <c r="J458" s="48">
        <f aca="true" t="shared" si="136" ref="J458:J465">SUM(K458+L458)</f>
        <v>0</v>
      </c>
      <c r="K458" s="48">
        <v>0</v>
      </c>
      <c r="L458" s="48">
        <f>SUM(L460:L465)</f>
        <v>0</v>
      </c>
      <c r="M458" s="49"/>
      <c r="N458" s="4"/>
      <c r="O458" s="1"/>
      <c r="P458" s="1"/>
      <c r="Q458" s="1"/>
      <c r="R458" s="1"/>
      <c r="S458" s="1"/>
      <c r="T458" s="1"/>
      <c r="U458" s="43"/>
    </row>
    <row r="459" spans="1:21" ht="12">
      <c r="A459" s="16"/>
      <c r="B459" s="36"/>
      <c r="C459" s="44" t="s">
        <v>83</v>
      </c>
      <c r="D459" s="48">
        <f t="shared" si="134"/>
        <v>0</v>
      </c>
      <c r="E459" s="48"/>
      <c r="F459" s="48"/>
      <c r="G459" s="48">
        <f t="shared" si="135"/>
        <v>0</v>
      </c>
      <c r="H459" s="48"/>
      <c r="I459" s="48"/>
      <c r="J459" s="48">
        <f t="shared" si="136"/>
        <v>0</v>
      </c>
      <c r="K459" s="48"/>
      <c r="L459" s="48"/>
      <c r="M459" s="49"/>
      <c r="N459" s="4"/>
      <c r="O459" s="1"/>
      <c r="P459" s="1"/>
      <c r="Q459" s="1"/>
      <c r="R459" s="1"/>
      <c r="S459" s="1"/>
      <c r="T459" s="1"/>
      <c r="U459" s="43"/>
    </row>
    <row r="460" spans="1:21" ht="12">
      <c r="A460" s="16"/>
      <c r="B460" s="36"/>
      <c r="C460" s="44" t="s">
        <v>86</v>
      </c>
      <c r="D460" s="48">
        <f t="shared" si="134"/>
        <v>0</v>
      </c>
      <c r="E460" s="48"/>
      <c r="F460" s="48"/>
      <c r="G460" s="48">
        <f t="shared" si="135"/>
        <v>0</v>
      </c>
      <c r="H460" s="48"/>
      <c r="I460" s="48"/>
      <c r="J460" s="48">
        <f t="shared" si="136"/>
        <v>0</v>
      </c>
      <c r="K460" s="48"/>
      <c r="L460" s="48"/>
      <c r="M460" s="49"/>
      <c r="N460" s="4"/>
      <c r="O460" s="1"/>
      <c r="P460" s="1"/>
      <c r="Q460" s="1"/>
      <c r="R460" s="1"/>
      <c r="S460" s="1"/>
      <c r="T460" s="1"/>
      <c r="U460" s="43"/>
    </row>
    <row r="461" spans="1:21" ht="12">
      <c r="A461" s="16"/>
      <c r="B461" s="36"/>
      <c r="C461" s="44" t="s">
        <v>87</v>
      </c>
      <c r="D461" s="48">
        <f t="shared" si="134"/>
        <v>0</v>
      </c>
      <c r="E461" s="48"/>
      <c r="F461" s="48"/>
      <c r="G461" s="48">
        <f t="shared" si="135"/>
        <v>0</v>
      </c>
      <c r="H461" s="48"/>
      <c r="I461" s="48"/>
      <c r="J461" s="48">
        <f t="shared" si="136"/>
        <v>0</v>
      </c>
      <c r="K461" s="48"/>
      <c r="L461" s="48"/>
      <c r="M461" s="49"/>
      <c r="N461" s="4"/>
      <c r="O461" s="1"/>
      <c r="P461" s="1"/>
      <c r="Q461" s="1"/>
      <c r="R461" s="1"/>
      <c r="S461" s="1"/>
      <c r="T461" s="1"/>
      <c r="U461" s="43"/>
    </row>
    <row r="462" spans="1:21" ht="12">
      <c r="A462" s="16"/>
      <c r="B462" s="36"/>
      <c r="C462" s="44" t="s">
        <v>84</v>
      </c>
      <c r="D462" s="48">
        <f t="shared" si="134"/>
        <v>350000</v>
      </c>
      <c r="E462" s="48">
        <v>350000</v>
      </c>
      <c r="F462" s="48"/>
      <c r="G462" s="48">
        <f t="shared" si="135"/>
        <v>211000</v>
      </c>
      <c r="H462" s="48">
        <v>211000</v>
      </c>
      <c r="I462" s="48"/>
      <c r="J462" s="48">
        <f t="shared" si="136"/>
        <v>87553.21</v>
      </c>
      <c r="K462" s="48">
        <v>87553.21</v>
      </c>
      <c r="L462" s="48"/>
      <c r="M462" s="49">
        <f>SUM(J462/G462)*100</f>
        <v>41.49441232227489</v>
      </c>
      <c r="N462" s="4"/>
      <c r="O462" s="1"/>
      <c r="P462" s="1"/>
      <c r="Q462" s="1"/>
      <c r="R462" s="1"/>
      <c r="S462" s="1"/>
      <c r="T462" s="1"/>
      <c r="U462" s="43"/>
    </row>
    <row r="463" spans="1:21" ht="36">
      <c r="A463" s="16"/>
      <c r="B463" s="36"/>
      <c r="C463" s="44" t="s">
        <v>90</v>
      </c>
      <c r="D463" s="48">
        <f t="shared" si="134"/>
        <v>0</v>
      </c>
      <c r="E463" s="48"/>
      <c r="F463" s="48"/>
      <c r="G463" s="48">
        <f t="shared" si="135"/>
        <v>0</v>
      </c>
      <c r="H463" s="48"/>
      <c r="I463" s="48"/>
      <c r="J463" s="48">
        <f t="shared" si="136"/>
        <v>0</v>
      </c>
      <c r="K463" s="48"/>
      <c r="L463" s="48"/>
      <c r="M463" s="49"/>
      <c r="N463" s="4"/>
      <c r="O463" s="1"/>
      <c r="P463" s="1"/>
      <c r="Q463" s="1"/>
      <c r="R463" s="1"/>
      <c r="S463" s="1"/>
      <c r="T463" s="1"/>
      <c r="U463" s="43"/>
    </row>
    <row r="464" spans="1:21" ht="37.5" customHeight="1">
      <c r="A464" s="16"/>
      <c r="B464" s="36"/>
      <c r="C464" s="44" t="s">
        <v>88</v>
      </c>
      <c r="D464" s="48">
        <f t="shared" si="134"/>
        <v>0</v>
      </c>
      <c r="E464" s="48"/>
      <c r="F464" s="48"/>
      <c r="G464" s="48">
        <f t="shared" si="135"/>
        <v>0</v>
      </c>
      <c r="H464" s="48"/>
      <c r="I464" s="48"/>
      <c r="J464" s="48">
        <f t="shared" si="136"/>
        <v>0</v>
      </c>
      <c r="K464" s="48"/>
      <c r="L464" s="48"/>
      <c r="M464" s="49"/>
      <c r="N464" s="4"/>
      <c r="O464" s="1"/>
      <c r="P464" s="1"/>
      <c r="Q464" s="1"/>
      <c r="R464" s="1"/>
      <c r="S464" s="1"/>
      <c r="T464" s="1"/>
      <c r="U464" s="43"/>
    </row>
    <row r="465" spans="1:21" ht="12">
      <c r="A465" s="16"/>
      <c r="B465" s="36"/>
      <c r="C465" s="44" t="s">
        <v>89</v>
      </c>
      <c r="D465" s="48">
        <f t="shared" si="134"/>
        <v>0</v>
      </c>
      <c r="E465" s="48"/>
      <c r="F465" s="48"/>
      <c r="G465" s="48">
        <f t="shared" si="135"/>
        <v>0</v>
      </c>
      <c r="H465" s="48"/>
      <c r="I465" s="48"/>
      <c r="J465" s="48">
        <f t="shared" si="136"/>
        <v>0</v>
      </c>
      <c r="K465" s="48"/>
      <c r="L465" s="48"/>
      <c r="M465" s="49"/>
      <c r="N465" s="4"/>
      <c r="O465" s="1"/>
      <c r="P465" s="1"/>
      <c r="Q465" s="1"/>
      <c r="R465" s="1"/>
      <c r="S465" s="1"/>
      <c r="T465" s="1"/>
      <c r="U465" s="43"/>
    </row>
    <row r="466" spans="1:21" ht="48">
      <c r="A466" s="16"/>
      <c r="B466" s="36"/>
      <c r="C466" s="44" t="s">
        <v>91</v>
      </c>
      <c r="D466" s="48">
        <v>0</v>
      </c>
      <c r="E466" s="48"/>
      <c r="F466" s="48"/>
      <c r="G466" s="48">
        <v>0</v>
      </c>
      <c r="H466" s="48"/>
      <c r="I466" s="48"/>
      <c r="J466" s="48">
        <v>0</v>
      </c>
      <c r="K466" s="48"/>
      <c r="L466" s="48"/>
      <c r="M466" s="49"/>
      <c r="N466" s="4"/>
      <c r="O466" s="1"/>
      <c r="P466" s="1"/>
      <c r="Q466" s="1"/>
      <c r="R466" s="1"/>
      <c r="S466" s="1"/>
      <c r="T466" s="1"/>
      <c r="U466" s="43"/>
    </row>
    <row r="467" spans="1:21" ht="12">
      <c r="A467" s="16"/>
      <c r="B467" s="16">
        <v>85215</v>
      </c>
      <c r="C467" s="16" t="s">
        <v>58</v>
      </c>
      <c r="D467" s="48">
        <f>SUM(E467:F467)</f>
        <v>2000</v>
      </c>
      <c r="E467" s="49">
        <f>SUM(E472)</f>
        <v>2000</v>
      </c>
      <c r="F467" s="49"/>
      <c r="G467" s="48">
        <f>SUM(H467:I467)</f>
        <v>2000</v>
      </c>
      <c r="H467" s="49">
        <f>SUM(H472)</f>
        <v>2000</v>
      </c>
      <c r="I467" s="49"/>
      <c r="J467" s="48">
        <f>SUM(K467:L467)</f>
        <v>0</v>
      </c>
      <c r="K467" s="49">
        <f>SUM(K472)</f>
        <v>0</v>
      </c>
      <c r="L467" s="49"/>
      <c r="M467" s="49">
        <f>SUM(J467/G467)*100</f>
        <v>0</v>
      </c>
      <c r="N467" s="4"/>
      <c r="O467" s="1"/>
      <c r="P467" s="1"/>
      <c r="Q467" s="1"/>
      <c r="R467" s="1"/>
      <c r="S467" s="1"/>
      <c r="T467" s="1"/>
      <c r="U467" s="43"/>
    </row>
    <row r="468" spans="1:21" ht="12">
      <c r="A468" s="16"/>
      <c r="B468" s="16"/>
      <c r="C468" s="44" t="s">
        <v>82</v>
      </c>
      <c r="D468" s="48">
        <f aca="true" t="shared" si="137" ref="D468:D475">SUM(E468+F468)</f>
        <v>0</v>
      </c>
      <c r="E468" s="48">
        <v>0</v>
      </c>
      <c r="F468" s="48">
        <f>SUM(F470:F475)</f>
        <v>0</v>
      </c>
      <c r="G468" s="48">
        <f aca="true" t="shared" si="138" ref="G468:G475">SUM(H468+I468)</f>
        <v>0</v>
      </c>
      <c r="H468" s="48">
        <v>0</v>
      </c>
      <c r="I468" s="48">
        <f>SUM(I470:I475)</f>
        <v>0</v>
      </c>
      <c r="J468" s="48">
        <f aca="true" t="shared" si="139" ref="J468:J475">SUM(K468+L468)</f>
        <v>0</v>
      </c>
      <c r="K468" s="48">
        <v>0</v>
      </c>
      <c r="L468" s="48">
        <f>SUM(L470:L475)</f>
        <v>0</v>
      </c>
      <c r="M468" s="49"/>
      <c r="N468" s="4"/>
      <c r="O468" s="1"/>
      <c r="P468" s="1"/>
      <c r="Q468" s="1"/>
      <c r="R468" s="1"/>
      <c r="S468" s="1"/>
      <c r="T468" s="1"/>
      <c r="U468" s="43"/>
    </row>
    <row r="469" spans="1:21" ht="12">
      <c r="A469" s="16"/>
      <c r="B469" s="16"/>
      <c r="C469" s="44" t="s">
        <v>83</v>
      </c>
      <c r="D469" s="48">
        <f t="shared" si="137"/>
        <v>0</v>
      </c>
      <c r="E469" s="48"/>
      <c r="F469" s="48"/>
      <c r="G469" s="48">
        <f t="shared" si="138"/>
        <v>0</v>
      </c>
      <c r="H469" s="48"/>
      <c r="I469" s="48"/>
      <c r="J469" s="48">
        <f t="shared" si="139"/>
        <v>0</v>
      </c>
      <c r="K469" s="48"/>
      <c r="L469" s="48"/>
      <c r="M469" s="49"/>
      <c r="N469" s="4"/>
      <c r="O469" s="1"/>
      <c r="P469" s="1"/>
      <c r="Q469" s="1"/>
      <c r="R469" s="1"/>
      <c r="S469" s="1"/>
      <c r="T469" s="1"/>
      <c r="U469" s="43"/>
    </row>
    <row r="470" spans="1:21" ht="12">
      <c r="A470" s="16"/>
      <c r="B470" s="16"/>
      <c r="C470" s="44" t="s">
        <v>86</v>
      </c>
      <c r="D470" s="48">
        <f t="shared" si="137"/>
        <v>0</v>
      </c>
      <c r="E470" s="48"/>
      <c r="F470" s="48"/>
      <c r="G470" s="48">
        <f t="shared" si="138"/>
        <v>0</v>
      </c>
      <c r="H470" s="48"/>
      <c r="I470" s="48"/>
      <c r="J470" s="48">
        <f t="shared" si="139"/>
        <v>0</v>
      </c>
      <c r="K470" s="48"/>
      <c r="L470" s="48"/>
      <c r="M470" s="49"/>
      <c r="N470" s="4"/>
      <c r="O470" s="1"/>
      <c r="P470" s="1"/>
      <c r="Q470" s="1"/>
      <c r="R470" s="1"/>
      <c r="S470" s="1"/>
      <c r="T470" s="1"/>
      <c r="U470" s="43"/>
    </row>
    <row r="471" spans="1:21" ht="12">
      <c r="A471" s="16"/>
      <c r="B471" s="16"/>
      <c r="C471" s="44" t="s">
        <v>87</v>
      </c>
      <c r="D471" s="48">
        <f t="shared" si="137"/>
        <v>0</v>
      </c>
      <c r="E471" s="48"/>
      <c r="F471" s="48"/>
      <c r="G471" s="48">
        <f t="shared" si="138"/>
        <v>0</v>
      </c>
      <c r="H471" s="48"/>
      <c r="I471" s="48"/>
      <c r="J471" s="48">
        <f t="shared" si="139"/>
        <v>0</v>
      </c>
      <c r="K471" s="48"/>
      <c r="L471" s="48"/>
      <c r="M471" s="49"/>
      <c r="N471" s="4"/>
      <c r="O471" s="1"/>
      <c r="P471" s="1"/>
      <c r="Q471" s="1"/>
      <c r="R471" s="1"/>
      <c r="S471" s="1"/>
      <c r="T471" s="1"/>
      <c r="U471" s="43"/>
    </row>
    <row r="472" spans="1:21" ht="12">
      <c r="A472" s="16"/>
      <c r="B472" s="16"/>
      <c r="C472" s="44" t="s">
        <v>84</v>
      </c>
      <c r="D472" s="48">
        <f t="shared" si="137"/>
        <v>2000</v>
      </c>
      <c r="E472" s="48">
        <v>2000</v>
      </c>
      <c r="F472" s="48"/>
      <c r="G472" s="48">
        <f t="shared" si="138"/>
        <v>2000</v>
      </c>
      <c r="H472" s="48">
        <v>2000</v>
      </c>
      <c r="I472" s="48"/>
      <c r="J472" s="48">
        <f t="shared" si="139"/>
        <v>0</v>
      </c>
      <c r="K472" s="48">
        <v>0</v>
      </c>
      <c r="L472" s="48"/>
      <c r="M472" s="49">
        <f>SUM(J472/G472)*100</f>
        <v>0</v>
      </c>
      <c r="N472" s="4"/>
      <c r="O472" s="1"/>
      <c r="P472" s="1"/>
      <c r="Q472" s="1"/>
      <c r="R472" s="1"/>
      <c r="S472" s="1"/>
      <c r="T472" s="1"/>
      <c r="U472" s="43"/>
    </row>
    <row r="473" spans="1:21" ht="36">
      <c r="A473" s="16"/>
      <c r="B473" s="16"/>
      <c r="C473" s="44" t="s">
        <v>90</v>
      </c>
      <c r="D473" s="48">
        <f t="shared" si="137"/>
        <v>0</v>
      </c>
      <c r="E473" s="48"/>
      <c r="F473" s="48"/>
      <c r="G473" s="48">
        <f t="shared" si="138"/>
        <v>0</v>
      </c>
      <c r="H473" s="48"/>
      <c r="I473" s="48"/>
      <c r="J473" s="48">
        <f t="shared" si="139"/>
        <v>0</v>
      </c>
      <c r="K473" s="48"/>
      <c r="L473" s="48"/>
      <c r="M473" s="49"/>
      <c r="N473" s="4"/>
      <c r="O473" s="1"/>
      <c r="P473" s="1"/>
      <c r="Q473" s="1"/>
      <c r="R473" s="1"/>
      <c r="S473" s="1"/>
      <c r="T473" s="1"/>
      <c r="U473" s="43"/>
    </row>
    <row r="474" spans="1:21" ht="38.25" customHeight="1">
      <c r="A474" s="16"/>
      <c r="B474" s="16"/>
      <c r="C474" s="44" t="s">
        <v>88</v>
      </c>
      <c r="D474" s="48">
        <f t="shared" si="137"/>
        <v>0</v>
      </c>
      <c r="E474" s="48"/>
      <c r="F474" s="48"/>
      <c r="G474" s="48">
        <f t="shared" si="138"/>
        <v>0</v>
      </c>
      <c r="H474" s="48"/>
      <c r="I474" s="48"/>
      <c r="J474" s="48">
        <f t="shared" si="139"/>
        <v>0</v>
      </c>
      <c r="K474" s="48"/>
      <c r="L474" s="48"/>
      <c r="M474" s="49"/>
      <c r="N474" s="4"/>
      <c r="O474" s="1"/>
      <c r="P474" s="1"/>
      <c r="Q474" s="1"/>
      <c r="R474" s="1"/>
      <c r="S474" s="1"/>
      <c r="T474" s="1"/>
      <c r="U474" s="43"/>
    </row>
    <row r="475" spans="1:21" ht="12">
      <c r="A475" s="16"/>
      <c r="B475" s="16"/>
      <c r="C475" s="44" t="s">
        <v>89</v>
      </c>
      <c r="D475" s="48">
        <f t="shared" si="137"/>
        <v>0</v>
      </c>
      <c r="E475" s="48"/>
      <c r="F475" s="48"/>
      <c r="G475" s="48">
        <f t="shared" si="138"/>
        <v>0</v>
      </c>
      <c r="H475" s="48"/>
      <c r="I475" s="48"/>
      <c r="J475" s="48">
        <f t="shared" si="139"/>
        <v>0</v>
      </c>
      <c r="K475" s="48"/>
      <c r="L475" s="48"/>
      <c r="M475" s="49"/>
      <c r="N475" s="4"/>
      <c r="O475" s="1"/>
      <c r="P475" s="1"/>
      <c r="Q475" s="1"/>
      <c r="R475" s="1"/>
      <c r="S475" s="1"/>
      <c r="T475" s="1"/>
      <c r="U475" s="43"/>
    </row>
    <row r="476" spans="1:21" ht="48">
      <c r="A476" s="16"/>
      <c r="B476" s="16"/>
      <c r="C476" s="44" t="s">
        <v>91</v>
      </c>
      <c r="D476" s="48"/>
      <c r="E476" s="48"/>
      <c r="F476" s="48"/>
      <c r="G476" s="48"/>
      <c r="H476" s="48"/>
      <c r="I476" s="48"/>
      <c r="J476" s="48"/>
      <c r="K476" s="48"/>
      <c r="L476" s="48"/>
      <c r="M476" s="49"/>
      <c r="N476" s="4"/>
      <c r="O476" s="1"/>
      <c r="P476" s="1"/>
      <c r="Q476" s="1"/>
      <c r="R476" s="1"/>
      <c r="S476" s="1"/>
      <c r="T476" s="1"/>
      <c r="U476" s="43"/>
    </row>
    <row r="477" spans="1:21" ht="12">
      <c r="A477" s="16"/>
      <c r="B477" s="16">
        <v>85216</v>
      </c>
      <c r="C477" s="16" t="s">
        <v>107</v>
      </c>
      <c r="D477" s="48">
        <f>SUM(E477:F477)</f>
        <v>0</v>
      </c>
      <c r="E477" s="49">
        <f>SUM(E482)</f>
        <v>0</v>
      </c>
      <c r="F477" s="49"/>
      <c r="G477" s="48">
        <f>SUM(H477:I477)</f>
        <v>143000</v>
      </c>
      <c r="H477" s="49">
        <f>SUM(H482)</f>
        <v>143000</v>
      </c>
      <c r="I477" s="49"/>
      <c r="J477" s="48">
        <f>SUM(K477:L477)</f>
        <v>93336.32</v>
      </c>
      <c r="K477" s="49">
        <f>SUM(K482)</f>
        <v>93336.32</v>
      </c>
      <c r="L477" s="49"/>
      <c r="M477" s="49">
        <f>SUM(J477/G477)*100</f>
        <v>65.27015384615386</v>
      </c>
      <c r="N477" s="4"/>
      <c r="O477" s="1"/>
      <c r="P477" s="1"/>
      <c r="Q477" s="1"/>
      <c r="R477" s="1"/>
      <c r="S477" s="1"/>
      <c r="T477" s="1"/>
      <c r="U477" s="43"/>
    </row>
    <row r="478" spans="1:21" ht="12">
      <c r="A478" s="16"/>
      <c r="B478" s="16"/>
      <c r="C478" s="44" t="s">
        <v>82</v>
      </c>
      <c r="D478" s="48">
        <f aca="true" t="shared" si="140" ref="D478:D485">SUM(E478+F478)</f>
        <v>0</v>
      </c>
      <c r="E478" s="48">
        <v>0</v>
      </c>
      <c r="F478" s="48">
        <f>SUM(F480:F485)</f>
        <v>0</v>
      </c>
      <c r="G478" s="48">
        <f aca="true" t="shared" si="141" ref="G478:G485">SUM(H478+I478)</f>
        <v>0</v>
      </c>
      <c r="H478" s="48">
        <v>0</v>
      </c>
      <c r="I478" s="48">
        <f>SUM(I480:I485)</f>
        <v>0</v>
      </c>
      <c r="J478" s="48">
        <f aca="true" t="shared" si="142" ref="J478:J485">SUM(K478+L478)</f>
        <v>0</v>
      </c>
      <c r="K478" s="48">
        <v>0</v>
      </c>
      <c r="L478" s="48">
        <f>SUM(L480:L485)</f>
        <v>0</v>
      </c>
      <c r="M478" s="49"/>
      <c r="N478" s="4"/>
      <c r="O478" s="1"/>
      <c r="P478" s="1"/>
      <c r="Q478" s="1"/>
      <c r="R478" s="1"/>
      <c r="S478" s="1"/>
      <c r="T478" s="1"/>
      <c r="U478" s="43"/>
    </row>
    <row r="479" spans="1:21" ht="12">
      <c r="A479" s="16"/>
      <c r="B479" s="16"/>
      <c r="C479" s="44" t="s">
        <v>83</v>
      </c>
      <c r="D479" s="48">
        <f t="shared" si="140"/>
        <v>0</v>
      </c>
      <c r="E479" s="48"/>
      <c r="F479" s="48"/>
      <c r="G479" s="48">
        <f t="shared" si="141"/>
        <v>0</v>
      </c>
      <c r="H479" s="48"/>
      <c r="I479" s="48"/>
      <c r="J479" s="48">
        <f t="shared" si="142"/>
        <v>0</v>
      </c>
      <c r="K479" s="48"/>
      <c r="L479" s="48"/>
      <c r="M479" s="49"/>
      <c r="N479" s="4"/>
      <c r="O479" s="1"/>
      <c r="P479" s="1"/>
      <c r="Q479" s="1"/>
      <c r="R479" s="1"/>
      <c r="S479" s="1"/>
      <c r="T479" s="1"/>
      <c r="U479" s="43"/>
    </row>
    <row r="480" spans="1:21" ht="12">
      <c r="A480" s="16"/>
      <c r="B480" s="16"/>
      <c r="C480" s="44" t="s">
        <v>86</v>
      </c>
      <c r="D480" s="48">
        <f t="shared" si="140"/>
        <v>0</v>
      </c>
      <c r="E480" s="48"/>
      <c r="F480" s="48"/>
      <c r="G480" s="48">
        <f t="shared" si="141"/>
        <v>0</v>
      </c>
      <c r="H480" s="48"/>
      <c r="I480" s="48"/>
      <c r="J480" s="48">
        <f t="shared" si="142"/>
        <v>0</v>
      </c>
      <c r="K480" s="48"/>
      <c r="L480" s="48"/>
      <c r="M480" s="49"/>
      <c r="N480" s="4"/>
      <c r="O480" s="1"/>
      <c r="P480" s="1"/>
      <c r="Q480" s="1"/>
      <c r="R480" s="1"/>
      <c r="S480" s="1"/>
      <c r="T480" s="1"/>
      <c r="U480" s="43"/>
    </row>
    <row r="481" spans="1:21" ht="12">
      <c r="A481" s="16"/>
      <c r="B481" s="16"/>
      <c r="C481" s="44" t="s">
        <v>87</v>
      </c>
      <c r="D481" s="48">
        <f t="shared" si="140"/>
        <v>0</v>
      </c>
      <c r="E481" s="48"/>
      <c r="F481" s="48"/>
      <c r="G481" s="48">
        <f t="shared" si="141"/>
        <v>0</v>
      </c>
      <c r="H481" s="48"/>
      <c r="I481" s="48"/>
      <c r="J481" s="48">
        <f t="shared" si="142"/>
        <v>0</v>
      </c>
      <c r="K481" s="48"/>
      <c r="L481" s="48"/>
      <c r="M481" s="49"/>
      <c r="N481" s="4"/>
      <c r="O481" s="1"/>
      <c r="P481" s="1"/>
      <c r="Q481" s="1"/>
      <c r="R481" s="1"/>
      <c r="S481" s="1"/>
      <c r="T481" s="1"/>
      <c r="U481" s="43"/>
    </row>
    <row r="482" spans="1:21" ht="12">
      <c r="A482" s="16"/>
      <c r="B482" s="16"/>
      <c r="C482" s="44" t="s">
        <v>84</v>
      </c>
      <c r="D482" s="48">
        <f t="shared" si="140"/>
        <v>0</v>
      </c>
      <c r="E482" s="48"/>
      <c r="F482" s="48"/>
      <c r="G482" s="48">
        <f t="shared" si="141"/>
        <v>143000</v>
      </c>
      <c r="H482" s="48">
        <v>143000</v>
      </c>
      <c r="I482" s="48"/>
      <c r="J482" s="48">
        <f t="shared" si="142"/>
        <v>93336.32</v>
      </c>
      <c r="K482" s="48">
        <v>93336.32</v>
      </c>
      <c r="L482" s="48"/>
      <c r="M482" s="49">
        <f>SUM(J482/G482)*100</f>
        <v>65.27015384615386</v>
      </c>
      <c r="N482" s="4"/>
      <c r="O482" s="1"/>
      <c r="P482" s="1"/>
      <c r="Q482" s="1"/>
      <c r="R482" s="1"/>
      <c r="S482" s="1"/>
      <c r="T482" s="1"/>
      <c r="U482" s="43"/>
    </row>
    <row r="483" spans="1:21" ht="36">
      <c r="A483" s="16"/>
      <c r="B483" s="16"/>
      <c r="C483" s="44" t="s">
        <v>90</v>
      </c>
      <c r="D483" s="48">
        <f t="shared" si="140"/>
        <v>0</v>
      </c>
      <c r="E483" s="48"/>
      <c r="F483" s="48"/>
      <c r="G483" s="48">
        <f t="shared" si="141"/>
        <v>0</v>
      </c>
      <c r="H483" s="48"/>
      <c r="I483" s="48"/>
      <c r="J483" s="48">
        <f t="shared" si="142"/>
        <v>0</v>
      </c>
      <c r="K483" s="48"/>
      <c r="L483" s="48"/>
      <c r="M483" s="49"/>
      <c r="N483" s="4"/>
      <c r="O483" s="1"/>
      <c r="P483" s="1"/>
      <c r="Q483" s="1"/>
      <c r="R483" s="1"/>
      <c r="S483" s="1"/>
      <c r="T483" s="1"/>
      <c r="U483" s="43"/>
    </row>
    <row r="484" spans="1:21" ht="36">
      <c r="A484" s="16"/>
      <c r="B484" s="16"/>
      <c r="C484" s="44" t="s">
        <v>88</v>
      </c>
      <c r="D484" s="48">
        <f t="shared" si="140"/>
        <v>0</v>
      </c>
      <c r="E484" s="48"/>
      <c r="F484" s="48"/>
      <c r="G484" s="48">
        <f t="shared" si="141"/>
        <v>0</v>
      </c>
      <c r="H484" s="48"/>
      <c r="I484" s="48"/>
      <c r="J484" s="48">
        <f t="shared" si="142"/>
        <v>0</v>
      </c>
      <c r="K484" s="48"/>
      <c r="L484" s="48"/>
      <c r="M484" s="49"/>
      <c r="N484" s="4"/>
      <c r="O484" s="1"/>
      <c r="P484" s="1"/>
      <c r="Q484" s="1"/>
      <c r="R484" s="1"/>
      <c r="S484" s="1"/>
      <c r="T484" s="1"/>
      <c r="U484" s="43"/>
    </row>
    <row r="485" spans="1:21" ht="12">
      <c r="A485" s="16"/>
      <c r="B485" s="16"/>
      <c r="C485" s="44" t="s">
        <v>89</v>
      </c>
      <c r="D485" s="48">
        <f t="shared" si="140"/>
        <v>0</v>
      </c>
      <c r="E485" s="48"/>
      <c r="F485" s="48"/>
      <c r="G485" s="48">
        <f t="shared" si="141"/>
        <v>0</v>
      </c>
      <c r="H485" s="48"/>
      <c r="I485" s="48"/>
      <c r="J485" s="48">
        <f t="shared" si="142"/>
        <v>0</v>
      </c>
      <c r="K485" s="48"/>
      <c r="L485" s="48"/>
      <c r="M485" s="49"/>
      <c r="N485" s="4"/>
      <c r="O485" s="1"/>
      <c r="P485" s="1"/>
      <c r="Q485" s="1"/>
      <c r="R485" s="1"/>
      <c r="S485" s="1"/>
      <c r="T485" s="1"/>
      <c r="U485" s="43"/>
    </row>
    <row r="486" spans="1:21" ht="48">
      <c r="A486" s="16"/>
      <c r="B486" s="16"/>
      <c r="C486" s="44" t="s">
        <v>91</v>
      </c>
      <c r="D486" s="48"/>
      <c r="E486" s="48"/>
      <c r="F486" s="48"/>
      <c r="G486" s="48"/>
      <c r="H486" s="48"/>
      <c r="I486" s="48"/>
      <c r="J486" s="48"/>
      <c r="K486" s="48"/>
      <c r="L486" s="48"/>
      <c r="M486" s="49"/>
      <c r="N486" s="4"/>
      <c r="O486" s="1"/>
      <c r="P486" s="1"/>
      <c r="Q486" s="1"/>
      <c r="R486" s="1"/>
      <c r="S486" s="1"/>
      <c r="T486" s="1"/>
      <c r="U486" s="43"/>
    </row>
    <row r="487" spans="1:21" ht="12">
      <c r="A487" s="16"/>
      <c r="B487" s="27">
        <v>85219</v>
      </c>
      <c r="C487" s="29" t="s">
        <v>59</v>
      </c>
      <c r="D487" s="48">
        <f>SUM(E487:F487)</f>
        <v>851210</v>
      </c>
      <c r="E487" s="49">
        <f>SUM(E488+E492)</f>
        <v>851210</v>
      </c>
      <c r="F487" s="49">
        <f>SUM(F488)</f>
        <v>0</v>
      </c>
      <c r="G487" s="48">
        <f>SUM(H487:I487)</f>
        <v>901210</v>
      </c>
      <c r="H487" s="49">
        <f>SUM(H488+H492)</f>
        <v>901210</v>
      </c>
      <c r="I487" s="49">
        <f>SUM(I488)</f>
        <v>0</v>
      </c>
      <c r="J487" s="48">
        <f>SUM(K487:L487)</f>
        <v>410732.07999999996</v>
      </c>
      <c r="K487" s="49">
        <f>SUM(K488+K492)</f>
        <v>410732.07999999996</v>
      </c>
      <c r="L487" s="49">
        <f>SUM(L488)</f>
        <v>0</v>
      </c>
      <c r="M487" s="49">
        <f>SUM(J487/G487)*100</f>
        <v>45.57562388344559</v>
      </c>
      <c r="N487" s="4"/>
      <c r="O487" s="1"/>
      <c r="P487" s="1"/>
      <c r="Q487" s="1"/>
      <c r="R487" s="1"/>
      <c r="S487" s="1"/>
      <c r="T487" s="1"/>
      <c r="U487" s="43"/>
    </row>
    <row r="488" spans="1:21" ht="12">
      <c r="A488" s="16"/>
      <c r="B488" s="27"/>
      <c r="C488" s="44" t="s">
        <v>82</v>
      </c>
      <c r="D488" s="48">
        <f aca="true" t="shared" si="143" ref="D488:D495">SUM(E488+F488)</f>
        <v>849560</v>
      </c>
      <c r="E488" s="48">
        <f>SUM(E489:E490)</f>
        <v>849560</v>
      </c>
      <c r="F488" s="48">
        <f>SUM(F490:F495)</f>
        <v>0</v>
      </c>
      <c r="G488" s="48">
        <f aca="true" t="shared" si="144" ref="G488:G495">SUM(H488+I488)</f>
        <v>899560</v>
      </c>
      <c r="H488" s="48">
        <f>SUM(H489:H490)</f>
        <v>899560</v>
      </c>
      <c r="I488" s="48">
        <f>SUM(I490:I495)</f>
        <v>0</v>
      </c>
      <c r="J488" s="48">
        <f aca="true" t="shared" si="145" ref="J488:J495">SUM(K488+L488)</f>
        <v>410518.98</v>
      </c>
      <c r="K488" s="48">
        <f>SUM(K489:K490)</f>
        <v>410518.98</v>
      </c>
      <c r="L488" s="48">
        <f>SUM(L490:L495)</f>
        <v>0</v>
      </c>
      <c r="M488" s="49">
        <f>SUM(J488/G488)*100</f>
        <v>45.63553070389968</v>
      </c>
      <c r="N488" s="4"/>
      <c r="O488" s="1"/>
      <c r="P488" s="1"/>
      <c r="Q488" s="1"/>
      <c r="R488" s="1"/>
      <c r="S488" s="1"/>
      <c r="T488" s="1"/>
      <c r="U488" s="43"/>
    </row>
    <row r="489" spans="1:21" ht="12">
      <c r="A489" s="16"/>
      <c r="B489" s="27"/>
      <c r="C489" s="44" t="s">
        <v>83</v>
      </c>
      <c r="D489" s="48">
        <f t="shared" si="143"/>
        <v>728700</v>
      </c>
      <c r="E489" s="48">
        <v>728700</v>
      </c>
      <c r="F489" s="48"/>
      <c r="G489" s="48">
        <f t="shared" si="144"/>
        <v>728700</v>
      </c>
      <c r="H489" s="48">
        <v>728700</v>
      </c>
      <c r="I489" s="48"/>
      <c r="J489" s="48">
        <f t="shared" si="145"/>
        <v>355613</v>
      </c>
      <c r="K489" s="48">
        <v>355613</v>
      </c>
      <c r="L489" s="48"/>
      <c r="M489" s="49">
        <f>SUM(J489/G489)*100</f>
        <v>48.80101550706738</v>
      </c>
      <c r="N489" s="4"/>
      <c r="O489" s="1"/>
      <c r="P489" s="1"/>
      <c r="Q489" s="1"/>
      <c r="R489" s="1"/>
      <c r="S489" s="1"/>
      <c r="T489" s="1"/>
      <c r="U489" s="43"/>
    </row>
    <row r="490" spans="1:21" ht="12">
      <c r="A490" s="16"/>
      <c r="B490" s="27"/>
      <c r="C490" s="44" t="s">
        <v>86</v>
      </c>
      <c r="D490" s="48">
        <f t="shared" si="143"/>
        <v>120860</v>
      </c>
      <c r="E490" s="48">
        <v>120860</v>
      </c>
      <c r="F490" s="48"/>
      <c r="G490" s="48">
        <f t="shared" si="144"/>
        <v>170860</v>
      </c>
      <c r="H490" s="48">
        <v>170860</v>
      </c>
      <c r="I490" s="48"/>
      <c r="J490" s="48">
        <f t="shared" si="145"/>
        <v>54905.98</v>
      </c>
      <c r="K490" s="48">
        <v>54905.98</v>
      </c>
      <c r="L490" s="48"/>
      <c r="M490" s="49">
        <f>SUM(J490/G490)*100</f>
        <v>32.13506964766476</v>
      </c>
      <c r="N490" s="4"/>
      <c r="O490" s="1"/>
      <c r="P490" s="1"/>
      <c r="Q490" s="1"/>
      <c r="R490" s="1"/>
      <c r="S490" s="1"/>
      <c r="T490" s="1"/>
      <c r="U490" s="43"/>
    </row>
    <row r="491" spans="1:21" ht="12">
      <c r="A491" s="16"/>
      <c r="B491" s="27"/>
      <c r="C491" s="44" t="s">
        <v>87</v>
      </c>
      <c r="D491" s="48">
        <f t="shared" si="143"/>
        <v>0</v>
      </c>
      <c r="E491" s="48"/>
      <c r="F491" s="48"/>
      <c r="G491" s="48">
        <f t="shared" si="144"/>
        <v>0</v>
      </c>
      <c r="H491" s="48"/>
      <c r="I491" s="48"/>
      <c r="J491" s="48">
        <f t="shared" si="145"/>
        <v>0</v>
      </c>
      <c r="K491" s="48"/>
      <c r="L491" s="48"/>
      <c r="M491" s="49"/>
      <c r="N491" s="4"/>
      <c r="O491" s="1"/>
      <c r="P491" s="1"/>
      <c r="Q491" s="1"/>
      <c r="R491" s="1"/>
      <c r="S491" s="1"/>
      <c r="T491" s="1"/>
      <c r="U491" s="43"/>
    </row>
    <row r="492" spans="1:21" ht="12">
      <c r="A492" s="16"/>
      <c r="B492" s="27"/>
      <c r="C492" s="44" t="s">
        <v>84</v>
      </c>
      <c r="D492" s="48">
        <f t="shared" si="143"/>
        <v>1650</v>
      </c>
      <c r="E492" s="48">
        <v>1650</v>
      </c>
      <c r="F492" s="48"/>
      <c r="G492" s="48">
        <f t="shared" si="144"/>
        <v>1650</v>
      </c>
      <c r="H492" s="48">
        <v>1650</v>
      </c>
      <c r="I492" s="48"/>
      <c r="J492" s="48">
        <f t="shared" si="145"/>
        <v>213.1</v>
      </c>
      <c r="K492" s="48">
        <v>213.1</v>
      </c>
      <c r="L492" s="48"/>
      <c r="M492" s="49">
        <f>SUM(J492/G492)*100</f>
        <v>12.915151515151516</v>
      </c>
      <c r="N492" s="4"/>
      <c r="O492" s="1"/>
      <c r="P492" s="1"/>
      <c r="Q492" s="1"/>
      <c r="R492" s="1"/>
      <c r="S492" s="1"/>
      <c r="T492" s="1"/>
      <c r="U492" s="43"/>
    </row>
    <row r="493" spans="1:21" ht="36">
      <c r="A493" s="16"/>
      <c r="B493" s="27"/>
      <c r="C493" s="44" t="s">
        <v>90</v>
      </c>
      <c r="D493" s="48">
        <f t="shared" si="143"/>
        <v>0</v>
      </c>
      <c r="E493" s="48"/>
      <c r="F493" s="48"/>
      <c r="G493" s="48">
        <f t="shared" si="144"/>
        <v>0</v>
      </c>
      <c r="H493" s="48"/>
      <c r="I493" s="48"/>
      <c r="J493" s="48">
        <f t="shared" si="145"/>
        <v>0</v>
      </c>
      <c r="K493" s="48"/>
      <c r="L493" s="48"/>
      <c r="M493" s="49"/>
      <c r="N493" s="4"/>
      <c r="O493" s="1"/>
      <c r="P493" s="1"/>
      <c r="Q493" s="1"/>
      <c r="R493" s="1"/>
      <c r="S493" s="1"/>
      <c r="T493" s="1"/>
      <c r="U493" s="43"/>
    </row>
    <row r="494" spans="1:21" ht="39" customHeight="1">
      <c r="A494" s="16"/>
      <c r="B494" s="27"/>
      <c r="C494" s="44" t="s">
        <v>88</v>
      </c>
      <c r="D494" s="48">
        <f t="shared" si="143"/>
        <v>0</v>
      </c>
      <c r="E494" s="48"/>
      <c r="F494" s="48"/>
      <c r="G494" s="48">
        <f t="shared" si="144"/>
        <v>0</v>
      </c>
      <c r="H494" s="48"/>
      <c r="I494" s="48"/>
      <c r="J494" s="48">
        <f t="shared" si="145"/>
        <v>0</v>
      </c>
      <c r="K494" s="48"/>
      <c r="L494" s="48"/>
      <c r="M494" s="49"/>
      <c r="N494" s="4"/>
      <c r="O494" s="1"/>
      <c r="P494" s="1"/>
      <c r="Q494" s="1"/>
      <c r="R494" s="1"/>
      <c r="S494" s="1"/>
      <c r="T494" s="1"/>
      <c r="U494" s="43"/>
    </row>
    <row r="495" spans="1:21" ht="12">
      <c r="A495" s="16"/>
      <c r="B495" s="27"/>
      <c r="C495" s="44" t="s">
        <v>89</v>
      </c>
      <c r="D495" s="48">
        <f t="shared" si="143"/>
        <v>0</v>
      </c>
      <c r="E495" s="48"/>
      <c r="F495" s="48"/>
      <c r="G495" s="48">
        <f t="shared" si="144"/>
        <v>0</v>
      </c>
      <c r="H495" s="48"/>
      <c r="I495" s="48"/>
      <c r="J495" s="48">
        <f t="shared" si="145"/>
        <v>0</v>
      </c>
      <c r="K495" s="48"/>
      <c r="L495" s="48"/>
      <c r="M495" s="49"/>
      <c r="N495" s="4"/>
      <c r="O495" s="1"/>
      <c r="P495" s="1"/>
      <c r="Q495" s="1"/>
      <c r="R495" s="1"/>
      <c r="S495" s="1"/>
      <c r="T495" s="1"/>
      <c r="U495" s="43"/>
    </row>
    <row r="496" spans="1:21" ht="48">
      <c r="A496" s="16"/>
      <c r="B496" s="27"/>
      <c r="C496" s="44" t="s">
        <v>91</v>
      </c>
      <c r="D496" s="48"/>
      <c r="E496" s="48"/>
      <c r="F496" s="48"/>
      <c r="G496" s="48"/>
      <c r="H496" s="48"/>
      <c r="I496" s="48"/>
      <c r="J496" s="48"/>
      <c r="K496" s="48"/>
      <c r="L496" s="48"/>
      <c r="M496" s="49"/>
      <c r="N496" s="4"/>
      <c r="O496" s="1"/>
      <c r="P496" s="1"/>
      <c r="Q496" s="1"/>
      <c r="R496" s="1"/>
      <c r="S496" s="1"/>
      <c r="T496" s="1"/>
      <c r="U496" s="43"/>
    </row>
    <row r="497" spans="1:21" ht="24">
      <c r="A497" s="16"/>
      <c r="B497" s="36">
        <v>85228</v>
      </c>
      <c r="C497" s="29" t="s">
        <v>74</v>
      </c>
      <c r="D497" s="48">
        <f>SUM(E497:F497)</f>
        <v>56050</v>
      </c>
      <c r="E497" s="49">
        <f>SUM(E498)</f>
        <v>56050</v>
      </c>
      <c r="F497" s="49">
        <f>SUM(F498)</f>
        <v>0</v>
      </c>
      <c r="G497" s="48">
        <f>SUM(H497:I497)</f>
        <v>56050</v>
      </c>
      <c r="H497" s="49">
        <f>SUM(H498)</f>
        <v>56050</v>
      </c>
      <c r="I497" s="49">
        <f>SUM(I498)</f>
        <v>0</v>
      </c>
      <c r="J497" s="48">
        <f>SUM(K497:L497)</f>
        <v>23553.51</v>
      </c>
      <c r="K497" s="49">
        <f>SUM(K498)</f>
        <v>23553.51</v>
      </c>
      <c r="L497" s="49">
        <f>SUM(L498)</f>
        <v>0</v>
      </c>
      <c r="M497" s="49">
        <f>SUM(J497/G497)*100</f>
        <v>42.02231935771632</v>
      </c>
      <c r="N497" s="4"/>
      <c r="O497" s="1"/>
      <c r="P497" s="1"/>
      <c r="Q497" s="1"/>
      <c r="R497" s="1"/>
      <c r="S497" s="1"/>
      <c r="T497" s="1"/>
      <c r="U497" s="43"/>
    </row>
    <row r="498" spans="1:21" ht="12">
      <c r="A498" s="16"/>
      <c r="B498" s="36"/>
      <c r="C498" s="44" t="s">
        <v>82</v>
      </c>
      <c r="D498" s="48">
        <f>SUM(E497:F497)</f>
        <v>56050</v>
      </c>
      <c r="E498" s="48">
        <f>SUM(E499)</f>
        <v>56050</v>
      </c>
      <c r="F498" s="48">
        <f>SUM(F500:F505)</f>
        <v>0</v>
      </c>
      <c r="G498" s="48">
        <f>SUM(H497:I497)</f>
        <v>56050</v>
      </c>
      <c r="H498" s="48">
        <f>SUM(H499)</f>
        <v>56050</v>
      </c>
      <c r="I498" s="48">
        <f>SUM(I500:I505)</f>
        <v>0</v>
      </c>
      <c r="J498" s="48">
        <f>SUM(K497:L497)</f>
        <v>23553.51</v>
      </c>
      <c r="K498" s="48">
        <f>SUM(K499)</f>
        <v>23553.51</v>
      </c>
      <c r="L498" s="48">
        <f>SUM(L500:L505)</f>
        <v>0</v>
      </c>
      <c r="M498" s="49">
        <f>SUM(J498/G498)*100</f>
        <v>42.02231935771632</v>
      </c>
      <c r="N498" s="4"/>
      <c r="O498" s="1"/>
      <c r="P498" s="1"/>
      <c r="Q498" s="1"/>
      <c r="R498" s="1"/>
      <c r="S498" s="1"/>
      <c r="T498" s="1"/>
      <c r="U498" s="43"/>
    </row>
    <row r="499" spans="1:21" ht="12">
      <c r="A499" s="16"/>
      <c r="B499" s="36"/>
      <c r="C499" s="44" t="s">
        <v>83</v>
      </c>
      <c r="D499" s="48">
        <f aca="true" t="shared" si="146" ref="D499:D505">SUM(E499+F499)</f>
        <v>56050</v>
      </c>
      <c r="E499" s="48">
        <v>56050</v>
      </c>
      <c r="F499" s="48"/>
      <c r="G499" s="48">
        <f aca="true" t="shared" si="147" ref="G499:G505">SUM(H499+I499)</f>
        <v>56050</v>
      </c>
      <c r="H499" s="48">
        <v>56050</v>
      </c>
      <c r="I499" s="48"/>
      <c r="J499" s="48">
        <f aca="true" t="shared" si="148" ref="J499:J505">SUM(K499+L499)</f>
        <v>23553.51</v>
      </c>
      <c r="K499" s="48">
        <v>23553.51</v>
      </c>
      <c r="L499" s="48"/>
      <c r="M499" s="49">
        <f>SUM(J499/G499)*100</f>
        <v>42.02231935771632</v>
      </c>
      <c r="N499" s="4"/>
      <c r="O499" s="1"/>
      <c r="P499" s="1"/>
      <c r="Q499" s="1"/>
      <c r="R499" s="1"/>
      <c r="S499" s="1"/>
      <c r="T499" s="1"/>
      <c r="U499" s="43"/>
    </row>
    <row r="500" spans="1:21" ht="12">
      <c r="A500" s="16"/>
      <c r="B500" s="36"/>
      <c r="C500" s="44" t="s">
        <v>86</v>
      </c>
      <c r="D500" s="48">
        <f t="shared" si="146"/>
        <v>0</v>
      </c>
      <c r="E500" s="48"/>
      <c r="F500" s="48"/>
      <c r="G500" s="48">
        <f t="shared" si="147"/>
        <v>0</v>
      </c>
      <c r="H500" s="48"/>
      <c r="I500" s="48"/>
      <c r="J500" s="48">
        <f t="shared" si="148"/>
        <v>0</v>
      </c>
      <c r="K500" s="48"/>
      <c r="L500" s="48"/>
      <c r="M500" s="49"/>
      <c r="N500" s="4"/>
      <c r="O500" s="1"/>
      <c r="P500" s="1"/>
      <c r="Q500" s="1"/>
      <c r="R500" s="1"/>
      <c r="S500" s="1"/>
      <c r="T500" s="1"/>
      <c r="U500" s="43"/>
    </row>
    <row r="501" spans="1:21" ht="12">
      <c r="A501" s="16"/>
      <c r="B501" s="36"/>
      <c r="C501" s="44" t="s">
        <v>87</v>
      </c>
      <c r="D501" s="48">
        <f t="shared" si="146"/>
        <v>0</v>
      </c>
      <c r="E501" s="48"/>
      <c r="F501" s="48"/>
      <c r="G501" s="48">
        <f t="shared" si="147"/>
        <v>0</v>
      </c>
      <c r="H501" s="48"/>
      <c r="I501" s="48"/>
      <c r="J501" s="48">
        <f t="shared" si="148"/>
        <v>0</v>
      </c>
      <c r="K501" s="48"/>
      <c r="L501" s="48"/>
      <c r="M501" s="49"/>
      <c r="N501" s="4"/>
      <c r="O501" s="1"/>
      <c r="P501" s="1"/>
      <c r="Q501" s="1"/>
      <c r="R501" s="1"/>
      <c r="S501" s="1"/>
      <c r="T501" s="1"/>
      <c r="U501" s="43"/>
    </row>
    <row r="502" spans="1:21" ht="12">
      <c r="A502" s="16"/>
      <c r="B502" s="36"/>
      <c r="C502" s="44" t="s">
        <v>84</v>
      </c>
      <c r="D502" s="48">
        <f t="shared" si="146"/>
        <v>0</v>
      </c>
      <c r="E502" s="48"/>
      <c r="F502" s="48"/>
      <c r="G502" s="48">
        <f t="shared" si="147"/>
        <v>0</v>
      </c>
      <c r="H502" s="48"/>
      <c r="I502" s="48"/>
      <c r="J502" s="48">
        <f t="shared" si="148"/>
        <v>0</v>
      </c>
      <c r="K502" s="48"/>
      <c r="L502" s="48"/>
      <c r="M502" s="49"/>
      <c r="N502" s="4"/>
      <c r="O502" s="1"/>
      <c r="P502" s="1"/>
      <c r="Q502" s="1"/>
      <c r="R502" s="1"/>
      <c r="S502" s="1"/>
      <c r="T502" s="1"/>
      <c r="U502" s="43"/>
    </row>
    <row r="503" spans="1:21" ht="36">
      <c r="A503" s="16"/>
      <c r="B503" s="36"/>
      <c r="C503" s="44" t="s">
        <v>90</v>
      </c>
      <c r="D503" s="48">
        <f t="shared" si="146"/>
        <v>0</v>
      </c>
      <c r="E503" s="48"/>
      <c r="F503" s="48"/>
      <c r="G503" s="48">
        <f t="shared" si="147"/>
        <v>0</v>
      </c>
      <c r="H503" s="48"/>
      <c r="I503" s="48"/>
      <c r="J503" s="48">
        <f t="shared" si="148"/>
        <v>0</v>
      </c>
      <c r="K503" s="48"/>
      <c r="L503" s="48"/>
      <c r="M503" s="49"/>
      <c r="N503" s="4"/>
      <c r="O503" s="1"/>
      <c r="P503" s="1"/>
      <c r="Q503" s="1"/>
      <c r="R503" s="1"/>
      <c r="S503" s="1"/>
      <c r="T503" s="1"/>
      <c r="U503" s="43"/>
    </row>
    <row r="504" spans="1:21" ht="39.75" customHeight="1">
      <c r="A504" s="16"/>
      <c r="B504" s="36"/>
      <c r="C504" s="44" t="s">
        <v>88</v>
      </c>
      <c r="D504" s="48">
        <f t="shared" si="146"/>
        <v>0</v>
      </c>
      <c r="E504" s="48"/>
      <c r="F504" s="48"/>
      <c r="G504" s="48">
        <f t="shared" si="147"/>
        <v>0</v>
      </c>
      <c r="H504" s="48"/>
      <c r="I504" s="48"/>
      <c r="J504" s="48">
        <f t="shared" si="148"/>
        <v>0</v>
      </c>
      <c r="K504" s="48"/>
      <c r="L504" s="48"/>
      <c r="M504" s="49"/>
      <c r="N504" s="4"/>
      <c r="O504" s="1"/>
      <c r="P504" s="1"/>
      <c r="Q504" s="1"/>
      <c r="R504" s="1"/>
      <c r="S504" s="1"/>
      <c r="T504" s="1"/>
      <c r="U504" s="43"/>
    </row>
    <row r="505" spans="1:21" ht="12">
      <c r="A505" s="16"/>
      <c r="B505" s="36"/>
      <c r="C505" s="44" t="s">
        <v>89</v>
      </c>
      <c r="D505" s="48">
        <f t="shared" si="146"/>
        <v>0</v>
      </c>
      <c r="E505" s="48"/>
      <c r="F505" s="48"/>
      <c r="G505" s="48">
        <f t="shared" si="147"/>
        <v>0</v>
      </c>
      <c r="H505" s="48"/>
      <c r="I505" s="48"/>
      <c r="J505" s="48">
        <f t="shared" si="148"/>
        <v>0</v>
      </c>
      <c r="K505" s="48"/>
      <c r="L505" s="48"/>
      <c r="M505" s="49"/>
      <c r="N505" s="4"/>
      <c r="O505" s="1"/>
      <c r="P505" s="1"/>
      <c r="Q505" s="1"/>
      <c r="R505" s="1"/>
      <c r="S505" s="1"/>
      <c r="T505" s="1"/>
      <c r="U505" s="43"/>
    </row>
    <row r="506" spans="1:21" ht="48">
      <c r="A506" s="16"/>
      <c r="B506" s="36"/>
      <c r="C506" s="44" t="s">
        <v>91</v>
      </c>
      <c r="D506" s="48"/>
      <c r="E506" s="48"/>
      <c r="F506" s="48"/>
      <c r="G506" s="48"/>
      <c r="H506" s="48"/>
      <c r="I506" s="48"/>
      <c r="J506" s="48"/>
      <c r="K506" s="48"/>
      <c r="L506" s="48"/>
      <c r="M506" s="49"/>
      <c r="N506" s="4"/>
      <c r="O506" s="1"/>
      <c r="P506" s="1"/>
      <c r="Q506" s="1"/>
      <c r="R506" s="1"/>
      <c r="S506" s="1"/>
      <c r="T506" s="1"/>
      <c r="U506" s="43"/>
    </row>
    <row r="507" spans="1:21" ht="12">
      <c r="A507" s="16"/>
      <c r="B507" s="16">
        <v>85295</v>
      </c>
      <c r="C507" s="16" t="s">
        <v>31</v>
      </c>
      <c r="D507" s="48">
        <f>SUM(E507)</f>
        <v>92968</v>
      </c>
      <c r="E507" s="49">
        <f>SUM(E508+E512)</f>
        <v>92968</v>
      </c>
      <c r="F507" s="49"/>
      <c r="G507" s="48">
        <f>SUM(H507)</f>
        <v>139298</v>
      </c>
      <c r="H507" s="49">
        <f>SUM(H508+H512)</f>
        <v>139298</v>
      </c>
      <c r="I507" s="49"/>
      <c r="J507" s="48">
        <f>SUM(K507)</f>
        <v>57628.07</v>
      </c>
      <c r="K507" s="49">
        <f>SUM(K508+K512)</f>
        <v>57628.07</v>
      </c>
      <c r="L507" s="49"/>
      <c r="M507" s="49">
        <f>SUM(J507/G507)*100</f>
        <v>41.37034989734239</v>
      </c>
      <c r="N507" s="4"/>
      <c r="O507" s="1"/>
      <c r="P507" s="1"/>
      <c r="Q507" s="1"/>
      <c r="R507" s="1"/>
      <c r="S507" s="1"/>
      <c r="T507" s="1"/>
      <c r="U507" s="43"/>
    </row>
    <row r="508" spans="1:21" ht="12">
      <c r="A508" s="17"/>
      <c r="B508" s="45"/>
      <c r="C508" s="44" t="s">
        <v>82</v>
      </c>
      <c r="D508" s="48">
        <f aca="true" t="shared" si="149" ref="D508:D516">SUM(E508+F508)</f>
        <v>12968</v>
      </c>
      <c r="E508" s="48">
        <f>SUM(E509:E510)</f>
        <v>12968</v>
      </c>
      <c r="F508" s="48">
        <f>SUM(F509:F515)</f>
        <v>0</v>
      </c>
      <c r="G508" s="48">
        <f aca="true" t="shared" si="150" ref="G508:G516">SUM(H508+I508)</f>
        <v>12968</v>
      </c>
      <c r="H508" s="48">
        <f>SUM(H509:H510)</f>
        <v>12968</v>
      </c>
      <c r="I508" s="48">
        <f>SUM(I509:I515)</f>
        <v>0</v>
      </c>
      <c r="J508" s="48">
        <f aca="true" t="shared" si="151" ref="J508:J516">SUM(K508+L508)</f>
        <v>3070.24</v>
      </c>
      <c r="K508" s="48">
        <f>SUM(K509:K510)</f>
        <v>3070.24</v>
      </c>
      <c r="L508" s="48">
        <f>SUM(L509:L515)</f>
        <v>0</v>
      </c>
      <c r="M508" s="49">
        <f>SUM(J508/G508)*100</f>
        <v>23.67550894509562</v>
      </c>
      <c r="N508" s="4"/>
      <c r="O508" s="1"/>
      <c r="P508" s="1"/>
      <c r="Q508" s="1"/>
      <c r="R508" s="1"/>
      <c r="S508" s="1"/>
      <c r="T508" s="1"/>
      <c r="U508" s="43"/>
    </row>
    <row r="509" spans="1:21" ht="12">
      <c r="A509" s="16"/>
      <c r="B509" s="16"/>
      <c r="C509" s="44" t="s">
        <v>83</v>
      </c>
      <c r="D509" s="48">
        <f t="shared" si="149"/>
        <v>1768</v>
      </c>
      <c r="E509" s="48">
        <v>1768</v>
      </c>
      <c r="F509" s="48"/>
      <c r="G509" s="48">
        <f t="shared" si="150"/>
        <v>1768</v>
      </c>
      <c r="H509" s="48">
        <v>1768</v>
      </c>
      <c r="I509" s="48"/>
      <c r="J509" s="48">
        <f t="shared" si="151"/>
        <v>0</v>
      </c>
      <c r="K509" s="48">
        <v>0</v>
      </c>
      <c r="L509" s="48"/>
      <c r="M509" s="49">
        <f>SUM(J509/G509)*100</f>
        <v>0</v>
      </c>
      <c r="N509" s="4"/>
      <c r="O509" s="1"/>
      <c r="P509" s="1"/>
      <c r="Q509" s="1"/>
      <c r="R509" s="1"/>
      <c r="S509" s="1"/>
      <c r="T509" s="1"/>
      <c r="U509" s="43"/>
    </row>
    <row r="510" spans="1:21" ht="12">
      <c r="A510" s="16"/>
      <c r="B510" s="16"/>
      <c r="C510" s="44" t="s">
        <v>86</v>
      </c>
      <c r="D510" s="48">
        <f t="shared" si="149"/>
        <v>11200</v>
      </c>
      <c r="E510" s="48">
        <v>11200</v>
      </c>
      <c r="F510" s="48"/>
      <c r="G510" s="48">
        <f t="shared" si="150"/>
        <v>11200</v>
      </c>
      <c r="H510" s="48">
        <v>11200</v>
      </c>
      <c r="I510" s="48"/>
      <c r="J510" s="48">
        <f t="shared" si="151"/>
        <v>3070.24</v>
      </c>
      <c r="K510" s="48">
        <v>3070.24</v>
      </c>
      <c r="L510" s="48"/>
      <c r="M510" s="49">
        <f>SUM(J510/G510)*100</f>
        <v>27.41285714285714</v>
      </c>
      <c r="N510" s="4"/>
      <c r="O510" s="1"/>
      <c r="P510" s="1"/>
      <c r="Q510" s="1"/>
      <c r="R510" s="1"/>
      <c r="S510" s="1"/>
      <c r="T510" s="1"/>
      <c r="U510" s="43"/>
    </row>
    <row r="511" spans="1:21" ht="12">
      <c r="A511" s="16"/>
      <c r="B511" s="16"/>
      <c r="C511" s="44" t="s">
        <v>87</v>
      </c>
      <c r="D511" s="48">
        <f t="shared" si="149"/>
        <v>0</v>
      </c>
      <c r="E511" s="48"/>
      <c r="F511" s="48"/>
      <c r="G511" s="48">
        <f t="shared" si="150"/>
        <v>0</v>
      </c>
      <c r="H511" s="48"/>
      <c r="I511" s="48"/>
      <c r="J511" s="48">
        <f t="shared" si="151"/>
        <v>0</v>
      </c>
      <c r="K511" s="48"/>
      <c r="L511" s="48"/>
      <c r="M511" s="49"/>
      <c r="N511" s="4"/>
      <c r="O511" s="1"/>
      <c r="P511" s="1"/>
      <c r="Q511" s="1"/>
      <c r="R511" s="1"/>
      <c r="S511" s="1"/>
      <c r="T511" s="1"/>
      <c r="U511" s="43"/>
    </row>
    <row r="512" spans="1:21" ht="12">
      <c r="A512" s="16"/>
      <c r="B512" s="16"/>
      <c r="C512" s="44" t="s">
        <v>84</v>
      </c>
      <c r="D512" s="48">
        <f t="shared" si="149"/>
        <v>80000</v>
      </c>
      <c r="E512" s="48">
        <v>80000</v>
      </c>
      <c r="F512" s="48"/>
      <c r="G512" s="48">
        <f t="shared" si="150"/>
        <v>126330</v>
      </c>
      <c r="H512" s="48">
        <v>126330</v>
      </c>
      <c r="I512" s="48"/>
      <c r="J512" s="48">
        <f t="shared" si="151"/>
        <v>54557.83</v>
      </c>
      <c r="K512" s="48">
        <v>54557.83</v>
      </c>
      <c r="L512" s="48"/>
      <c r="M512" s="49">
        <f>SUM(J512/G512)*100</f>
        <v>43.18675690651468</v>
      </c>
      <c r="N512" s="4"/>
      <c r="O512" s="1"/>
      <c r="P512" s="1"/>
      <c r="Q512" s="1"/>
      <c r="R512" s="1"/>
      <c r="S512" s="1"/>
      <c r="T512" s="1"/>
      <c r="U512" s="43"/>
    </row>
    <row r="513" spans="1:21" ht="36">
      <c r="A513" s="16"/>
      <c r="B513" s="16"/>
      <c r="C513" s="44" t="s">
        <v>90</v>
      </c>
      <c r="D513" s="48">
        <f t="shared" si="149"/>
        <v>0</v>
      </c>
      <c r="E513" s="48"/>
      <c r="F513" s="48"/>
      <c r="G513" s="48">
        <f t="shared" si="150"/>
        <v>0</v>
      </c>
      <c r="H513" s="48"/>
      <c r="I513" s="48"/>
      <c r="J513" s="48">
        <f t="shared" si="151"/>
        <v>0</v>
      </c>
      <c r="K513" s="48"/>
      <c r="L513" s="48"/>
      <c r="M513" s="49"/>
      <c r="N513" s="4"/>
      <c r="O513" s="1"/>
      <c r="P513" s="1"/>
      <c r="Q513" s="1"/>
      <c r="R513" s="1"/>
      <c r="S513" s="1"/>
      <c r="T513" s="1"/>
      <c r="U513" s="43"/>
    </row>
    <row r="514" spans="1:21" ht="39.75" customHeight="1">
      <c r="A514" s="16"/>
      <c r="B514" s="16"/>
      <c r="C514" s="44" t="s">
        <v>88</v>
      </c>
      <c r="D514" s="48">
        <f t="shared" si="149"/>
        <v>0</v>
      </c>
      <c r="E514" s="48"/>
      <c r="F514" s="48"/>
      <c r="G514" s="48">
        <f t="shared" si="150"/>
        <v>0</v>
      </c>
      <c r="H514" s="48"/>
      <c r="I514" s="48"/>
      <c r="J514" s="48">
        <f t="shared" si="151"/>
        <v>0</v>
      </c>
      <c r="K514" s="48"/>
      <c r="L514" s="48"/>
      <c r="M514" s="49"/>
      <c r="N514" s="4"/>
      <c r="O514" s="1"/>
      <c r="P514" s="1"/>
      <c r="Q514" s="1"/>
      <c r="R514" s="1"/>
      <c r="S514" s="1"/>
      <c r="T514" s="1"/>
      <c r="U514" s="43"/>
    </row>
    <row r="515" spans="1:21" ht="12">
      <c r="A515" s="16"/>
      <c r="B515" s="16"/>
      <c r="C515" s="44" t="s">
        <v>89</v>
      </c>
      <c r="D515" s="48">
        <f t="shared" si="149"/>
        <v>0</v>
      </c>
      <c r="E515" s="48"/>
      <c r="F515" s="48"/>
      <c r="G515" s="48">
        <f t="shared" si="150"/>
        <v>0</v>
      </c>
      <c r="H515" s="48"/>
      <c r="I515" s="48"/>
      <c r="J515" s="48">
        <f t="shared" si="151"/>
        <v>0</v>
      </c>
      <c r="K515" s="48"/>
      <c r="L515" s="48"/>
      <c r="M515" s="49"/>
      <c r="N515" s="4"/>
      <c r="O515" s="1"/>
      <c r="P515" s="1"/>
      <c r="Q515" s="1"/>
      <c r="R515" s="1"/>
      <c r="S515" s="1"/>
      <c r="T515" s="1"/>
      <c r="U515" s="43"/>
    </row>
    <row r="516" spans="1:21" ht="48">
      <c r="A516" s="16"/>
      <c r="B516" s="16"/>
      <c r="C516" s="44" t="s">
        <v>91</v>
      </c>
      <c r="D516" s="48">
        <f t="shared" si="149"/>
        <v>0</v>
      </c>
      <c r="E516" s="48"/>
      <c r="F516" s="48"/>
      <c r="G516" s="48">
        <f t="shared" si="150"/>
        <v>0</v>
      </c>
      <c r="H516" s="48"/>
      <c r="I516" s="48"/>
      <c r="J516" s="48">
        <f t="shared" si="151"/>
        <v>0</v>
      </c>
      <c r="K516" s="48"/>
      <c r="L516" s="48"/>
      <c r="M516" s="49"/>
      <c r="N516" s="4"/>
      <c r="O516" s="1"/>
      <c r="P516" s="1"/>
      <c r="Q516" s="1"/>
      <c r="R516" s="1"/>
      <c r="S516" s="1"/>
      <c r="T516" s="1"/>
      <c r="U516" s="43"/>
    </row>
    <row r="517" spans="1:21" ht="12">
      <c r="A517" s="78" t="s">
        <v>22</v>
      </c>
      <c r="B517" s="79"/>
      <c r="C517" s="80"/>
      <c r="D517" s="48">
        <f>SUM(E517:F517)</f>
        <v>2727959</v>
      </c>
      <c r="E517" s="49">
        <f>SUM(E427+E437+E447+E457+E467+E487+E497+E507)</f>
        <v>2707959</v>
      </c>
      <c r="F517" s="49">
        <f>SUM(F427+F437+F447+F457+F467+F487+F497+F507)</f>
        <v>20000</v>
      </c>
      <c r="G517" s="48">
        <f>SUM(H517:I517)</f>
        <v>2806489</v>
      </c>
      <c r="H517" s="49">
        <f>SUM(H427+H437+H447+H457+H467+H487+H497+H507+H477)</f>
        <v>2786489</v>
      </c>
      <c r="I517" s="49">
        <f>SUM(I427+I437+I447+I457+I467+I487+I497+I507)</f>
        <v>20000</v>
      </c>
      <c r="J517" s="48">
        <f>SUM(K517:L517)</f>
        <v>1388632.25</v>
      </c>
      <c r="K517" s="49">
        <f>SUM(K427+K437+K447+K457+K467+K487+K497+K507+K477)</f>
        <v>1388632.25</v>
      </c>
      <c r="L517" s="49">
        <f>SUM(L427+L437+L447+L457+L467+L487+L497+L507)</f>
        <v>0</v>
      </c>
      <c r="M517" s="49">
        <f>SUM(J517/G517)*100</f>
        <v>49.47934055683098</v>
      </c>
      <c r="N517" s="4"/>
      <c r="O517" s="1"/>
      <c r="P517" s="1"/>
      <c r="Q517" s="1"/>
      <c r="R517" s="1"/>
      <c r="S517" s="1"/>
      <c r="T517" s="1"/>
      <c r="U517" s="43"/>
    </row>
    <row r="518" spans="1:21" ht="12">
      <c r="A518" s="36">
        <v>854</v>
      </c>
      <c r="B518" s="36">
        <v>85401</v>
      </c>
      <c r="C518" s="29" t="s">
        <v>80</v>
      </c>
      <c r="D518" s="48">
        <f>SUM(E518:F518)</f>
        <v>670715</v>
      </c>
      <c r="E518" s="49">
        <f>SUM(E519+E523)</f>
        <v>670715</v>
      </c>
      <c r="F518" s="49">
        <f>SUM(F519)</f>
        <v>0</v>
      </c>
      <c r="G518" s="48">
        <f>SUM(H518:I518)</f>
        <v>710545</v>
      </c>
      <c r="H518" s="49">
        <f>SUM(H519+H523)</f>
        <v>710545</v>
      </c>
      <c r="I518" s="49">
        <f>SUM(I519)</f>
        <v>0</v>
      </c>
      <c r="J518" s="48">
        <f>SUM(K518:L518)</f>
        <v>311628.22</v>
      </c>
      <c r="K518" s="49">
        <f>SUM(K519+K523)</f>
        <v>311628.22</v>
      </c>
      <c r="L518" s="49">
        <f>SUM(L519)</f>
        <v>0</v>
      </c>
      <c r="M518" s="49">
        <f>SUM(J518/G518)*100</f>
        <v>43.857633225200374</v>
      </c>
      <c r="N518" s="4"/>
      <c r="O518" s="1"/>
      <c r="P518" s="1"/>
      <c r="Q518" s="1"/>
      <c r="R518" s="1"/>
      <c r="S518" s="1"/>
      <c r="T518" s="1"/>
      <c r="U518" s="43"/>
    </row>
    <row r="519" spans="1:21" ht="12">
      <c r="A519" s="36"/>
      <c r="B519" s="36"/>
      <c r="C519" s="44" t="s">
        <v>82</v>
      </c>
      <c r="D519" s="48">
        <f aca="true" t="shared" si="152" ref="D519:D526">SUM(E519+F519)</f>
        <v>609215</v>
      </c>
      <c r="E519" s="48">
        <f>SUM(E520:E521)</f>
        <v>609215</v>
      </c>
      <c r="F519" s="48">
        <f>SUM(F520:F526)</f>
        <v>0</v>
      </c>
      <c r="G519" s="48">
        <f aca="true" t="shared" si="153" ref="G519:G526">SUM(H519+I519)</f>
        <v>645545</v>
      </c>
      <c r="H519" s="48">
        <f>SUM(H520:H521)</f>
        <v>645545</v>
      </c>
      <c r="I519" s="48">
        <f>SUM(I520:I526)</f>
        <v>0</v>
      </c>
      <c r="J519" s="48">
        <f aca="true" t="shared" si="154" ref="J519:J526">SUM(K519+L519)</f>
        <v>284054.41</v>
      </c>
      <c r="K519" s="48">
        <f>SUM(K520:K521)</f>
        <v>284054.41</v>
      </c>
      <c r="L519" s="48">
        <f>SUM(L520:L526)</f>
        <v>0</v>
      </c>
      <c r="M519" s="49">
        <f>SUM(J519/G519)*100</f>
        <v>44.002263203959444</v>
      </c>
      <c r="N519" s="4"/>
      <c r="O519" s="1"/>
      <c r="P519" s="1"/>
      <c r="Q519" s="1"/>
      <c r="R519" s="1"/>
      <c r="S519" s="1"/>
      <c r="T519" s="1"/>
      <c r="U519" s="43"/>
    </row>
    <row r="520" spans="1:21" ht="12">
      <c r="A520" s="36"/>
      <c r="B520" s="36"/>
      <c r="C520" s="44" t="s">
        <v>83</v>
      </c>
      <c r="D520" s="48">
        <f t="shared" si="152"/>
        <v>562450</v>
      </c>
      <c r="E520" s="48">
        <v>562450</v>
      </c>
      <c r="F520" s="48"/>
      <c r="G520" s="48">
        <f t="shared" si="153"/>
        <v>598780</v>
      </c>
      <c r="H520" s="48">
        <v>598780</v>
      </c>
      <c r="I520" s="48"/>
      <c r="J520" s="48">
        <f t="shared" si="154"/>
        <v>256769.81</v>
      </c>
      <c r="K520" s="48">
        <v>256769.81</v>
      </c>
      <c r="L520" s="48"/>
      <c r="M520" s="49">
        <f>SUM(J520/G520)*100</f>
        <v>42.88216206286115</v>
      </c>
      <c r="N520" s="4"/>
      <c r="O520" s="1"/>
      <c r="P520" s="1"/>
      <c r="Q520" s="1"/>
      <c r="R520" s="1"/>
      <c r="S520" s="1"/>
      <c r="T520" s="1"/>
      <c r="U520" s="43"/>
    </row>
    <row r="521" spans="1:21" ht="12">
      <c r="A521" s="36"/>
      <c r="B521" s="36"/>
      <c r="C521" s="44" t="s">
        <v>86</v>
      </c>
      <c r="D521" s="48">
        <f t="shared" si="152"/>
        <v>46765</v>
      </c>
      <c r="E521" s="48">
        <v>46765</v>
      </c>
      <c r="F521" s="48"/>
      <c r="G521" s="48">
        <f t="shared" si="153"/>
        <v>46765</v>
      </c>
      <c r="H521" s="48">
        <v>46765</v>
      </c>
      <c r="I521" s="48"/>
      <c r="J521" s="48">
        <f t="shared" si="154"/>
        <v>27284.6</v>
      </c>
      <c r="K521" s="48">
        <v>27284.6</v>
      </c>
      <c r="L521" s="48"/>
      <c r="M521" s="49">
        <f>SUM(J521/G521)*100</f>
        <v>58.344060729177805</v>
      </c>
      <c r="N521" s="4"/>
      <c r="O521" s="1"/>
      <c r="P521" s="1"/>
      <c r="Q521" s="1"/>
      <c r="R521" s="1"/>
      <c r="S521" s="1"/>
      <c r="T521" s="1"/>
      <c r="U521" s="43"/>
    </row>
    <row r="522" spans="1:21" ht="12">
      <c r="A522" s="36"/>
      <c r="B522" s="36"/>
      <c r="C522" s="44" t="s">
        <v>87</v>
      </c>
      <c r="D522" s="48">
        <f t="shared" si="152"/>
        <v>0</v>
      </c>
      <c r="E522" s="48"/>
      <c r="F522" s="48"/>
      <c r="G522" s="48">
        <f t="shared" si="153"/>
        <v>0</v>
      </c>
      <c r="H522" s="48"/>
      <c r="I522" s="48"/>
      <c r="J522" s="48">
        <f t="shared" si="154"/>
        <v>0</v>
      </c>
      <c r="K522" s="48"/>
      <c r="L522" s="48"/>
      <c r="M522" s="49"/>
      <c r="N522" s="4"/>
      <c r="O522" s="1"/>
      <c r="P522" s="1"/>
      <c r="Q522" s="1"/>
      <c r="R522" s="1"/>
      <c r="S522" s="1"/>
      <c r="T522" s="1"/>
      <c r="U522" s="43"/>
    </row>
    <row r="523" spans="1:21" ht="12">
      <c r="A523" s="36"/>
      <c r="B523" s="36"/>
      <c r="C523" s="44" t="s">
        <v>84</v>
      </c>
      <c r="D523" s="48">
        <f t="shared" si="152"/>
        <v>61500</v>
      </c>
      <c r="E523" s="48">
        <v>61500</v>
      </c>
      <c r="F523" s="48"/>
      <c r="G523" s="48">
        <f t="shared" si="153"/>
        <v>65000</v>
      </c>
      <c r="H523" s="48">
        <v>65000</v>
      </c>
      <c r="I523" s="48"/>
      <c r="J523" s="48">
        <f t="shared" si="154"/>
        <v>27573.81</v>
      </c>
      <c r="K523" s="48">
        <v>27573.81</v>
      </c>
      <c r="L523" s="48"/>
      <c r="M523" s="49">
        <f>SUM(J523/G523)*100</f>
        <v>42.421246153846155</v>
      </c>
      <c r="N523" s="4"/>
      <c r="O523" s="1"/>
      <c r="P523" s="1"/>
      <c r="Q523" s="1"/>
      <c r="R523" s="1"/>
      <c r="S523" s="1"/>
      <c r="T523" s="1"/>
      <c r="U523" s="43"/>
    </row>
    <row r="524" spans="1:21" ht="36">
      <c r="A524" s="36"/>
      <c r="B524" s="36"/>
      <c r="C524" s="44" t="s">
        <v>92</v>
      </c>
      <c r="D524" s="48">
        <f t="shared" si="152"/>
        <v>0</v>
      </c>
      <c r="E524" s="48"/>
      <c r="F524" s="48"/>
      <c r="G524" s="48">
        <f t="shared" si="153"/>
        <v>0</v>
      </c>
      <c r="H524" s="48"/>
      <c r="I524" s="48"/>
      <c r="J524" s="48">
        <f t="shared" si="154"/>
        <v>0</v>
      </c>
      <c r="K524" s="48"/>
      <c r="L524" s="48"/>
      <c r="M524" s="49"/>
      <c r="N524" s="4"/>
      <c r="O524" s="1"/>
      <c r="P524" s="1"/>
      <c r="Q524" s="1"/>
      <c r="R524" s="1"/>
      <c r="S524" s="1"/>
      <c r="T524" s="1"/>
      <c r="U524" s="43"/>
    </row>
    <row r="525" spans="1:21" ht="36">
      <c r="A525" s="36"/>
      <c r="B525" s="36"/>
      <c r="C525" s="44" t="s">
        <v>88</v>
      </c>
      <c r="D525" s="48">
        <f t="shared" si="152"/>
        <v>0</v>
      </c>
      <c r="E525" s="48"/>
      <c r="F525" s="48"/>
      <c r="G525" s="48">
        <f t="shared" si="153"/>
        <v>0</v>
      </c>
      <c r="H525" s="48"/>
      <c r="I525" s="48"/>
      <c r="J525" s="48">
        <f t="shared" si="154"/>
        <v>0</v>
      </c>
      <c r="K525" s="48"/>
      <c r="L525" s="48"/>
      <c r="M525" s="49"/>
      <c r="N525" s="4"/>
      <c r="O525" s="1"/>
      <c r="P525" s="1"/>
      <c r="Q525" s="1"/>
      <c r="R525" s="1"/>
      <c r="S525" s="1"/>
      <c r="T525" s="1"/>
      <c r="U525" s="43"/>
    </row>
    <row r="526" spans="1:21" ht="14.25" customHeight="1">
      <c r="A526" s="36"/>
      <c r="B526" s="36"/>
      <c r="C526" s="44" t="s">
        <v>89</v>
      </c>
      <c r="D526" s="48">
        <f t="shared" si="152"/>
        <v>0</v>
      </c>
      <c r="E526" s="48"/>
      <c r="F526" s="48"/>
      <c r="G526" s="48">
        <f t="shared" si="153"/>
        <v>0</v>
      </c>
      <c r="H526" s="48"/>
      <c r="I526" s="48"/>
      <c r="J526" s="48">
        <f t="shared" si="154"/>
        <v>0</v>
      </c>
      <c r="K526" s="48"/>
      <c r="L526" s="48"/>
      <c r="M526" s="49"/>
      <c r="N526" s="4"/>
      <c r="O526" s="1"/>
      <c r="P526" s="1"/>
      <c r="Q526" s="1"/>
      <c r="R526" s="1"/>
      <c r="S526" s="1"/>
      <c r="T526" s="1"/>
      <c r="U526" s="43"/>
    </row>
    <row r="527" spans="1:21" ht="48">
      <c r="A527" s="36"/>
      <c r="B527" s="36"/>
      <c r="C527" s="44" t="s">
        <v>91</v>
      </c>
      <c r="D527" s="48"/>
      <c r="E527" s="48"/>
      <c r="F527" s="48"/>
      <c r="G527" s="48"/>
      <c r="H527" s="48"/>
      <c r="I527" s="48"/>
      <c r="J527" s="48"/>
      <c r="K527" s="48"/>
      <c r="L527" s="48"/>
      <c r="M527" s="49"/>
      <c r="N527" s="4"/>
      <c r="O527" s="1"/>
      <c r="P527" s="1"/>
      <c r="Q527" s="1"/>
      <c r="R527" s="1"/>
      <c r="S527" s="1"/>
      <c r="T527" s="1"/>
      <c r="U527" s="43"/>
    </row>
    <row r="528" spans="1:255" ht="24">
      <c r="A528" s="16"/>
      <c r="B528" s="36">
        <v>85412</v>
      </c>
      <c r="C528" s="29" t="s">
        <v>60</v>
      </c>
      <c r="D528" s="48">
        <f>SUM(E528:F528)</f>
        <v>54600</v>
      </c>
      <c r="E528" s="49">
        <f>SUM(E529)</f>
        <v>54600</v>
      </c>
      <c r="F528" s="49">
        <f aca="true" t="shared" si="155" ref="F528:BQ528">SUM(F529)</f>
        <v>0</v>
      </c>
      <c r="G528" s="48">
        <f>SUM(H528:I528)</f>
        <v>54600</v>
      </c>
      <c r="H528" s="49">
        <f>SUM(H529)</f>
        <v>54600</v>
      </c>
      <c r="I528" s="49">
        <f t="shared" si="155"/>
        <v>0</v>
      </c>
      <c r="J528" s="48">
        <f>SUM(K528:L528)</f>
        <v>0</v>
      </c>
      <c r="K528" s="49">
        <f>SUM(K529)</f>
        <v>0</v>
      </c>
      <c r="L528" s="49">
        <f t="shared" si="155"/>
        <v>0</v>
      </c>
      <c r="M528" s="49">
        <f>SUM(J528/G528)*100</f>
        <v>0</v>
      </c>
      <c r="N528" s="54">
        <f t="shared" si="155"/>
        <v>0</v>
      </c>
      <c r="O528" s="63">
        <f t="shared" si="155"/>
        <v>0</v>
      </c>
      <c r="P528" s="63">
        <f t="shared" si="155"/>
        <v>0</v>
      </c>
      <c r="Q528" s="63">
        <f t="shared" si="155"/>
        <v>0</v>
      </c>
      <c r="R528" s="63">
        <f t="shared" si="155"/>
        <v>0</v>
      </c>
      <c r="S528" s="63">
        <f t="shared" si="155"/>
        <v>0</v>
      </c>
      <c r="T528" s="63">
        <f t="shared" si="155"/>
        <v>0</v>
      </c>
      <c r="U528" s="58">
        <f t="shared" si="155"/>
        <v>0</v>
      </c>
      <c r="V528" s="25">
        <f t="shared" si="155"/>
        <v>0</v>
      </c>
      <c r="W528" s="25">
        <f t="shared" si="155"/>
        <v>0</v>
      </c>
      <c r="X528" s="25">
        <f t="shared" si="155"/>
        <v>0</v>
      </c>
      <c r="Y528" s="25">
        <f t="shared" si="155"/>
        <v>0</v>
      </c>
      <c r="Z528" s="25">
        <f t="shared" si="155"/>
        <v>0</v>
      </c>
      <c r="AA528" s="25">
        <f t="shared" si="155"/>
        <v>0</v>
      </c>
      <c r="AB528" s="25">
        <f t="shared" si="155"/>
        <v>0</v>
      </c>
      <c r="AC528" s="25">
        <f t="shared" si="155"/>
        <v>0</v>
      </c>
      <c r="AD528" s="25">
        <f t="shared" si="155"/>
        <v>0</v>
      </c>
      <c r="AE528" s="25">
        <f t="shared" si="155"/>
        <v>0</v>
      </c>
      <c r="AF528" s="25">
        <f t="shared" si="155"/>
        <v>0</v>
      </c>
      <c r="AG528" s="25">
        <f t="shared" si="155"/>
        <v>0</v>
      </c>
      <c r="AH528" s="25">
        <f t="shared" si="155"/>
        <v>0</v>
      </c>
      <c r="AI528" s="25">
        <f t="shared" si="155"/>
        <v>0</v>
      </c>
      <c r="AJ528" s="25">
        <f t="shared" si="155"/>
        <v>0</v>
      </c>
      <c r="AK528" s="25">
        <f t="shared" si="155"/>
        <v>0</v>
      </c>
      <c r="AL528" s="25">
        <f t="shared" si="155"/>
        <v>0</v>
      </c>
      <c r="AM528" s="25">
        <f t="shared" si="155"/>
        <v>0</v>
      </c>
      <c r="AN528" s="25">
        <f t="shared" si="155"/>
        <v>0</v>
      </c>
      <c r="AO528" s="25">
        <f t="shared" si="155"/>
        <v>0</v>
      </c>
      <c r="AP528" s="25">
        <f t="shared" si="155"/>
        <v>0</v>
      </c>
      <c r="AQ528" s="25">
        <f t="shared" si="155"/>
        <v>0</v>
      </c>
      <c r="AR528" s="25">
        <f t="shared" si="155"/>
        <v>0</v>
      </c>
      <c r="AS528" s="25">
        <f t="shared" si="155"/>
        <v>0</v>
      </c>
      <c r="AT528" s="25">
        <f t="shared" si="155"/>
        <v>0</v>
      </c>
      <c r="AU528" s="25">
        <f t="shared" si="155"/>
        <v>0</v>
      </c>
      <c r="AV528" s="25">
        <f t="shared" si="155"/>
        <v>0</v>
      </c>
      <c r="AW528" s="25">
        <f t="shared" si="155"/>
        <v>0</v>
      </c>
      <c r="AX528" s="25">
        <f t="shared" si="155"/>
        <v>0</v>
      </c>
      <c r="AY528" s="25">
        <f t="shared" si="155"/>
        <v>0</v>
      </c>
      <c r="AZ528" s="25">
        <f t="shared" si="155"/>
        <v>0</v>
      </c>
      <c r="BA528" s="25">
        <f t="shared" si="155"/>
        <v>0</v>
      </c>
      <c r="BB528" s="25">
        <f t="shared" si="155"/>
        <v>0</v>
      </c>
      <c r="BC528" s="25">
        <f t="shared" si="155"/>
        <v>0</v>
      </c>
      <c r="BD528" s="25">
        <f t="shared" si="155"/>
        <v>0</v>
      </c>
      <c r="BE528" s="25">
        <f t="shared" si="155"/>
        <v>0</v>
      </c>
      <c r="BF528" s="25">
        <f t="shared" si="155"/>
        <v>0</v>
      </c>
      <c r="BG528" s="25">
        <f t="shared" si="155"/>
        <v>0</v>
      </c>
      <c r="BH528" s="25">
        <f t="shared" si="155"/>
        <v>0</v>
      </c>
      <c r="BI528" s="25">
        <f t="shared" si="155"/>
        <v>0</v>
      </c>
      <c r="BJ528" s="25">
        <f t="shared" si="155"/>
        <v>0</v>
      </c>
      <c r="BK528" s="25">
        <f t="shared" si="155"/>
        <v>0</v>
      </c>
      <c r="BL528" s="25">
        <f t="shared" si="155"/>
        <v>0</v>
      </c>
      <c r="BM528" s="25">
        <f t="shared" si="155"/>
        <v>0</v>
      </c>
      <c r="BN528" s="25">
        <f t="shared" si="155"/>
        <v>0</v>
      </c>
      <c r="BO528" s="25">
        <f t="shared" si="155"/>
        <v>0</v>
      </c>
      <c r="BP528" s="25">
        <f t="shared" si="155"/>
        <v>0</v>
      </c>
      <c r="BQ528" s="25">
        <f t="shared" si="155"/>
        <v>0</v>
      </c>
      <c r="BR528" s="25">
        <f aca="true" t="shared" si="156" ref="BR528:EC528">SUM(BR529)</f>
        <v>0</v>
      </c>
      <c r="BS528" s="25">
        <f t="shared" si="156"/>
        <v>0</v>
      </c>
      <c r="BT528" s="25">
        <f t="shared" si="156"/>
        <v>0</v>
      </c>
      <c r="BU528" s="25">
        <f t="shared" si="156"/>
        <v>0</v>
      </c>
      <c r="BV528" s="25">
        <f t="shared" si="156"/>
        <v>0</v>
      </c>
      <c r="BW528" s="25">
        <f t="shared" si="156"/>
        <v>0</v>
      </c>
      <c r="BX528" s="25">
        <f t="shared" si="156"/>
        <v>0</v>
      </c>
      <c r="BY528" s="25">
        <f t="shared" si="156"/>
        <v>0</v>
      </c>
      <c r="BZ528" s="25">
        <f t="shared" si="156"/>
        <v>0</v>
      </c>
      <c r="CA528" s="25">
        <f t="shared" si="156"/>
        <v>0</v>
      </c>
      <c r="CB528" s="25">
        <f t="shared" si="156"/>
        <v>0</v>
      </c>
      <c r="CC528" s="25">
        <f t="shared" si="156"/>
        <v>0</v>
      </c>
      <c r="CD528" s="25">
        <f t="shared" si="156"/>
        <v>0</v>
      </c>
      <c r="CE528" s="25">
        <f t="shared" si="156"/>
        <v>0</v>
      </c>
      <c r="CF528" s="25">
        <f t="shared" si="156"/>
        <v>0</v>
      </c>
      <c r="CG528" s="25">
        <f t="shared" si="156"/>
        <v>0</v>
      </c>
      <c r="CH528" s="25">
        <f t="shared" si="156"/>
        <v>0</v>
      </c>
      <c r="CI528" s="25">
        <f t="shared" si="156"/>
        <v>0</v>
      </c>
      <c r="CJ528" s="25">
        <f t="shared" si="156"/>
        <v>0</v>
      </c>
      <c r="CK528" s="25">
        <f t="shared" si="156"/>
        <v>0</v>
      </c>
      <c r="CL528" s="25">
        <f t="shared" si="156"/>
        <v>0</v>
      </c>
      <c r="CM528" s="25">
        <f t="shared" si="156"/>
        <v>0</v>
      </c>
      <c r="CN528" s="25">
        <f t="shared" si="156"/>
        <v>0</v>
      </c>
      <c r="CO528" s="25">
        <f t="shared" si="156"/>
        <v>0</v>
      </c>
      <c r="CP528" s="25">
        <f t="shared" si="156"/>
        <v>0</v>
      </c>
      <c r="CQ528" s="25">
        <f t="shared" si="156"/>
        <v>0</v>
      </c>
      <c r="CR528" s="25">
        <f t="shared" si="156"/>
        <v>0</v>
      </c>
      <c r="CS528" s="25">
        <f t="shared" si="156"/>
        <v>0</v>
      </c>
      <c r="CT528" s="25">
        <f t="shared" si="156"/>
        <v>0</v>
      </c>
      <c r="CU528" s="25">
        <f t="shared" si="156"/>
        <v>0</v>
      </c>
      <c r="CV528" s="25">
        <f t="shared" si="156"/>
        <v>0</v>
      </c>
      <c r="CW528" s="25">
        <f t="shared" si="156"/>
        <v>0</v>
      </c>
      <c r="CX528" s="25">
        <f t="shared" si="156"/>
        <v>0</v>
      </c>
      <c r="CY528" s="25">
        <f t="shared" si="156"/>
        <v>0</v>
      </c>
      <c r="CZ528" s="25">
        <f t="shared" si="156"/>
        <v>0</v>
      </c>
      <c r="DA528" s="25">
        <f t="shared" si="156"/>
        <v>0</v>
      </c>
      <c r="DB528" s="25">
        <f t="shared" si="156"/>
        <v>0</v>
      </c>
      <c r="DC528" s="25">
        <f t="shared" si="156"/>
        <v>0</v>
      </c>
      <c r="DD528" s="25">
        <f t="shared" si="156"/>
        <v>0</v>
      </c>
      <c r="DE528" s="25">
        <f t="shared" si="156"/>
        <v>0</v>
      </c>
      <c r="DF528" s="25">
        <f t="shared" si="156"/>
        <v>0</v>
      </c>
      <c r="DG528" s="25">
        <f t="shared" si="156"/>
        <v>0</v>
      </c>
      <c r="DH528" s="25">
        <f t="shared" si="156"/>
        <v>0</v>
      </c>
      <c r="DI528" s="25">
        <f t="shared" si="156"/>
        <v>0</v>
      </c>
      <c r="DJ528" s="25">
        <f t="shared" si="156"/>
        <v>0</v>
      </c>
      <c r="DK528" s="25">
        <f t="shared" si="156"/>
        <v>0</v>
      </c>
      <c r="DL528" s="25">
        <f t="shared" si="156"/>
        <v>0</v>
      </c>
      <c r="DM528" s="25">
        <f t="shared" si="156"/>
        <v>0</v>
      </c>
      <c r="DN528" s="25">
        <f t="shared" si="156"/>
        <v>0</v>
      </c>
      <c r="DO528" s="25">
        <f t="shared" si="156"/>
        <v>0</v>
      </c>
      <c r="DP528" s="25">
        <f t="shared" si="156"/>
        <v>0</v>
      </c>
      <c r="DQ528" s="25">
        <f t="shared" si="156"/>
        <v>0</v>
      </c>
      <c r="DR528" s="25">
        <f t="shared" si="156"/>
        <v>0</v>
      </c>
      <c r="DS528" s="25">
        <f t="shared" si="156"/>
        <v>0</v>
      </c>
      <c r="DT528" s="25">
        <f t="shared" si="156"/>
        <v>0</v>
      </c>
      <c r="DU528" s="25">
        <f t="shared" si="156"/>
        <v>0</v>
      </c>
      <c r="DV528" s="25">
        <f t="shared" si="156"/>
        <v>0</v>
      </c>
      <c r="DW528" s="25">
        <f t="shared" si="156"/>
        <v>0</v>
      </c>
      <c r="DX528" s="25">
        <f t="shared" si="156"/>
        <v>0</v>
      </c>
      <c r="DY528" s="25">
        <f t="shared" si="156"/>
        <v>0</v>
      </c>
      <c r="DZ528" s="25">
        <f t="shared" si="156"/>
        <v>0</v>
      </c>
      <c r="EA528" s="25">
        <f t="shared" si="156"/>
        <v>0</v>
      </c>
      <c r="EB528" s="25">
        <f t="shared" si="156"/>
        <v>0</v>
      </c>
      <c r="EC528" s="25">
        <f t="shared" si="156"/>
        <v>0</v>
      </c>
      <c r="ED528" s="25">
        <f aca="true" t="shared" si="157" ref="ED528:GO528">SUM(ED529)</f>
        <v>0</v>
      </c>
      <c r="EE528" s="25">
        <f t="shared" si="157"/>
        <v>0</v>
      </c>
      <c r="EF528" s="25">
        <f t="shared" si="157"/>
        <v>0</v>
      </c>
      <c r="EG528" s="25">
        <f t="shared" si="157"/>
        <v>0</v>
      </c>
      <c r="EH528" s="25">
        <f t="shared" si="157"/>
        <v>0</v>
      </c>
      <c r="EI528" s="25">
        <f t="shared" si="157"/>
        <v>0</v>
      </c>
      <c r="EJ528" s="25">
        <f t="shared" si="157"/>
        <v>0</v>
      </c>
      <c r="EK528" s="25">
        <f t="shared" si="157"/>
        <v>0</v>
      </c>
      <c r="EL528" s="25">
        <f t="shared" si="157"/>
        <v>0</v>
      </c>
      <c r="EM528" s="25">
        <f t="shared" si="157"/>
        <v>0</v>
      </c>
      <c r="EN528" s="25">
        <f t="shared" si="157"/>
        <v>0</v>
      </c>
      <c r="EO528" s="25">
        <f t="shared" si="157"/>
        <v>0</v>
      </c>
      <c r="EP528" s="25">
        <f t="shared" si="157"/>
        <v>0</v>
      </c>
      <c r="EQ528" s="25">
        <f t="shared" si="157"/>
        <v>0</v>
      </c>
      <c r="ER528" s="25">
        <f t="shared" si="157"/>
        <v>0</v>
      </c>
      <c r="ES528" s="25">
        <f t="shared" si="157"/>
        <v>0</v>
      </c>
      <c r="ET528" s="25">
        <f t="shared" si="157"/>
        <v>0</v>
      </c>
      <c r="EU528" s="25">
        <f t="shared" si="157"/>
        <v>0</v>
      </c>
      <c r="EV528" s="25">
        <f t="shared" si="157"/>
        <v>0</v>
      </c>
      <c r="EW528" s="25">
        <f t="shared" si="157"/>
        <v>0</v>
      </c>
      <c r="EX528" s="25">
        <f t="shared" si="157"/>
        <v>0</v>
      </c>
      <c r="EY528" s="25">
        <f t="shared" si="157"/>
        <v>0</v>
      </c>
      <c r="EZ528" s="25">
        <f t="shared" si="157"/>
        <v>0</v>
      </c>
      <c r="FA528" s="25">
        <f t="shared" si="157"/>
        <v>0</v>
      </c>
      <c r="FB528" s="25">
        <f t="shared" si="157"/>
        <v>0</v>
      </c>
      <c r="FC528" s="25">
        <f t="shared" si="157"/>
        <v>0</v>
      </c>
      <c r="FD528" s="25">
        <f t="shared" si="157"/>
        <v>0</v>
      </c>
      <c r="FE528" s="25">
        <f t="shared" si="157"/>
        <v>0</v>
      </c>
      <c r="FF528" s="25">
        <f t="shared" si="157"/>
        <v>0</v>
      </c>
      <c r="FG528" s="25">
        <f t="shared" si="157"/>
        <v>0</v>
      </c>
      <c r="FH528" s="25">
        <f t="shared" si="157"/>
        <v>0</v>
      </c>
      <c r="FI528" s="25">
        <f t="shared" si="157"/>
        <v>0</v>
      </c>
      <c r="FJ528" s="25">
        <f t="shared" si="157"/>
        <v>0</v>
      </c>
      <c r="FK528" s="25">
        <f t="shared" si="157"/>
        <v>0</v>
      </c>
      <c r="FL528" s="25">
        <f t="shared" si="157"/>
        <v>0</v>
      </c>
      <c r="FM528" s="25">
        <f t="shared" si="157"/>
        <v>0</v>
      </c>
      <c r="FN528" s="25">
        <f t="shared" si="157"/>
        <v>0</v>
      </c>
      <c r="FO528" s="25">
        <f t="shared" si="157"/>
        <v>0</v>
      </c>
      <c r="FP528" s="25">
        <f t="shared" si="157"/>
        <v>0</v>
      </c>
      <c r="FQ528" s="25">
        <f t="shared" si="157"/>
        <v>0</v>
      </c>
      <c r="FR528" s="25">
        <f t="shared" si="157"/>
        <v>0</v>
      </c>
      <c r="FS528" s="25">
        <f t="shared" si="157"/>
        <v>0</v>
      </c>
      <c r="FT528" s="25">
        <f t="shared" si="157"/>
        <v>0</v>
      </c>
      <c r="FU528" s="25">
        <f t="shared" si="157"/>
        <v>0</v>
      </c>
      <c r="FV528" s="25">
        <f t="shared" si="157"/>
        <v>0</v>
      </c>
      <c r="FW528" s="25">
        <f t="shared" si="157"/>
        <v>0</v>
      </c>
      <c r="FX528" s="25">
        <f t="shared" si="157"/>
        <v>0</v>
      </c>
      <c r="FY528" s="25">
        <f t="shared" si="157"/>
        <v>0</v>
      </c>
      <c r="FZ528" s="25">
        <f t="shared" si="157"/>
        <v>0</v>
      </c>
      <c r="GA528" s="25">
        <f t="shared" si="157"/>
        <v>0</v>
      </c>
      <c r="GB528" s="25">
        <f t="shared" si="157"/>
        <v>0</v>
      </c>
      <c r="GC528" s="25">
        <f t="shared" si="157"/>
        <v>0</v>
      </c>
      <c r="GD528" s="25">
        <f t="shared" si="157"/>
        <v>0</v>
      </c>
      <c r="GE528" s="25">
        <f t="shared" si="157"/>
        <v>0</v>
      </c>
      <c r="GF528" s="25">
        <f t="shared" si="157"/>
        <v>0</v>
      </c>
      <c r="GG528" s="25">
        <f t="shared" si="157"/>
        <v>0</v>
      </c>
      <c r="GH528" s="25">
        <f t="shared" si="157"/>
        <v>0</v>
      </c>
      <c r="GI528" s="25">
        <f t="shared" si="157"/>
        <v>0</v>
      </c>
      <c r="GJ528" s="25">
        <f t="shared" si="157"/>
        <v>0</v>
      </c>
      <c r="GK528" s="25">
        <f t="shared" si="157"/>
        <v>0</v>
      </c>
      <c r="GL528" s="25">
        <f t="shared" si="157"/>
        <v>0</v>
      </c>
      <c r="GM528" s="25">
        <f t="shared" si="157"/>
        <v>0</v>
      </c>
      <c r="GN528" s="25">
        <f t="shared" si="157"/>
        <v>0</v>
      </c>
      <c r="GO528" s="25">
        <f t="shared" si="157"/>
        <v>0</v>
      </c>
      <c r="GP528" s="25">
        <f aca="true" t="shared" si="158" ref="GP528:IU528">SUM(GP529)</f>
        <v>0</v>
      </c>
      <c r="GQ528" s="25">
        <f t="shared" si="158"/>
        <v>0</v>
      </c>
      <c r="GR528" s="25">
        <f t="shared" si="158"/>
        <v>0</v>
      </c>
      <c r="GS528" s="25">
        <f t="shared" si="158"/>
        <v>0</v>
      </c>
      <c r="GT528" s="25">
        <f t="shared" si="158"/>
        <v>0</v>
      </c>
      <c r="GU528" s="25">
        <f t="shared" si="158"/>
        <v>0</v>
      </c>
      <c r="GV528" s="25">
        <f t="shared" si="158"/>
        <v>0</v>
      </c>
      <c r="GW528" s="25">
        <f t="shared" si="158"/>
        <v>0</v>
      </c>
      <c r="GX528" s="25">
        <f t="shared" si="158"/>
        <v>0</v>
      </c>
      <c r="GY528" s="25">
        <f t="shared" si="158"/>
        <v>0</v>
      </c>
      <c r="GZ528" s="25">
        <f t="shared" si="158"/>
        <v>0</v>
      </c>
      <c r="HA528" s="25">
        <f t="shared" si="158"/>
        <v>0</v>
      </c>
      <c r="HB528" s="25">
        <f t="shared" si="158"/>
        <v>0</v>
      </c>
      <c r="HC528" s="25">
        <f t="shared" si="158"/>
        <v>0</v>
      </c>
      <c r="HD528" s="25">
        <f t="shared" si="158"/>
        <v>0</v>
      </c>
      <c r="HE528" s="25">
        <f t="shared" si="158"/>
        <v>0</v>
      </c>
      <c r="HF528" s="25">
        <f t="shared" si="158"/>
        <v>0</v>
      </c>
      <c r="HG528" s="25">
        <f t="shared" si="158"/>
        <v>0</v>
      </c>
      <c r="HH528" s="25">
        <f t="shared" si="158"/>
        <v>0</v>
      </c>
      <c r="HI528" s="25">
        <f t="shared" si="158"/>
        <v>0</v>
      </c>
      <c r="HJ528" s="25">
        <f t="shared" si="158"/>
        <v>0</v>
      </c>
      <c r="HK528" s="25">
        <f t="shared" si="158"/>
        <v>0</v>
      </c>
      <c r="HL528" s="25">
        <f t="shared" si="158"/>
        <v>0</v>
      </c>
      <c r="HM528" s="25">
        <f t="shared" si="158"/>
        <v>0</v>
      </c>
      <c r="HN528" s="25">
        <f t="shared" si="158"/>
        <v>0</v>
      </c>
      <c r="HO528" s="25">
        <f t="shared" si="158"/>
        <v>0</v>
      </c>
      <c r="HP528" s="25">
        <f t="shared" si="158"/>
        <v>0</v>
      </c>
      <c r="HQ528" s="25">
        <f t="shared" si="158"/>
        <v>0</v>
      </c>
      <c r="HR528" s="25">
        <f t="shared" si="158"/>
        <v>0</v>
      </c>
      <c r="HS528" s="25">
        <f t="shared" si="158"/>
        <v>0</v>
      </c>
      <c r="HT528" s="25">
        <f t="shared" si="158"/>
        <v>0</v>
      </c>
      <c r="HU528" s="25">
        <f t="shared" si="158"/>
        <v>0</v>
      </c>
      <c r="HV528" s="25">
        <f t="shared" si="158"/>
        <v>0</v>
      </c>
      <c r="HW528" s="25">
        <f t="shared" si="158"/>
        <v>0</v>
      </c>
      <c r="HX528" s="25">
        <f t="shared" si="158"/>
        <v>0</v>
      </c>
      <c r="HY528" s="25">
        <f t="shared" si="158"/>
        <v>0</v>
      </c>
      <c r="HZ528" s="25">
        <f t="shared" si="158"/>
        <v>0</v>
      </c>
      <c r="IA528" s="25">
        <f t="shared" si="158"/>
        <v>0</v>
      </c>
      <c r="IB528" s="25">
        <f t="shared" si="158"/>
        <v>0</v>
      </c>
      <c r="IC528" s="25">
        <f t="shared" si="158"/>
        <v>0</v>
      </c>
      <c r="ID528" s="25">
        <f t="shared" si="158"/>
        <v>0</v>
      </c>
      <c r="IE528" s="25">
        <f t="shared" si="158"/>
        <v>0</v>
      </c>
      <c r="IF528" s="25">
        <f t="shared" si="158"/>
        <v>0</v>
      </c>
      <c r="IG528" s="25">
        <f t="shared" si="158"/>
        <v>0</v>
      </c>
      <c r="IH528" s="25">
        <f t="shared" si="158"/>
        <v>0</v>
      </c>
      <c r="II528" s="25">
        <f t="shared" si="158"/>
        <v>0</v>
      </c>
      <c r="IJ528" s="25">
        <f t="shared" si="158"/>
        <v>0</v>
      </c>
      <c r="IK528" s="25">
        <f t="shared" si="158"/>
        <v>0</v>
      </c>
      <c r="IL528" s="25">
        <f t="shared" si="158"/>
        <v>0</v>
      </c>
      <c r="IM528" s="25">
        <f t="shared" si="158"/>
        <v>0</v>
      </c>
      <c r="IN528" s="25">
        <f t="shared" si="158"/>
        <v>0</v>
      </c>
      <c r="IO528" s="25">
        <f t="shared" si="158"/>
        <v>0</v>
      </c>
      <c r="IP528" s="25">
        <f t="shared" si="158"/>
        <v>0</v>
      </c>
      <c r="IQ528" s="25">
        <f t="shared" si="158"/>
        <v>0</v>
      </c>
      <c r="IR528" s="25">
        <f t="shared" si="158"/>
        <v>0</v>
      </c>
      <c r="IS528" s="25">
        <f t="shared" si="158"/>
        <v>0</v>
      </c>
      <c r="IT528" s="25">
        <f t="shared" si="158"/>
        <v>0</v>
      </c>
      <c r="IU528" s="25">
        <f t="shared" si="158"/>
        <v>0</v>
      </c>
    </row>
    <row r="529" spans="1:21" ht="12">
      <c r="A529" s="16"/>
      <c r="B529" s="36"/>
      <c r="C529" s="44" t="s">
        <v>82</v>
      </c>
      <c r="D529" s="48">
        <f aca="true" t="shared" si="159" ref="D529:D536">SUM(E529+F529)</f>
        <v>54600</v>
      </c>
      <c r="E529" s="48">
        <f>SUM(E530:E536)</f>
        <v>54600</v>
      </c>
      <c r="F529" s="48">
        <f>SUM(F530:F536)</f>
        <v>0</v>
      </c>
      <c r="G529" s="48">
        <f aca="true" t="shared" si="160" ref="G529:G536">SUM(H529+I529)</f>
        <v>54600</v>
      </c>
      <c r="H529" s="48">
        <f>SUM(H530:H536)</f>
        <v>54600</v>
      </c>
      <c r="I529" s="48">
        <f>SUM(I530:I536)</f>
        <v>0</v>
      </c>
      <c r="J529" s="48">
        <f aca="true" t="shared" si="161" ref="J529:J536">SUM(K529+L529)</f>
        <v>0</v>
      </c>
      <c r="K529" s="48">
        <f>SUM(K530:K536)</f>
        <v>0</v>
      </c>
      <c r="L529" s="48">
        <f>SUM(L530:L536)</f>
        <v>0</v>
      </c>
      <c r="M529" s="49">
        <f>SUM(J529/G529)*100</f>
        <v>0</v>
      </c>
      <c r="N529" s="4"/>
      <c r="O529" s="1"/>
      <c r="P529" s="1"/>
      <c r="Q529" s="1"/>
      <c r="R529" s="1"/>
      <c r="S529" s="1"/>
      <c r="T529" s="1"/>
      <c r="U529" s="43"/>
    </row>
    <row r="530" spans="1:21" ht="12">
      <c r="A530" s="16"/>
      <c r="B530" s="36"/>
      <c r="C530" s="44" t="s">
        <v>83</v>
      </c>
      <c r="D530" s="48">
        <f t="shared" si="159"/>
        <v>9050</v>
      </c>
      <c r="E530" s="48">
        <v>9050</v>
      </c>
      <c r="F530" s="48"/>
      <c r="G530" s="48">
        <f t="shared" si="160"/>
        <v>9050</v>
      </c>
      <c r="H530" s="48">
        <v>9050</v>
      </c>
      <c r="I530" s="48"/>
      <c r="J530" s="48">
        <f t="shared" si="161"/>
        <v>0</v>
      </c>
      <c r="K530" s="48">
        <v>0</v>
      </c>
      <c r="L530" s="48"/>
      <c r="M530" s="49">
        <f>SUM(J530/G530)*100</f>
        <v>0</v>
      </c>
      <c r="N530" s="4"/>
      <c r="O530" s="1"/>
      <c r="P530" s="1"/>
      <c r="Q530" s="1"/>
      <c r="R530" s="1"/>
      <c r="S530" s="1"/>
      <c r="T530" s="1"/>
      <c r="U530" s="43"/>
    </row>
    <row r="531" spans="1:21" ht="12">
      <c r="A531" s="16"/>
      <c r="B531" s="36"/>
      <c r="C531" s="44" t="s">
        <v>86</v>
      </c>
      <c r="D531" s="48">
        <f t="shared" si="159"/>
        <v>45550</v>
      </c>
      <c r="E531" s="48">
        <v>45550</v>
      </c>
      <c r="F531" s="48"/>
      <c r="G531" s="48">
        <f t="shared" si="160"/>
        <v>45550</v>
      </c>
      <c r="H531" s="48">
        <v>45550</v>
      </c>
      <c r="I531" s="48"/>
      <c r="J531" s="48">
        <f t="shared" si="161"/>
        <v>0</v>
      </c>
      <c r="K531" s="48">
        <v>0</v>
      </c>
      <c r="L531" s="48"/>
      <c r="M531" s="49">
        <f>SUM(J531/G531)*100</f>
        <v>0</v>
      </c>
      <c r="N531" s="4"/>
      <c r="O531" s="1"/>
      <c r="P531" s="1"/>
      <c r="Q531" s="1"/>
      <c r="R531" s="1"/>
      <c r="S531" s="1"/>
      <c r="T531" s="1"/>
      <c r="U531" s="43"/>
    </row>
    <row r="532" spans="1:21" ht="12">
      <c r="A532" s="16"/>
      <c r="B532" s="36"/>
      <c r="C532" s="44" t="s">
        <v>87</v>
      </c>
      <c r="D532" s="48">
        <f t="shared" si="159"/>
        <v>0</v>
      </c>
      <c r="E532" s="48"/>
      <c r="F532" s="48"/>
      <c r="G532" s="48">
        <f t="shared" si="160"/>
        <v>0</v>
      </c>
      <c r="H532" s="48"/>
      <c r="I532" s="48"/>
      <c r="J532" s="48">
        <f t="shared" si="161"/>
        <v>0</v>
      </c>
      <c r="K532" s="48"/>
      <c r="L532" s="48"/>
      <c r="M532" s="49"/>
      <c r="N532" s="4"/>
      <c r="O532" s="1"/>
      <c r="P532" s="1"/>
      <c r="Q532" s="1"/>
      <c r="R532" s="1"/>
      <c r="S532" s="1"/>
      <c r="T532" s="1"/>
      <c r="U532" s="43"/>
    </row>
    <row r="533" spans="1:21" ht="12">
      <c r="A533" s="16"/>
      <c r="B533" s="36"/>
      <c r="C533" s="44" t="s">
        <v>84</v>
      </c>
      <c r="D533" s="48">
        <f t="shared" si="159"/>
        <v>0</v>
      </c>
      <c r="E533" s="48"/>
      <c r="F533" s="48"/>
      <c r="G533" s="48">
        <f t="shared" si="160"/>
        <v>0</v>
      </c>
      <c r="H533" s="48"/>
      <c r="I533" s="48"/>
      <c r="J533" s="48">
        <f t="shared" si="161"/>
        <v>0</v>
      </c>
      <c r="K533" s="48"/>
      <c r="L533" s="48"/>
      <c r="M533" s="49"/>
      <c r="N533" s="4"/>
      <c r="O533" s="1"/>
      <c r="P533" s="1"/>
      <c r="Q533" s="1"/>
      <c r="R533" s="1"/>
      <c r="S533" s="1"/>
      <c r="T533" s="1"/>
      <c r="U533" s="43"/>
    </row>
    <row r="534" spans="1:21" ht="36">
      <c r="A534" s="16"/>
      <c r="B534" s="36"/>
      <c r="C534" s="44" t="s">
        <v>90</v>
      </c>
      <c r="D534" s="48">
        <f t="shared" si="159"/>
        <v>0</v>
      </c>
      <c r="E534" s="48"/>
      <c r="F534" s="48"/>
      <c r="G534" s="48">
        <f t="shared" si="160"/>
        <v>0</v>
      </c>
      <c r="H534" s="48"/>
      <c r="I534" s="48"/>
      <c r="J534" s="48">
        <f t="shared" si="161"/>
        <v>0</v>
      </c>
      <c r="K534" s="48"/>
      <c r="L534" s="48"/>
      <c r="M534" s="49"/>
      <c r="N534" s="4"/>
      <c r="O534" s="1"/>
      <c r="P534" s="1"/>
      <c r="Q534" s="1"/>
      <c r="R534" s="1"/>
      <c r="S534" s="1"/>
      <c r="T534" s="1"/>
      <c r="U534" s="43"/>
    </row>
    <row r="535" spans="1:21" ht="38.25" customHeight="1">
      <c r="A535" s="16"/>
      <c r="B535" s="36"/>
      <c r="C535" s="44" t="s">
        <v>88</v>
      </c>
      <c r="D535" s="48">
        <f t="shared" si="159"/>
        <v>0</v>
      </c>
      <c r="E535" s="48"/>
      <c r="F535" s="48"/>
      <c r="G535" s="48">
        <f t="shared" si="160"/>
        <v>0</v>
      </c>
      <c r="H535" s="48"/>
      <c r="I535" s="48"/>
      <c r="J535" s="48">
        <f t="shared" si="161"/>
        <v>0</v>
      </c>
      <c r="K535" s="48"/>
      <c r="L535" s="48"/>
      <c r="M535" s="49"/>
      <c r="N535" s="4"/>
      <c r="O535" s="1"/>
      <c r="P535" s="1"/>
      <c r="Q535" s="1"/>
      <c r="R535" s="1"/>
      <c r="S535" s="1"/>
      <c r="T535" s="1"/>
      <c r="U535" s="43"/>
    </row>
    <row r="536" spans="1:21" ht="12">
      <c r="A536" s="16"/>
      <c r="B536" s="36"/>
      <c r="C536" s="44" t="s">
        <v>89</v>
      </c>
      <c r="D536" s="48">
        <f t="shared" si="159"/>
        <v>0</v>
      </c>
      <c r="E536" s="48"/>
      <c r="F536" s="48"/>
      <c r="G536" s="48">
        <f t="shared" si="160"/>
        <v>0</v>
      </c>
      <c r="H536" s="48"/>
      <c r="I536" s="48"/>
      <c r="J536" s="48">
        <f t="shared" si="161"/>
        <v>0</v>
      </c>
      <c r="K536" s="48"/>
      <c r="L536" s="48"/>
      <c r="M536" s="49"/>
      <c r="N536" s="4"/>
      <c r="O536" s="1"/>
      <c r="P536" s="1"/>
      <c r="Q536" s="1"/>
      <c r="R536" s="1"/>
      <c r="S536" s="1"/>
      <c r="T536" s="1"/>
      <c r="U536" s="43"/>
    </row>
    <row r="537" spans="1:21" ht="48">
      <c r="A537" s="16"/>
      <c r="B537" s="36"/>
      <c r="C537" s="44" t="s">
        <v>91</v>
      </c>
      <c r="D537" s="48"/>
      <c r="E537" s="48"/>
      <c r="F537" s="48"/>
      <c r="G537" s="48"/>
      <c r="H537" s="48"/>
      <c r="I537" s="48"/>
      <c r="J537" s="48"/>
      <c r="K537" s="48"/>
      <c r="L537" s="48"/>
      <c r="M537" s="49"/>
      <c r="N537" s="4"/>
      <c r="O537" s="1"/>
      <c r="P537" s="1"/>
      <c r="Q537" s="1"/>
      <c r="R537" s="1"/>
      <c r="S537" s="1"/>
      <c r="T537" s="1"/>
      <c r="U537" s="43"/>
    </row>
    <row r="538" spans="1:21" ht="12">
      <c r="A538" s="16"/>
      <c r="B538" s="16">
        <v>85415</v>
      </c>
      <c r="C538" s="16" t="s">
        <v>61</v>
      </c>
      <c r="D538" s="48">
        <f>SUM(E538)</f>
        <v>36000</v>
      </c>
      <c r="E538" s="49">
        <f>SUM(E543)</f>
        <v>36000</v>
      </c>
      <c r="F538" s="49"/>
      <c r="G538" s="48">
        <f>SUM(H538)</f>
        <v>40142</v>
      </c>
      <c r="H538" s="49">
        <f>SUM(H543)</f>
        <v>40142</v>
      </c>
      <c r="I538" s="49"/>
      <c r="J538" s="48">
        <f>SUM(K538)</f>
        <v>31048.21</v>
      </c>
      <c r="K538" s="49">
        <f>SUM(K543)</f>
        <v>31048.21</v>
      </c>
      <c r="L538" s="49"/>
      <c r="M538" s="49">
        <f>SUM(J538/G538)*100</f>
        <v>77.34594688854565</v>
      </c>
      <c r="N538" s="4"/>
      <c r="O538" s="1"/>
      <c r="P538" s="1"/>
      <c r="Q538" s="1"/>
      <c r="R538" s="1"/>
      <c r="S538" s="1"/>
      <c r="T538" s="1"/>
      <c r="U538" s="43"/>
    </row>
    <row r="539" spans="1:21" ht="12">
      <c r="A539" s="16"/>
      <c r="B539" s="16"/>
      <c r="C539" s="44" t="s">
        <v>82</v>
      </c>
      <c r="D539" s="48">
        <f aca="true" t="shared" si="162" ref="D539:D548">SUM(E539+F539)</f>
        <v>0</v>
      </c>
      <c r="E539" s="48">
        <v>0</v>
      </c>
      <c r="F539" s="48">
        <f>SUM(F540:F546)</f>
        <v>0</v>
      </c>
      <c r="G539" s="48">
        <f aca="true" t="shared" si="163" ref="G539:G546">SUM(H539+I539)</f>
        <v>0</v>
      </c>
      <c r="H539" s="48">
        <v>0</v>
      </c>
      <c r="I539" s="48">
        <f>SUM(I540:I546)</f>
        <v>0</v>
      </c>
      <c r="J539" s="48">
        <f aca="true" t="shared" si="164" ref="J539:J546">SUM(K539+L539)</f>
        <v>0</v>
      </c>
      <c r="K539" s="48">
        <v>0</v>
      </c>
      <c r="L539" s="48">
        <f>SUM(L540:L546)</f>
        <v>0</v>
      </c>
      <c r="M539" s="49"/>
      <c r="N539" s="4"/>
      <c r="O539" s="1"/>
      <c r="P539" s="1"/>
      <c r="Q539" s="1"/>
      <c r="R539" s="1"/>
      <c r="S539" s="1"/>
      <c r="T539" s="1"/>
      <c r="U539" s="43"/>
    </row>
    <row r="540" spans="1:21" ht="12">
      <c r="A540" s="16"/>
      <c r="B540" s="16"/>
      <c r="C540" s="44" t="s">
        <v>83</v>
      </c>
      <c r="D540" s="48">
        <f t="shared" si="162"/>
        <v>0</v>
      </c>
      <c r="E540" s="48"/>
      <c r="F540" s="48"/>
      <c r="G540" s="48">
        <f t="shared" si="163"/>
        <v>0</v>
      </c>
      <c r="H540" s="48"/>
      <c r="I540" s="48"/>
      <c r="J540" s="48">
        <f t="shared" si="164"/>
        <v>0</v>
      </c>
      <c r="K540" s="48"/>
      <c r="L540" s="48"/>
      <c r="M540" s="49"/>
      <c r="N540" s="4"/>
      <c r="O540" s="1"/>
      <c r="P540" s="1"/>
      <c r="Q540" s="1"/>
      <c r="R540" s="1"/>
      <c r="S540" s="1"/>
      <c r="T540" s="1"/>
      <c r="U540" s="43"/>
    </row>
    <row r="541" spans="1:21" ht="12">
      <c r="A541" s="16"/>
      <c r="B541" s="16"/>
      <c r="C541" s="44" t="s">
        <v>86</v>
      </c>
      <c r="D541" s="48">
        <f t="shared" si="162"/>
        <v>0</v>
      </c>
      <c r="E541" s="48"/>
      <c r="F541" s="48"/>
      <c r="G541" s="48">
        <f t="shared" si="163"/>
        <v>0</v>
      </c>
      <c r="H541" s="48"/>
      <c r="I541" s="48"/>
      <c r="J541" s="48">
        <f t="shared" si="164"/>
        <v>0</v>
      </c>
      <c r="K541" s="48"/>
      <c r="L541" s="48"/>
      <c r="M541" s="49"/>
      <c r="N541" s="4"/>
      <c r="O541" s="1"/>
      <c r="P541" s="1"/>
      <c r="Q541" s="1"/>
      <c r="R541" s="1"/>
      <c r="S541" s="1"/>
      <c r="T541" s="1"/>
      <c r="U541" s="43"/>
    </row>
    <row r="542" spans="1:21" ht="12">
      <c r="A542" s="16"/>
      <c r="B542" s="16"/>
      <c r="C542" s="44" t="s">
        <v>87</v>
      </c>
      <c r="D542" s="48">
        <f t="shared" si="162"/>
        <v>0</v>
      </c>
      <c r="E542" s="48"/>
      <c r="F542" s="48"/>
      <c r="G542" s="48">
        <f t="shared" si="163"/>
        <v>0</v>
      </c>
      <c r="H542" s="48"/>
      <c r="I542" s="48"/>
      <c r="J542" s="48">
        <f t="shared" si="164"/>
        <v>0</v>
      </c>
      <c r="K542" s="48"/>
      <c r="L542" s="48"/>
      <c r="M542" s="49"/>
      <c r="N542" s="4"/>
      <c r="O542" s="1"/>
      <c r="P542" s="1"/>
      <c r="Q542" s="1"/>
      <c r="R542" s="1"/>
      <c r="S542" s="1"/>
      <c r="T542" s="1"/>
      <c r="U542" s="43"/>
    </row>
    <row r="543" spans="1:21" ht="12">
      <c r="A543" s="16"/>
      <c r="B543" s="16"/>
      <c r="C543" s="44" t="s">
        <v>84</v>
      </c>
      <c r="D543" s="48">
        <f t="shared" si="162"/>
        <v>36000</v>
      </c>
      <c r="E543" s="48">
        <v>36000</v>
      </c>
      <c r="F543" s="48"/>
      <c r="G543" s="48">
        <f t="shared" si="163"/>
        <v>40142</v>
      </c>
      <c r="H543" s="48">
        <v>40142</v>
      </c>
      <c r="I543" s="48"/>
      <c r="J543" s="48">
        <f t="shared" si="164"/>
        <v>31048.21</v>
      </c>
      <c r="K543" s="48">
        <v>31048.21</v>
      </c>
      <c r="L543" s="48"/>
      <c r="M543" s="49">
        <f>SUM(J543/G543)*100</f>
        <v>77.34594688854565</v>
      </c>
      <c r="N543" s="4"/>
      <c r="O543" s="1"/>
      <c r="P543" s="1"/>
      <c r="Q543" s="1"/>
      <c r="R543" s="1"/>
      <c r="S543" s="1"/>
      <c r="T543" s="1"/>
      <c r="U543" s="43"/>
    </row>
    <row r="544" spans="1:21" ht="36">
      <c r="A544" s="16"/>
      <c r="B544" s="16"/>
      <c r="C544" s="44" t="s">
        <v>90</v>
      </c>
      <c r="D544" s="48">
        <f t="shared" si="162"/>
        <v>0</v>
      </c>
      <c r="E544" s="48"/>
      <c r="F544" s="48"/>
      <c r="G544" s="48">
        <f t="shared" si="163"/>
        <v>0</v>
      </c>
      <c r="H544" s="48"/>
      <c r="I544" s="48"/>
      <c r="J544" s="48">
        <f t="shared" si="164"/>
        <v>0</v>
      </c>
      <c r="K544" s="48"/>
      <c r="L544" s="48"/>
      <c r="M544" s="49"/>
      <c r="N544" s="4"/>
      <c r="O544" s="1"/>
      <c r="P544" s="1"/>
      <c r="Q544" s="1"/>
      <c r="R544" s="1"/>
      <c r="S544" s="1"/>
      <c r="T544" s="1"/>
      <c r="U544" s="43"/>
    </row>
    <row r="545" spans="1:21" ht="34.5" customHeight="1">
      <c r="A545" s="16"/>
      <c r="B545" s="16"/>
      <c r="C545" s="44" t="s">
        <v>88</v>
      </c>
      <c r="D545" s="48">
        <f t="shared" si="162"/>
        <v>0</v>
      </c>
      <c r="E545" s="48"/>
      <c r="F545" s="48"/>
      <c r="G545" s="48">
        <f t="shared" si="163"/>
        <v>0</v>
      </c>
      <c r="H545" s="48"/>
      <c r="I545" s="48"/>
      <c r="J545" s="48">
        <f t="shared" si="164"/>
        <v>0</v>
      </c>
      <c r="K545" s="48"/>
      <c r="L545" s="48"/>
      <c r="M545" s="49"/>
      <c r="N545" s="4"/>
      <c r="O545" s="1"/>
      <c r="P545" s="1"/>
      <c r="Q545" s="1"/>
      <c r="R545" s="1"/>
      <c r="S545" s="1"/>
      <c r="T545" s="1"/>
      <c r="U545" s="43"/>
    </row>
    <row r="546" spans="1:21" ht="13.5" customHeight="1">
      <c r="A546" s="16"/>
      <c r="B546" s="16"/>
      <c r="C546" s="44" t="s">
        <v>89</v>
      </c>
      <c r="D546" s="48">
        <f t="shared" si="162"/>
        <v>0</v>
      </c>
      <c r="E546" s="48"/>
      <c r="F546" s="48"/>
      <c r="G546" s="48">
        <f t="shared" si="163"/>
        <v>0</v>
      </c>
      <c r="H546" s="48"/>
      <c r="I546" s="48"/>
      <c r="J546" s="48">
        <f t="shared" si="164"/>
        <v>0</v>
      </c>
      <c r="K546" s="48"/>
      <c r="L546" s="48"/>
      <c r="M546" s="49"/>
      <c r="N546" s="4"/>
      <c r="O546" s="1"/>
      <c r="P546" s="1"/>
      <c r="Q546" s="1"/>
      <c r="R546" s="1"/>
      <c r="S546" s="1"/>
      <c r="T546" s="1"/>
      <c r="U546" s="43"/>
    </row>
    <row r="547" spans="1:21" ht="48">
      <c r="A547" s="16"/>
      <c r="B547" s="16"/>
      <c r="C547" s="44" t="s">
        <v>91</v>
      </c>
      <c r="D547" s="48"/>
      <c r="E547" s="48"/>
      <c r="F547" s="48"/>
      <c r="G547" s="48"/>
      <c r="H547" s="48"/>
      <c r="I547" s="48"/>
      <c r="J547" s="48"/>
      <c r="K547" s="48"/>
      <c r="L547" s="48"/>
      <c r="M547" s="49"/>
      <c r="N547" s="4"/>
      <c r="O547" s="1"/>
      <c r="P547" s="1"/>
      <c r="Q547" s="1"/>
      <c r="R547" s="1"/>
      <c r="S547" s="1"/>
      <c r="T547" s="1"/>
      <c r="U547" s="43"/>
    </row>
    <row r="548" spans="1:21" ht="12">
      <c r="A548" s="78" t="s">
        <v>23</v>
      </c>
      <c r="B548" s="79"/>
      <c r="C548" s="80"/>
      <c r="D548" s="48">
        <f t="shared" si="162"/>
        <v>761315</v>
      </c>
      <c r="E548" s="49">
        <f>SUM(E518+E528+E538)</f>
        <v>761315</v>
      </c>
      <c r="F548" s="49">
        <f>SUM(F518:F538)</f>
        <v>0</v>
      </c>
      <c r="G548" s="48">
        <f>SUM(H548+I548)</f>
        <v>805287</v>
      </c>
      <c r="H548" s="49">
        <f>SUM(H518+H528+H538)</f>
        <v>805287</v>
      </c>
      <c r="I548" s="49">
        <f>SUM(I518:I538)</f>
        <v>0</v>
      </c>
      <c r="J548" s="48">
        <f>SUM(K548+L548)</f>
        <v>342676.43</v>
      </c>
      <c r="K548" s="49">
        <f>SUM(K518+K528+K538)</f>
        <v>342676.43</v>
      </c>
      <c r="L548" s="49">
        <f>SUM(L518:L538)</f>
        <v>0</v>
      </c>
      <c r="M548" s="49">
        <f>SUM(J548/G548)*100</f>
        <v>42.55332943410238</v>
      </c>
      <c r="N548" s="4"/>
      <c r="O548" s="1"/>
      <c r="P548" s="1"/>
      <c r="Q548" s="1"/>
      <c r="R548" s="1"/>
      <c r="S548" s="1"/>
      <c r="T548" s="1"/>
      <c r="U548" s="43"/>
    </row>
    <row r="549" spans="1:21" ht="13.5" customHeight="1">
      <c r="A549" s="13">
        <v>900</v>
      </c>
      <c r="B549" s="16">
        <v>90003</v>
      </c>
      <c r="C549" s="16" t="s">
        <v>62</v>
      </c>
      <c r="D549" s="48">
        <f>SUM(E549:F549)</f>
        <v>586980</v>
      </c>
      <c r="E549" s="49">
        <f>SUM(E550)</f>
        <v>586980</v>
      </c>
      <c r="F549" s="49">
        <f>SUM(F550)</f>
        <v>0</v>
      </c>
      <c r="G549" s="48">
        <f>SUM(H549:I549)</f>
        <v>555380</v>
      </c>
      <c r="H549" s="49">
        <f>SUM(H550)</f>
        <v>555380</v>
      </c>
      <c r="I549" s="49">
        <f>SUM(I550)</f>
        <v>0</v>
      </c>
      <c r="J549" s="48">
        <f>SUM(K549:L549)</f>
        <v>196172.29</v>
      </c>
      <c r="K549" s="49">
        <f>SUM(K550)</f>
        <v>196172.29</v>
      </c>
      <c r="L549" s="49">
        <f>SUM(L550)</f>
        <v>0</v>
      </c>
      <c r="M549" s="49">
        <f>SUM(J549/G549)*100</f>
        <v>35.32217400698621</v>
      </c>
      <c r="N549" s="4"/>
      <c r="O549" s="1"/>
      <c r="P549" s="1"/>
      <c r="Q549" s="1"/>
      <c r="R549" s="1"/>
      <c r="S549" s="1"/>
      <c r="T549" s="1"/>
      <c r="U549" s="43"/>
    </row>
    <row r="550" spans="1:21" ht="12">
      <c r="A550" s="13"/>
      <c r="B550" s="16"/>
      <c r="C550" s="44" t="s">
        <v>82</v>
      </c>
      <c r="D550" s="48">
        <f aca="true" t="shared" si="165" ref="D550:D558">SUM(E550+F550)</f>
        <v>586980</v>
      </c>
      <c r="E550" s="48">
        <f>SUM(E551:E557)</f>
        <v>586980</v>
      </c>
      <c r="F550" s="48">
        <f>SUM(F551:F557)</f>
        <v>0</v>
      </c>
      <c r="G550" s="48">
        <f aca="true" t="shared" si="166" ref="G550:G558">SUM(H550+I550)</f>
        <v>555380</v>
      </c>
      <c r="H550" s="48">
        <f>SUM(H551:H557)</f>
        <v>555380</v>
      </c>
      <c r="I550" s="48">
        <f>SUM(I551:I557)</f>
        <v>0</v>
      </c>
      <c r="J550" s="48">
        <f aca="true" t="shared" si="167" ref="J550:J558">SUM(K550+L550)</f>
        <v>196172.29</v>
      </c>
      <c r="K550" s="48">
        <f>SUM(K551:K557)</f>
        <v>196172.29</v>
      </c>
      <c r="L550" s="48">
        <f>SUM(L551:L557)</f>
        <v>0</v>
      </c>
      <c r="M550" s="49">
        <f>SUM(J550/G550)*100</f>
        <v>35.32217400698621</v>
      </c>
      <c r="N550" s="4"/>
      <c r="O550" s="1"/>
      <c r="P550" s="1"/>
      <c r="Q550" s="1"/>
      <c r="R550" s="1"/>
      <c r="S550" s="1"/>
      <c r="T550" s="1"/>
      <c r="U550" s="43"/>
    </row>
    <row r="551" spans="1:21" ht="12">
      <c r="A551" s="13"/>
      <c r="B551" s="16"/>
      <c r="C551" s="44" t="s">
        <v>83</v>
      </c>
      <c r="D551" s="48">
        <f t="shared" si="165"/>
        <v>0</v>
      </c>
      <c r="E551" s="48"/>
      <c r="F551" s="48"/>
      <c r="G551" s="48">
        <f t="shared" si="166"/>
        <v>0</v>
      </c>
      <c r="H551" s="48"/>
      <c r="I551" s="48"/>
      <c r="J551" s="48">
        <f t="shared" si="167"/>
        <v>0</v>
      </c>
      <c r="K551" s="48"/>
      <c r="L551" s="48"/>
      <c r="M551" s="49"/>
      <c r="N551" s="4"/>
      <c r="O551" s="1"/>
      <c r="P551" s="1"/>
      <c r="Q551" s="1"/>
      <c r="R551" s="1"/>
      <c r="S551" s="1"/>
      <c r="T551" s="1"/>
      <c r="U551" s="43"/>
    </row>
    <row r="552" spans="1:21" ht="12">
      <c r="A552" s="13"/>
      <c r="B552" s="16"/>
      <c r="C552" s="44" t="s">
        <v>86</v>
      </c>
      <c r="D552" s="48">
        <f t="shared" si="165"/>
        <v>586980</v>
      </c>
      <c r="E552" s="48">
        <v>586980</v>
      </c>
      <c r="F552" s="48"/>
      <c r="G552" s="48">
        <f t="shared" si="166"/>
        <v>555380</v>
      </c>
      <c r="H552" s="48">
        <v>555380</v>
      </c>
      <c r="I552" s="48"/>
      <c r="J552" s="48">
        <f t="shared" si="167"/>
        <v>196172.29</v>
      </c>
      <c r="K552" s="48">
        <v>196172.29</v>
      </c>
      <c r="L552" s="48"/>
      <c r="M552" s="49">
        <f>SUM(J552/G552)*100</f>
        <v>35.32217400698621</v>
      </c>
      <c r="N552" s="4"/>
      <c r="O552" s="1"/>
      <c r="P552" s="1"/>
      <c r="Q552" s="1"/>
      <c r="R552" s="1"/>
      <c r="S552" s="1"/>
      <c r="T552" s="1"/>
      <c r="U552" s="43"/>
    </row>
    <row r="553" spans="1:21" ht="12">
      <c r="A553" s="13"/>
      <c r="B553" s="16"/>
      <c r="C553" s="44" t="s">
        <v>87</v>
      </c>
      <c r="D553" s="48">
        <f t="shared" si="165"/>
        <v>0</v>
      </c>
      <c r="E553" s="48"/>
      <c r="F553" s="48"/>
      <c r="G553" s="48">
        <f t="shared" si="166"/>
        <v>0</v>
      </c>
      <c r="H553" s="48"/>
      <c r="I553" s="48"/>
      <c r="J553" s="48">
        <f t="shared" si="167"/>
        <v>0</v>
      </c>
      <c r="K553" s="48"/>
      <c r="L553" s="48"/>
      <c r="M553" s="49"/>
      <c r="N553" s="4"/>
      <c r="O553" s="1"/>
      <c r="P553" s="1"/>
      <c r="Q553" s="1"/>
      <c r="R553" s="1"/>
      <c r="S553" s="1"/>
      <c r="T553" s="1"/>
      <c r="U553" s="43"/>
    </row>
    <row r="554" spans="1:21" ht="12">
      <c r="A554" s="13"/>
      <c r="B554" s="16"/>
      <c r="C554" s="44" t="s">
        <v>84</v>
      </c>
      <c r="D554" s="48">
        <f t="shared" si="165"/>
        <v>0</v>
      </c>
      <c r="E554" s="48"/>
      <c r="F554" s="48"/>
      <c r="G554" s="48">
        <f t="shared" si="166"/>
        <v>0</v>
      </c>
      <c r="H554" s="48"/>
      <c r="I554" s="48"/>
      <c r="J554" s="48">
        <f t="shared" si="167"/>
        <v>0</v>
      </c>
      <c r="K554" s="48"/>
      <c r="L554" s="48"/>
      <c r="M554" s="49"/>
      <c r="N554" s="4"/>
      <c r="O554" s="1"/>
      <c r="P554" s="1"/>
      <c r="Q554" s="1"/>
      <c r="R554" s="1"/>
      <c r="S554" s="1"/>
      <c r="T554" s="1"/>
      <c r="U554" s="43"/>
    </row>
    <row r="555" spans="1:21" ht="36">
      <c r="A555" s="13"/>
      <c r="B555" s="16"/>
      <c r="C555" s="44" t="s">
        <v>90</v>
      </c>
      <c r="D555" s="48">
        <f t="shared" si="165"/>
        <v>0</v>
      </c>
      <c r="E555" s="48"/>
      <c r="F555" s="48"/>
      <c r="G555" s="48">
        <f t="shared" si="166"/>
        <v>0</v>
      </c>
      <c r="H555" s="48"/>
      <c r="I555" s="48"/>
      <c r="J555" s="48">
        <f t="shared" si="167"/>
        <v>0</v>
      </c>
      <c r="K555" s="48"/>
      <c r="L555" s="48"/>
      <c r="M555" s="49"/>
      <c r="N555" s="4"/>
      <c r="O555" s="1"/>
      <c r="P555" s="1"/>
      <c r="Q555" s="1"/>
      <c r="R555" s="1"/>
      <c r="S555" s="1"/>
      <c r="T555" s="1"/>
      <c r="U555" s="43"/>
    </row>
    <row r="556" spans="1:21" ht="35.25" customHeight="1">
      <c r="A556" s="13"/>
      <c r="B556" s="16"/>
      <c r="C556" s="44" t="s">
        <v>88</v>
      </c>
      <c r="D556" s="48">
        <f t="shared" si="165"/>
        <v>0</v>
      </c>
      <c r="E556" s="48"/>
      <c r="F556" s="48"/>
      <c r="G556" s="48">
        <f t="shared" si="166"/>
        <v>0</v>
      </c>
      <c r="H556" s="48"/>
      <c r="I556" s="48"/>
      <c r="J556" s="48">
        <f t="shared" si="167"/>
        <v>0</v>
      </c>
      <c r="K556" s="48"/>
      <c r="L556" s="48"/>
      <c r="M556" s="49"/>
      <c r="N556" s="4"/>
      <c r="O556" s="1"/>
      <c r="P556" s="1"/>
      <c r="Q556" s="1"/>
      <c r="R556" s="1"/>
      <c r="S556" s="1"/>
      <c r="T556" s="1"/>
      <c r="U556" s="43"/>
    </row>
    <row r="557" spans="1:21" ht="12">
      <c r="A557" s="13"/>
      <c r="B557" s="16"/>
      <c r="C557" s="44" t="s">
        <v>89</v>
      </c>
      <c r="D557" s="48">
        <f t="shared" si="165"/>
        <v>0</v>
      </c>
      <c r="E557" s="48"/>
      <c r="F557" s="48"/>
      <c r="G557" s="48">
        <f t="shared" si="166"/>
        <v>0</v>
      </c>
      <c r="H557" s="48"/>
      <c r="I557" s="48"/>
      <c r="J557" s="48">
        <f t="shared" si="167"/>
        <v>0</v>
      </c>
      <c r="K557" s="48"/>
      <c r="L557" s="48"/>
      <c r="M557" s="49"/>
      <c r="N557" s="4"/>
      <c r="O557" s="1"/>
      <c r="P557" s="1"/>
      <c r="Q557" s="1"/>
      <c r="R557" s="1"/>
      <c r="S557" s="1"/>
      <c r="T557" s="1"/>
      <c r="U557" s="43"/>
    </row>
    <row r="558" spans="1:21" ht="48">
      <c r="A558" s="13"/>
      <c r="B558" s="16"/>
      <c r="C558" s="44" t="s">
        <v>91</v>
      </c>
      <c r="D558" s="48">
        <f t="shared" si="165"/>
        <v>0</v>
      </c>
      <c r="E558" s="48"/>
      <c r="F558" s="48"/>
      <c r="G558" s="48">
        <f t="shared" si="166"/>
        <v>0</v>
      </c>
      <c r="H558" s="48"/>
      <c r="I558" s="48"/>
      <c r="J558" s="48">
        <f t="shared" si="167"/>
        <v>0</v>
      </c>
      <c r="K558" s="48"/>
      <c r="L558" s="48"/>
      <c r="M558" s="49"/>
      <c r="N558" s="4"/>
      <c r="O558" s="1"/>
      <c r="P558" s="1"/>
      <c r="Q558" s="1"/>
      <c r="R558" s="1"/>
      <c r="S558" s="1"/>
      <c r="T558" s="1"/>
      <c r="U558" s="43"/>
    </row>
    <row r="559" spans="1:21" ht="12">
      <c r="A559" s="16"/>
      <c r="B559" s="16">
        <v>90004</v>
      </c>
      <c r="C559" s="16" t="s">
        <v>63</v>
      </c>
      <c r="D559" s="48">
        <f>SUM(E559:F559)</f>
        <v>498000</v>
      </c>
      <c r="E559" s="49">
        <f>SUM(E560)</f>
        <v>498000</v>
      </c>
      <c r="F559" s="49"/>
      <c r="G559" s="48">
        <f>SUM(H559:I559)</f>
        <v>518000</v>
      </c>
      <c r="H559" s="49">
        <f>SUM(H560)</f>
        <v>518000</v>
      </c>
      <c r="I559" s="49"/>
      <c r="J559" s="48">
        <f>SUM(K559:L559)</f>
        <v>6278.23</v>
      </c>
      <c r="K559" s="49">
        <f>SUM(K560)</f>
        <v>6278.23</v>
      </c>
      <c r="L559" s="49"/>
      <c r="M559" s="49">
        <f>SUM(J559/G559)*100</f>
        <v>1.2120135135135135</v>
      </c>
      <c r="N559" s="4"/>
      <c r="O559" s="1"/>
      <c r="P559" s="1"/>
      <c r="Q559" s="1"/>
      <c r="R559" s="1"/>
      <c r="S559" s="1"/>
      <c r="T559" s="1"/>
      <c r="U559" s="43"/>
    </row>
    <row r="560" spans="1:21" ht="15.75" customHeight="1">
      <c r="A560" s="16"/>
      <c r="B560" s="16"/>
      <c r="C560" s="44" t="s">
        <v>82</v>
      </c>
      <c r="D560" s="48">
        <f aca="true" t="shared" si="168" ref="D560:D567">SUM(E560+F560)</f>
        <v>498000</v>
      </c>
      <c r="E560" s="48">
        <f>SUM(E561:E567)</f>
        <v>498000</v>
      </c>
      <c r="F560" s="48">
        <f>SUM(F561:F567)</f>
        <v>0</v>
      </c>
      <c r="G560" s="48">
        <f aca="true" t="shared" si="169" ref="G560:G567">SUM(H560+I560)</f>
        <v>518000</v>
      </c>
      <c r="H560" s="48">
        <f>SUM(H561:H567)</f>
        <v>518000</v>
      </c>
      <c r="I560" s="48">
        <f>SUM(I561:I567)</f>
        <v>0</v>
      </c>
      <c r="J560" s="48">
        <f aca="true" t="shared" si="170" ref="J560:J567">SUM(K560+L560)</f>
        <v>6278.23</v>
      </c>
      <c r="K560" s="48">
        <f>SUM(K561:K567)</f>
        <v>6278.23</v>
      </c>
      <c r="L560" s="48">
        <f>SUM(L561:L567)</f>
        <v>0</v>
      </c>
      <c r="M560" s="49">
        <f>SUM(J560/G560)*100</f>
        <v>1.2120135135135135</v>
      </c>
      <c r="N560" s="4"/>
      <c r="O560" s="1"/>
      <c r="P560" s="1"/>
      <c r="Q560" s="1"/>
      <c r="R560" s="1"/>
      <c r="S560" s="1"/>
      <c r="T560" s="1"/>
      <c r="U560" s="43"/>
    </row>
    <row r="561" spans="1:21" ht="11.25" customHeight="1">
      <c r="A561" s="16"/>
      <c r="B561" s="16"/>
      <c r="C561" s="44" t="s">
        <v>83</v>
      </c>
      <c r="D561" s="48">
        <f t="shared" si="168"/>
        <v>0</v>
      </c>
      <c r="E561" s="48"/>
      <c r="F561" s="48"/>
      <c r="G561" s="48">
        <f t="shared" si="169"/>
        <v>0</v>
      </c>
      <c r="H561" s="48"/>
      <c r="I561" s="48"/>
      <c r="J561" s="48">
        <f t="shared" si="170"/>
        <v>0</v>
      </c>
      <c r="K561" s="48"/>
      <c r="L561" s="48"/>
      <c r="M561" s="49"/>
      <c r="N561" s="4"/>
      <c r="O561" s="1"/>
      <c r="P561" s="1"/>
      <c r="Q561" s="1"/>
      <c r="R561" s="1"/>
      <c r="S561" s="1"/>
      <c r="T561" s="1"/>
      <c r="U561" s="43"/>
    </row>
    <row r="562" spans="1:21" ht="12">
      <c r="A562" s="16"/>
      <c r="B562" s="16"/>
      <c r="C562" s="44" t="s">
        <v>86</v>
      </c>
      <c r="D562" s="48">
        <f t="shared" si="168"/>
        <v>498000</v>
      </c>
      <c r="E562" s="48">
        <v>498000</v>
      </c>
      <c r="F562" s="48"/>
      <c r="G562" s="48">
        <f t="shared" si="169"/>
        <v>518000</v>
      </c>
      <c r="H562" s="48">
        <v>518000</v>
      </c>
      <c r="I562" s="48"/>
      <c r="J562" s="48">
        <f t="shared" si="170"/>
        <v>6278.23</v>
      </c>
      <c r="K562" s="48">
        <v>6278.23</v>
      </c>
      <c r="L562" s="48"/>
      <c r="M562" s="49">
        <f>SUM(J562/G562)*100</f>
        <v>1.2120135135135135</v>
      </c>
      <c r="N562" s="4"/>
      <c r="O562" s="1"/>
      <c r="P562" s="1"/>
      <c r="Q562" s="1"/>
      <c r="R562" s="1"/>
      <c r="S562" s="1"/>
      <c r="T562" s="1"/>
      <c r="U562" s="43"/>
    </row>
    <row r="563" spans="1:21" ht="12">
      <c r="A563" s="16"/>
      <c r="B563" s="16"/>
      <c r="C563" s="44" t="s">
        <v>87</v>
      </c>
      <c r="D563" s="48">
        <f t="shared" si="168"/>
        <v>0</v>
      </c>
      <c r="E563" s="48"/>
      <c r="F563" s="48"/>
      <c r="G563" s="48">
        <f t="shared" si="169"/>
        <v>0</v>
      </c>
      <c r="H563" s="48"/>
      <c r="I563" s="48"/>
      <c r="J563" s="48">
        <f t="shared" si="170"/>
        <v>0</v>
      </c>
      <c r="K563" s="48"/>
      <c r="L563" s="48"/>
      <c r="M563" s="49"/>
      <c r="N563" s="4"/>
      <c r="O563" s="1"/>
      <c r="P563" s="1"/>
      <c r="Q563" s="1"/>
      <c r="R563" s="1"/>
      <c r="S563" s="1"/>
      <c r="T563" s="1"/>
      <c r="U563" s="43"/>
    </row>
    <row r="564" spans="1:21" ht="12">
      <c r="A564" s="16"/>
      <c r="B564" s="16"/>
      <c r="C564" s="44" t="s">
        <v>84</v>
      </c>
      <c r="D564" s="48">
        <f t="shared" si="168"/>
        <v>0</v>
      </c>
      <c r="E564" s="48"/>
      <c r="F564" s="48"/>
      <c r="G564" s="48">
        <f t="shared" si="169"/>
        <v>0</v>
      </c>
      <c r="H564" s="48"/>
      <c r="I564" s="48"/>
      <c r="J564" s="48">
        <f t="shared" si="170"/>
        <v>0</v>
      </c>
      <c r="K564" s="48"/>
      <c r="L564" s="48"/>
      <c r="M564" s="49"/>
      <c r="N564" s="4"/>
      <c r="O564" s="1"/>
      <c r="P564" s="1"/>
      <c r="Q564" s="1"/>
      <c r="R564" s="1"/>
      <c r="S564" s="1"/>
      <c r="T564" s="1"/>
      <c r="U564" s="43"/>
    </row>
    <row r="565" spans="1:21" ht="36">
      <c r="A565" s="16"/>
      <c r="B565" s="16"/>
      <c r="C565" s="44" t="s">
        <v>90</v>
      </c>
      <c r="D565" s="48">
        <f t="shared" si="168"/>
        <v>0</v>
      </c>
      <c r="E565" s="48"/>
      <c r="F565" s="48"/>
      <c r="G565" s="48">
        <f t="shared" si="169"/>
        <v>0</v>
      </c>
      <c r="H565" s="48"/>
      <c r="I565" s="48"/>
      <c r="J565" s="48">
        <f t="shared" si="170"/>
        <v>0</v>
      </c>
      <c r="K565" s="48"/>
      <c r="L565" s="48"/>
      <c r="M565" s="49"/>
      <c r="N565" s="4"/>
      <c r="O565" s="1"/>
      <c r="P565" s="1"/>
      <c r="Q565" s="1"/>
      <c r="R565" s="1"/>
      <c r="S565" s="1"/>
      <c r="T565" s="1"/>
      <c r="U565" s="43"/>
    </row>
    <row r="566" spans="1:21" ht="39.75" customHeight="1">
      <c r="A566" s="16"/>
      <c r="B566" s="16"/>
      <c r="C566" s="44" t="s">
        <v>88</v>
      </c>
      <c r="D566" s="48">
        <f t="shared" si="168"/>
        <v>0</v>
      </c>
      <c r="E566" s="48"/>
      <c r="F566" s="48"/>
      <c r="G566" s="48">
        <f t="shared" si="169"/>
        <v>0</v>
      </c>
      <c r="H566" s="48"/>
      <c r="I566" s="48"/>
      <c r="J566" s="48">
        <f t="shared" si="170"/>
        <v>0</v>
      </c>
      <c r="K566" s="48"/>
      <c r="L566" s="48"/>
      <c r="M566" s="49"/>
      <c r="N566" s="4"/>
      <c r="O566" s="1"/>
      <c r="P566" s="1"/>
      <c r="Q566" s="1"/>
      <c r="R566" s="1"/>
      <c r="S566" s="1"/>
      <c r="T566" s="1"/>
      <c r="U566" s="43"/>
    </row>
    <row r="567" spans="1:21" ht="12" customHeight="1">
      <c r="A567" s="16"/>
      <c r="B567" s="16"/>
      <c r="C567" s="44" t="s">
        <v>89</v>
      </c>
      <c r="D567" s="48">
        <f t="shared" si="168"/>
        <v>0</v>
      </c>
      <c r="E567" s="48"/>
      <c r="F567" s="48"/>
      <c r="G567" s="48">
        <f t="shared" si="169"/>
        <v>0</v>
      </c>
      <c r="H567" s="48"/>
      <c r="I567" s="48"/>
      <c r="J567" s="48">
        <f t="shared" si="170"/>
        <v>0</v>
      </c>
      <c r="K567" s="48"/>
      <c r="L567" s="48"/>
      <c r="M567" s="49"/>
      <c r="N567" s="4"/>
      <c r="O567" s="1"/>
      <c r="P567" s="1"/>
      <c r="Q567" s="1"/>
      <c r="R567" s="1"/>
      <c r="S567" s="1"/>
      <c r="T567" s="1"/>
      <c r="U567" s="43"/>
    </row>
    <row r="568" spans="1:21" ht="48">
      <c r="A568" s="16"/>
      <c r="B568" s="16"/>
      <c r="C568" s="44" t="s">
        <v>91</v>
      </c>
      <c r="D568" s="48"/>
      <c r="E568" s="48"/>
      <c r="F568" s="48"/>
      <c r="G568" s="48"/>
      <c r="H568" s="48"/>
      <c r="I568" s="48"/>
      <c r="J568" s="48"/>
      <c r="K568" s="48"/>
      <c r="L568" s="48"/>
      <c r="M568" s="49"/>
      <c r="N568" s="4"/>
      <c r="O568" s="1"/>
      <c r="P568" s="1"/>
      <c r="Q568" s="1"/>
      <c r="R568" s="1"/>
      <c r="S568" s="1"/>
      <c r="T568" s="1"/>
      <c r="U568" s="43"/>
    </row>
    <row r="569" spans="1:21" ht="12">
      <c r="A569" s="16"/>
      <c r="B569" s="16">
        <v>90005</v>
      </c>
      <c r="C569" s="16" t="s">
        <v>108</v>
      </c>
      <c r="D569" s="48">
        <f>SUM(E569:F569)</f>
        <v>0</v>
      </c>
      <c r="E569" s="49">
        <f>SUM(E570)</f>
        <v>0</v>
      </c>
      <c r="F569" s="49">
        <f>SUM(F570)</f>
        <v>0</v>
      </c>
      <c r="G569" s="48">
        <f>SUM(H569:I569)</f>
        <v>35000</v>
      </c>
      <c r="H569" s="49">
        <f>SUM(H570)</f>
        <v>0</v>
      </c>
      <c r="I569" s="49">
        <f>SUM(I570)</f>
        <v>35000</v>
      </c>
      <c r="J569" s="48">
        <f>SUM(K569:L569)</f>
        <v>34580</v>
      </c>
      <c r="K569" s="49">
        <f>SUM(K570)</f>
        <v>0</v>
      </c>
      <c r="L569" s="49">
        <f>SUM(L570)</f>
        <v>34580</v>
      </c>
      <c r="M569" s="49">
        <f>SUM(J569/G569)*100</f>
        <v>98.8</v>
      </c>
      <c r="N569" s="4"/>
      <c r="O569" s="1"/>
      <c r="P569" s="1"/>
      <c r="Q569" s="1"/>
      <c r="R569" s="1"/>
      <c r="S569" s="1"/>
      <c r="T569" s="1"/>
      <c r="U569" s="43"/>
    </row>
    <row r="570" spans="1:21" ht="12">
      <c r="A570" s="16"/>
      <c r="B570" s="16"/>
      <c r="C570" s="44" t="s">
        <v>82</v>
      </c>
      <c r="D570" s="48">
        <f aca="true" t="shared" si="171" ref="D570:D577">SUM(E570+F570)</f>
        <v>0</v>
      </c>
      <c r="E570" s="48">
        <f>SUM(E571:E577)</f>
        <v>0</v>
      </c>
      <c r="F570" s="48">
        <f>SUM(F578)</f>
        <v>0</v>
      </c>
      <c r="G570" s="48">
        <f aca="true" t="shared" si="172" ref="G570:G577">SUM(H570+I570)</f>
        <v>35000</v>
      </c>
      <c r="H570" s="48">
        <f>SUM(H571:H577)</f>
        <v>0</v>
      </c>
      <c r="I570" s="48">
        <f>SUM(I578)</f>
        <v>35000</v>
      </c>
      <c r="J570" s="48">
        <f aca="true" t="shared" si="173" ref="J570:J577">SUM(K570+L570)</f>
        <v>34580</v>
      </c>
      <c r="K570" s="48">
        <f>SUM(K571:K577)</f>
        <v>0</v>
      </c>
      <c r="L570" s="48">
        <f>SUM(L578)</f>
        <v>34580</v>
      </c>
      <c r="M570" s="49">
        <f>SUM(J570/G570)*100</f>
        <v>98.8</v>
      </c>
      <c r="N570" s="4"/>
      <c r="O570" s="1"/>
      <c r="P570" s="1"/>
      <c r="Q570" s="1"/>
      <c r="R570" s="1"/>
      <c r="S570" s="1"/>
      <c r="T570" s="1"/>
      <c r="U570" s="43"/>
    </row>
    <row r="571" spans="1:21" ht="12">
      <c r="A571" s="16"/>
      <c r="B571" s="16"/>
      <c r="C571" s="44" t="s">
        <v>83</v>
      </c>
      <c r="D571" s="48">
        <f t="shared" si="171"/>
        <v>0</v>
      </c>
      <c r="E571" s="48"/>
      <c r="F571" s="48"/>
      <c r="G571" s="48">
        <f t="shared" si="172"/>
        <v>0</v>
      </c>
      <c r="H571" s="48"/>
      <c r="I571" s="48"/>
      <c r="J571" s="48">
        <f t="shared" si="173"/>
        <v>0</v>
      </c>
      <c r="K571" s="48"/>
      <c r="L571" s="48"/>
      <c r="M571" s="49"/>
      <c r="N571" s="4"/>
      <c r="O571" s="1"/>
      <c r="P571" s="1"/>
      <c r="Q571" s="1"/>
      <c r="R571" s="1"/>
      <c r="S571" s="1"/>
      <c r="T571" s="1"/>
      <c r="U571" s="43"/>
    </row>
    <row r="572" spans="1:21" ht="12">
      <c r="A572" s="16"/>
      <c r="B572" s="16"/>
      <c r="C572" s="44" t="s">
        <v>86</v>
      </c>
      <c r="D572" s="48">
        <f t="shared" si="171"/>
        <v>0</v>
      </c>
      <c r="E572" s="48">
        <v>0</v>
      </c>
      <c r="F572" s="48"/>
      <c r="G572" s="48">
        <f t="shared" si="172"/>
        <v>0</v>
      </c>
      <c r="H572" s="48">
        <v>0</v>
      </c>
      <c r="I572" s="48"/>
      <c r="J572" s="48">
        <f t="shared" si="173"/>
        <v>0</v>
      </c>
      <c r="K572" s="48">
        <v>0</v>
      </c>
      <c r="L572" s="48"/>
      <c r="M572" s="49"/>
      <c r="N572" s="4"/>
      <c r="O572" s="1"/>
      <c r="P572" s="1"/>
      <c r="Q572" s="1"/>
      <c r="R572" s="1"/>
      <c r="S572" s="1"/>
      <c r="T572" s="1"/>
      <c r="U572" s="43"/>
    </row>
    <row r="573" spans="1:21" ht="12">
      <c r="A573" s="16"/>
      <c r="B573" s="16"/>
      <c r="C573" s="44" t="s">
        <v>87</v>
      </c>
      <c r="D573" s="48">
        <f t="shared" si="171"/>
        <v>0</v>
      </c>
      <c r="E573" s="48"/>
      <c r="F573" s="48"/>
      <c r="G573" s="48">
        <f t="shared" si="172"/>
        <v>0</v>
      </c>
      <c r="H573" s="48"/>
      <c r="I573" s="48"/>
      <c r="J573" s="48">
        <f t="shared" si="173"/>
        <v>0</v>
      </c>
      <c r="K573" s="48"/>
      <c r="L573" s="48"/>
      <c r="M573" s="49"/>
      <c r="N573" s="4"/>
      <c r="O573" s="1"/>
      <c r="P573" s="1"/>
      <c r="Q573" s="1"/>
      <c r="R573" s="1"/>
      <c r="S573" s="1"/>
      <c r="T573" s="1"/>
      <c r="U573" s="43"/>
    </row>
    <row r="574" spans="1:21" ht="12">
      <c r="A574" s="16"/>
      <c r="B574" s="16"/>
      <c r="C574" s="44" t="s">
        <v>84</v>
      </c>
      <c r="D574" s="48">
        <f t="shared" si="171"/>
        <v>0</v>
      </c>
      <c r="E574" s="48"/>
      <c r="F574" s="48"/>
      <c r="G574" s="48">
        <f t="shared" si="172"/>
        <v>0</v>
      </c>
      <c r="H574" s="48"/>
      <c r="I574" s="48"/>
      <c r="J574" s="48">
        <f t="shared" si="173"/>
        <v>0</v>
      </c>
      <c r="K574" s="48"/>
      <c r="L574" s="48"/>
      <c r="M574" s="49"/>
      <c r="N574" s="4"/>
      <c r="O574" s="1"/>
      <c r="P574" s="1"/>
      <c r="Q574" s="1"/>
      <c r="R574" s="1"/>
      <c r="S574" s="1"/>
      <c r="T574" s="1"/>
      <c r="U574" s="43"/>
    </row>
    <row r="575" spans="1:21" ht="36">
      <c r="A575" s="16"/>
      <c r="B575" s="16"/>
      <c r="C575" s="44" t="s">
        <v>90</v>
      </c>
      <c r="D575" s="48">
        <f t="shared" si="171"/>
        <v>0</v>
      </c>
      <c r="E575" s="48"/>
      <c r="F575" s="48"/>
      <c r="G575" s="48">
        <f t="shared" si="172"/>
        <v>0</v>
      </c>
      <c r="H575" s="48"/>
      <c r="I575" s="48"/>
      <c r="J575" s="48">
        <f t="shared" si="173"/>
        <v>0</v>
      </c>
      <c r="K575" s="48"/>
      <c r="L575" s="48"/>
      <c r="M575" s="49"/>
      <c r="N575" s="4"/>
      <c r="O575" s="1"/>
      <c r="P575" s="1"/>
      <c r="Q575" s="1"/>
      <c r="R575" s="1"/>
      <c r="S575" s="1"/>
      <c r="T575" s="1"/>
      <c r="U575" s="43"/>
    </row>
    <row r="576" spans="1:21" ht="36">
      <c r="A576" s="16"/>
      <c r="B576" s="16"/>
      <c r="C576" s="44" t="s">
        <v>88</v>
      </c>
      <c r="D576" s="48">
        <f t="shared" si="171"/>
        <v>0</v>
      </c>
      <c r="E576" s="48"/>
      <c r="F576" s="48"/>
      <c r="G576" s="48">
        <f t="shared" si="172"/>
        <v>0</v>
      </c>
      <c r="H576" s="48"/>
      <c r="I576" s="48"/>
      <c r="J576" s="48">
        <f t="shared" si="173"/>
        <v>0</v>
      </c>
      <c r="K576" s="48"/>
      <c r="L576" s="48"/>
      <c r="M576" s="49"/>
      <c r="N576" s="4"/>
      <c r="O576" s="1"/>
      <c r="P576" s="1"/>
      <c r="Q576" s="1"/>
      <c r="R576" s="1"/>
      <c r="S576" s="1"/>
      <c r="T576" s="1"/>
      <c r="U576" s="43"/>
    </row>
    <row r="577" spans="1:21" ht="12">
      <c r="A577" s="16"/>
      <c r="B577" s="16"/>
      <c r="C577" s="44" t="s">
        <v>89</v>
      </c>
      <c r="D577" s="48">
        <f t="shared" si="171"/>
        <v>0</v>
      </c>
      <c r="E577" s="48"/>
      <c r="F577" s="48"/>
      <c r="G577" s="48">
        <f t="shared" si="172"/>
        <v>0</v>
      </c>
      <c r="H577" s="48"/>
      <c r="I577" s="48"/>
      <c r="J577" s="48">
        <f t="shared" si="173"/>
        <v>0</v>
      </c>
      <c r="K577" s="48"/>
      <c r="L577" s="48"/>
      <c r="M577" s="49"/>
      <c r="N577" s="4"/>
      <c r="O577" s="1"/>
      <c r="P577" s="1"/>
      <c r="Q577" s="1"/>
      <c r="R577" s="1"/>
      <c r="S577" s="1"/>
      <c r="T577" s="1"/>
      <c r="U577" s="43"/>
    </row>
    <row r="578" spans="1:21" ht="48">
      <c r="A578" s="16"/>
      <c r="B578" s="16"/>
      <c r="C578" s="44" t="s">
        <v>91</v>
      </c>
      <c r="D578" s="48"/>
      <c r="E578" s="48"/>
      <c r="F578" s="48">
        <v>0</v>
      </c>
      <c r="G578" s="48"/>
      <c r="H578" s="48"/>
      <c r="I578" s="48">
        <v>35000</v>
      </c>
      <c r="J578" s="48"/>
      <c r="K578" s="48"/>
      <c r="L578" s="48">
        <v>34580</v>
      </c>
      <c r="M578" s="49"/>
      <c r="N578" s="4"/>
      <c r="O578" s="1"/>
      <c r="P578" s="1"/>
      <c r="Q578" s="1"/>
      <c r="R578" s="1"/>
      <c r="S578" s="1"/>
      <c r="T578" s="1"/>
      <c r="U578" s="43"/>
    </row>
    <row r="579" spans="1:21" ht="12">
      <c r="A579" s="16"/>
      <c r="B579" s="16">
        <v>90013</v>
      </c>
      <c r="C579" s="16" t="s">
        <v>64</v>
      </c>
      <c r="D579" s="48">
        <f>SUM(E579:F579)</f>
        <v>105000</v>
      </c>
      <c r="E579" s="49">
        <f>SUM(E580)</f>
        <v>105000</v>
      </c>
      <c r="F579" s="49"/>
      <c r="G579" s="48">
        <f>SUM(H579:I579)</f>
        <v>105000</v>
      </c>
      <c r="H579" s="49">
        <f>SUM(H580)</f>
        <v>105000</v>
      </c>
      <c r="I579" s="49"/>
      <c r="J579" s="48">
        <f>SUM(K579:L579)</f>
        <v>18506.42</v>
      </c>
      <c r="K579" s="49">
        <f>SUM(K580)</f>
        <v>18506.42</v>
      </c>
      <c r="L579" s="49"/>
      <c r="M579" s="49">
        <f>SUM(J579/G579)*100</f>
        <v>17.625161904761903</v>
      </c>
      <c r="N579" s="4"/>
      <c r="O579" s="1"/>
      <c r="P579" s="1"/>
      <c r="Q579" s="1"/>
      <c r="R579" s="1"/>
      <c r="S579" s="1"/>
      <c r="T579" s="1"/>
      <c r="U579" s="43"/>
    </row>
    <row r="580" spans="1:21" ht="12">
      <c r="A580" s="16"/>
      <c r="B580" s="16"/>
      <c r="C580" s="44" t="s">
        <v>82</v>
      </c>
      <c r="D580" s="48">
        <f aca="true" t="shared" si="174" ref="D580:D587">SUM(E580+F580)</f>
        <v>105000</v>
      </c>
      <c r="E580" s="48">
        <f>SUM(E581:E587)</f>
        <v>105000</v>
      </c>
      <c r="F580" s="48">
        <f>SUM(F581:F587)</f>
        <v>0</v>
      </c>
      <c r="G580" s="48">
        <f aca="true" t="shared" si="175" ref="G580:G587">SUM(H580+I580)</f>
        <v>105000</v>
      </c>
      <c r="H580" s="48">
        <f>SUM(H581:H587)</f>
        <v>105000</v>
      </c>
      <c r="I580" s="48">
        <f>SUM(I581:I587)</f>
        <v>0</v>
      </c>
      <c r="J580" s="48">
        <f aca="true" t="shared" si="176" ref="J580:J587">SUM(K580+L580)</f>
        <v>18506.42</v>
      </c>
      <c r="K580" s="48">
        <f>SUM(K581:K587)</f>
        <v>18506.42</v>
      </c>
      <c r="L580" s="48">
        <f>SUM(L581:L587)</f>
        <v>0</v>
      </c>
      <c r="M580" s="49">
        <f>SUM(J580/G580)*100</f>
        <v>17.625161904761903</v>
      </c>
      <c r="N580" s="4"/>
      <c r="O580" s="1"/>
      <c r="P580" s="1"/>
      <c r="Q580" s="1"/>
      <c r="R580" s="1"/>
      <c r="S580" s="1"/>
      <c r="T580" s="1"/>
      <c r="U580" s="43"/>
    </row>
    <row r="581" spans="1:21" ht="12">
      <c r="A581" s="16"/>
      <c r="B581" s="16"/>
      <c r="C581" s="44" t="s">
        <v>83</v>
      </c>
      <c r="D581" s="48">
        <f t="shared" si="174"/>
        <v>0</v>
      </c>
      <c r="E581" s="48"/>
      <c r="F581" s="48"/>
      <c r="G581" s="48">
        <f t="shared" si="175"/>
        <v>0</v>
      </c>
      <c r="H581" s="48"/>
      <c r="I581" s="48"/>
      <c r="J581" s="48">
        <f t="shared" si="176"/>
        <v>0</v>
      </c>
      <c r="K581" s="48"/>
      <c r="L581" s="48"/>
      <c r="M581" s="49"/>
      <c r="N581" s="4"/>
      <c r="O581" s="1"/>
      <c r="P581" s="1"/>
      <c r="Q581" s="1"/>
      <c r="R581" s="1"/>
      <c r="S581" s="1"/>
      <c r="T581" s="1"/>
      <c r="U581" s="43"/>
    </row>
    <row r="582" spans="1:21" ht="12">
      <c r="A582" s="16"/>
      <c r="B582" s="16"/>
      <c r="C582" s="44" t="s">
        <v>86</v>
      </c>
      <c r="D582" s="48">
        <f t="shared" si="174"/>
        <v>105000</v>
      </c>
      <c r="E582" s="48">
        <v>105000</v>
      </c>
      <c r="F582" s="48"/>
      <c r="G582" s="48">
        <f t="shared" si="175"/>
        <v>105000</v>
      </c>
      <c r="H582" s="48">
        <v>105000</v>
      </c>
      <c r="I582" s="48"/>
      <c r="J582" s="48">
        <f t="shared" si="176"/>
        <v>18506.42</v>
      </c>
      <c r="K582" s="48">
        <v>18506.42</v>
      </c>
      <c r="L582" s="48"/>
      <c r="M582" s="49">
        <f>SUM(J582/G582)*100</f>
        <v>17.625161904761903</v>
      </c>
      <c r="N582" s="4"/>
      <c r="O582" s="1"/>
      <c r="P582" s="1"/>
      <c r="Q582" s="1"/>
      <c r="R582" s="1"/>
      <c r="S582" s="1"/>
      <c r="T582" s="1"/>
      <c r="U582" s="43"/>
    </row>
    <row r="583" spans="1:21" ht="12">
      <c r="A583" s="16"/>
      <c r="B583" s="16"/>
      <c r="C583" s="44" t="s">
        <v>87</v>
      </c>
      <c r="D583" s="48">
        <f t="shared" si="174"/>
        <v>0</v>
      </c>
      <c r="E583" s="48"/>
      <c r="F583" s="48"/>
      <c r="G583" s="48">
        <f t="shared" si="175"/>
        <v>0</v>
      </c>
      <c r="H583" s="48"/>
      <c r="I583" s="48"/>
      <c r="J583" s="48">
        <f t="shared" si="176"/>
        <v>0</v>
      </c>
      <c r="K583" s="48"/>
      <c r="L583" s="48"/>
      <c r="M583" s="49"/>
      <c r="N583" s="4"/>
      <c r="O583" s="1"/>
      <c r="P583" s="1"/>
      <c r="Q583" s="1"/>
      <c r="R583" s="1"/>
      <c r="S583" s="1"/>
      <c r="T583" s="1"/>
      <c r="U583" s="43"/>
    </row>
    <row r="584" spans="1:21" ht="12">
      <c r="A584" s="16"/>
      <c r="B584" s="16"/>
      <c r="C584" s="44" t="s">
        <v>84</v>
      </c>
      <c r="D584" s="48">
        <f t="shared" si="174"/>
        <v>0</v>
      </c>
      <c r="E584" s="48"/>
      <c r="F584" s="48"/>
      <c r="G584" s="48">
        <f t="shared" si="175"/>
        <v>0</v>
      </c>
      <c r="H584" s="48"/>
      <c r="I584" s="48"/>
      <c r="J584" s="48">
        <f t="shared" si="176"/>
        <v>0</v>
      </c>
      <c r="K584" s="48"/>
      <c r="L584" s="48"/>
      <c r="M584" s="49"/>
      <c r="N584" s="4"/>
      <c r="O584" s="1"/>
      <c r="P584" s="1"/>
      <c r="Q584" s="1"/>
      <c r="R584" s="1"/>
      <c r="S584" s="1"/>
      <c r="T584" s="1"/>
      <c r="U584" s="43"/>
    </row>
    <row r="585" spans="1:21" ht="36">
      <c r="A585" s="16"/>
      <c r="B585" s="16"/>
      <c r="C585" s="44" t="s">
        <v>90</v>
      </c>
      <c r="D585" s="48">
        <f t="shared" si="174"/>
        <v>0</v>
      </c>
      <c r="E585" s="48"/>
      <c r="F585" s="48"/>
      <c r="G585" s="48">
        <f t="shared" si="175"/>
        <v>0</v>
      </c>
      <c r="H585" s="48"/>
      <c r="I585" s="48"/>
      <c r="J585" s="48">
        <f t="shared" si="176"/>
        <v>0</v>
      </c>
      <c r="K585" s="48"/>
      <c r="L585" s="48"/>
      <c r="M585" s="49"/>
      <c r="N585" s="4"/>
      <c r="O585" s="1"/>
      <c r="P585" s="1"/>
      <c r="Q585" s="1"/>
      <c r="R585" s="1"/>
      <c r="S585" s="1"/>
      <c r="T585" s="1"/>
      <c r="U585" s="43"/>
    </row>
    <row r="586" spans="1:21" ht="40.5" customHeight="1">
      <c r="A586" s="16"/>
      <c r="B586" s="16"/>
      <c r="C586" s="44" t="s">
        <v>88</v>
      </c>
      <c r="D586" s="48">
        <f t="shared" si="174"/>
        <v>0</v>
      </c>
      <c r="E586" s="48"/>
      <c r="F586" s="48"/>
      <c r="G586" s="48">
        <f t="shared" si="175"/>
        <v>0</v>
      </c>
      <c r="H586" s="48"/>
      <c r="I586" s="48"/>
      <c r="J586" s="48">
        <f t="shared" si="176"/>
        <v>0</v>
      </c>
      <c r="K586" s="48"/>
      <c r="L586" s="48"/>
      <c r="M586" s="49"/>
      <c r="N586" s="4"/>
      <c r="O586" s="1"/>
      <c r="P586" s="1"/>
      <c r="Q586" s="1"/>
      <c r="R586" s="1"/>
      <c r="S586" s="1"/>
      <c r="T586" s="1"/>
      <c r="U586" s="43"/>
    </row>
    <row r="587" spans="1:21" ht="12">
      <c r="A587" s="16"/>
      <c r="B587" s="16"/>
      <c r="C587" s="44" t="s">
        <v>89</v>
      </c>
      <c r="D587" s="48">
        <f t="shared" si="174"/>
        <v>0</v>
      </c>
      <c r="E587" s="48"/>
      <c r="F587" s="48"/>
      <c r="G587" s="48">
        <f t="shared" si="175"/>
        <v>0</v>
      </c>
      <c r="H587" s="48"/>
      <c r="I587" s="48"/>
      <c r="J587" s="48">
        <f t="shared" si="176"/>
        <v>0</v>
      </c>
      <c r="K587" s="48"/>
      <c r="L587" s="48"/>
      <c r="M587" s="49"/>
      <c r="N587" s="4"/>
      <c r="O587" s="1"/>
      <c r="P587" s="1"/>
      <c r="Q587" s="1"/>
      <c r="R587" s="1"/>
      <c r="S587" s="1"/>
      <c r="T587" s="1"/>
      <c r="U587" s="43"/>
    </row>
    <row r="588" spans="1:21" ht="48">
      <c r="A588" s="16"/>
      <c r="B588" s="16"/>
      <c r="C588" s="44" t="s">
        <v>91</v>
      </c>
      <c r="D588" s="48"/>
      <c r="E588" s="48"/>
      <c r="F588" s="48"/>
      <c r="G588" s="48"/>
      <c r="H588" s="48"/>
      <c r="I588" s="48"/>
      <c r="J588" s="48"/>
      <c r="K588" s="48"/>
      <c r="L588" s="48"/>
      <c r="M588" s="49"/>
      <c r="N588" s="4"/>
      <c r="O588" s="1"/>
      <c r="P588" s="1"/>
      <c r="Q588" s="1"/>
      <c r="R588" s="1"/>
      <c r="S588" s="1"/>
      <c r="T588" s="1"/>
      <c r="U588" s="43"/>
    </row>
    <row r="589" spans="1:21" ht="12">
      <c r="A589" s="16"/>
      <c r="B589" s="16">
        <v>90015</v>
      </c>
      <c r="C589" s="16" t="s">
        <v>65</v>
      </c>
      <c r="D589" s="48">
        <f>SUM(E589:F589)</f>
        <v>1525404</v>
      </c>
      <c r="E589" s="49">
        <f>SUM(E590)</f>
        <v>1325404</v>
      </c>
      <c r="F589" s="49">
        <f>SUM(F598)</f>
        <v>200000</v>
      </c>
      <c r="G589" s="48">
        <f>SUM(H589:I589)</f>
        <v>1725404</v>
      </c>
      <c r="H589" s="49">
        <f>SUM(H590)</f>
        <v>1325404</v>
      </c>
      <c r="I589" s="49">
        <f>SUM(I598)</f>
        <v>400000</v>
      </c>
      <c r="J589" s="48">
        <f>SUM(K589:L589)</f>
        <v>578819.03</v>
      </c>
      <c r="K589" s="49">
        <f>SUM(K590)</f>
        <v>577392.17</v>
      </c>
      <c r="L589" s="49">
        <f>SUM(L598)</f>
        <v>1426.86</v>
      </c>
      <c r="M589" s="49">
        <f>SUM(J589/G589)*100</f>
        <v>33.546869602713336</v>
      </c>
      <c r="N589" s="4"/>
      <c r="O589" s="1"/>
      <c r="P589" s="1"/>
      <c r="Q589" s="1"/>
      <c r="R589" s="1"/>
      <c r="S589" s="1"/>
      <c r="T589" s="1"/>
      <c r="U589" s="43"/>
    </row>
    <row r="590" spans="1:21" ht="12">
      <c r="A590" s="16"/>
      <c r="B590" s="16"/>
      <c r="C590" s="44" t="s">
        <v>82</v>
      </c>
      <c r="D590" s="48">
        <f aca="true" t="shared" si="177" ref="D590:D598">SUM(E590+F590)</f>
        <v>1325404</v>
      </c>
      <c r="E590" s="48">
        <f>SUM(E591:E597)</f>
        <v>1325404</v>
      </c>
      <c r="F590" s="48">
        <v>0</v>
      </c>
      <c r="G590" s="48">
        <f aca="true" t="shared" si="178" ref="G590:G598">SUM(H590+I590)</f>
        <v>1325404</v>
      </c>
      <c r="H590" s="48">
        <f>SUM(H591:H597)</f>
        <v>1325404</v>
      </c>
      <c r="I590" s="48">
        <v>0</v>
      </c>
      <c r="J590" s="48">
        <f aca="true" t="shared" si="179" ref="J590:J598">SUM(K590+L590)</f>
        <v>577392.17</v>
      </c>
      <c r="K590" s="48">
        <f>SUM(K591:K597)</f>
        <v>577392.17</v>
      </c>
      <c r="L590" s="48">
        <v>0</v>
      </c>
      <c r="M590" s="49">
        <f>SUM(J590/G590)*100</f>
        <v>43.56348479407034</v>
      </c>
      <c r="N590" s="4"/>
      <c r="O590" s="1"/>
      <c r="P590" s="1"/>
      <c r="Q590" s="1"/>
      <c r="R590" s="1"/>
      <c r="S590" s="1"/>
      <c r="T590" s="1"/>
      <c r="U590" s="43"/>
    </row>
    <row r="591" spans="1:21" ht="12">
      <c r="A591" s="16"/>
      <c r="B591" s="16"/>
      <c r="C591" s="44" t="s">
        <v>83</v>
      </c>
      <c r="D591" s="48">
        <f t="shared" si="177"/>
        <v>0</v>
      </c>
      <c r="E591" s="48"/>
      <c r="F591" s="48"/>
      <c r="G591" s="48">
        <f t="shared" si="178"/>
        <v>0</v>
      </c>
      <c r="H591" s="48"/>
      <c r="I591" s="48"/>
      <c r="J591" s="48">
        <f t="shared" si="179"/>
        <v>0</v>
      </c>
      <c r="K591" s="48"/>
      <c r="L591" s="48"/>
      <c r="M591" s="49"/>
      <c r="N591" s="4"/>
      <c r="O591" s="1"/>
      <c r="P591" s="1"/>
      <c r="Q591" s="1"/>
      <c r="R591" s="1"/>
      <c r="S591" s="1"/>
      <c r="T591" s="1"/>
      <c r="U591" s="43"/>
    </row>
    <row r="592" spans="1:21" ht="12">
      <c r="A592" s="16"/>
      <c r="B592" s="16"/>
      <c r="C592" s="44" t="s">
        <v>86</v>
      </c>
      <c r="D592" s="48">
        <f t="shared" si="177"/>
        <v>1325404</v>
      </c>
      <c r="E592" s="48">
        <v>1325404</v>
      </c>
      <c r="F592" s="48">
        <v>0</v>
      </c>
      <c r="G592" s="48">
        <f t="shared" si="178"/>
        <v>1325404</v>
      </c>
      <c r="H592" s="48">
        <v>1325404</v>
      </c>
      <c r="I592" s="48">
        <v>0</v>
      </c>
      <c r="J592" s="48">
        <f t="shared" si="179"/>
        <v>577392.17</v>
      </c>
      <c r="K592" s="48">
        <v>577392.17</v>
      </c>
      <c r="L592" s="48">
        <v>0</v>
      </c>
      <c r="M592" s="49">
        <f>SUM(J592/G592)*100</f>
        <v>43.56348479407034</v>
      </c>
      <c r="N592" s="4"/>
      <c r="O592" s="1"/>
      <c r="P592" s="1"/>
      <c r="Q592" s="1"/>
      <c r="R592" s="1"/>
      <c r="S592" s="1"/>
      <c r="T592" s="1"/>
      <c r="U592" s="43"/>
    </row>
    <row r="593" spans="1:21" ht="12">
      <c r="A593" s="16"/>
      <c r="B593" s="16"/>
      <c r="C593" s="44" t="s">
        <v>87</v>
      </c>
      <c r="D593" s="48">
        <f t="shared" si="177"/>
        <v>0</v>
      </c>
      <c r="E593" s="48"/>
      <c r="F593" s="48"/>
      <c r="G593" s="48">
        <f t="shared" si="178"/>
        <v>0</v>
      </c>
      <c r="H593" s="48"/>
      <c r="I593" s="48"/>
      <c r="J593" s="48">
        <f t="shared" si="179"/>
        <v>0</v>
      </c>
      <c r="K593" s="48"/>
      <c r="L593" s="48"/>
      <c r="M593" s="49"/>
      <c r="N593" s="4"/>
      <c r="O593" s="1"/>
      <c r="P593" s="1"/>
      <c r="Q593" s="1"/>
      <c r="R593" s="1"/>
      <c r="S593" s="1"/>
      <c r="T593" s="1"/>
      <c r="U593" s="43"/>
    </row>
    <row r="594" spans="1:21" ht="12">
      <c r="A594" s="16"/>
      <c r="B594" s="16"/>
      <c r="C594" s="44" t="s">
        <v>84</v>
      </c>
      <c r="D594" s="48">
        <f t="shared" si="177"/>
        <v>0</v>
      </c>
      <c r="E594" s="48"/>
      <c r="F594" s="48"/>
      <c r="G594" s="48">
        <f t="shared" si="178"/>
        <v>0</v>
      </c>
      <c r="H594" s="48"/>
      <c r="I594" s="48"/>
      <c r="J594" s="48">
        <f t="shared" si="179"/>
        <v>0</v>
      </c>
      <c r="K594" s="48"/>
      <c r="L594" s="48"/>
      <c r="M594" s="49"/>
      <c r="N594" s="4"/>
      <c r="O594" s="1"/>
      <c r="P594" s="1"/>
      <c r="Q594" s="1"/>
      <c r="R594" s="1"/>
      <c r="S594" s="1"/>
      <c r="T594" s="1"/>
      <c r="U594" s="43"/>
    </row>
    <row r="595" spans="1:21" ht="36">
      <c r="A595" s="16"/>
      <c r="B595" s="16"/>
      <c r="C595" s="44" t="s">
        <v>90</v>
      </c>
      <c r="D595" s="48">
        <f t="shared" si="177"/>
        <v>0</v>
      </c>
      <c r="E595" s="48"/>
      <c r="F595" s="48"/>
      <c r="G595" s="48">
        <f t="shared" si="178"/>
        <v>0</v>
      </c>
      <c r="H595" s="48"/>
      <c r="I595" s="48"/>
      <c r="J595" s="48">
        <f t="shared" si="179"/>
        <v>0</v>
      </c>
      <c r="K595" s="48"/>
      <c r="L595" s="48"/>
      <c r="M595" s="49"/>
      <c r="N595" s="4"/>
      <c r="O595" s="1"/>
      <c r="P595" s="1"/>
      <c r="Q595" s="1"/>
      <c r="R595" s="1"/>
      <c r="S595" s="1"/>
      <c r="T595" s="1"/>
      <c r="U595" s="43"/>
    </row>
    <row r="596" spans="1:21" ht="33.75" customHeight="1">
      <c r="A596" s="16"/>
      <c r="B596" s="16"/>
      <c r="C596" s="44" t="s">
        <v>88</v>
      </c>
      <c r="D596" s="48">
        <f t="shared" si="177"/>
        <v>0</v>
      </c>
      <c r="E596" s="48"/>
      <c r="F596" s="48"/>
      <c r="G596" s="48">
        <f t="shared" si="178"/>
        <v>0</v>
      </c>
      <c r="H596" s="48"/>
      <c r="I596" s="48"/>
      <c r="J596" s="48">
        <f t="shared" si="179"/>
        <v>0</v>
      </c>
      <c r="K596" s="48"/>
      <c r="L596" s="48"/>
      <c r="M596" s="49"/>
      <c r="N596" s="4"/>
      <c r="O596" s="1"/>
      <c r="P596" s="1"/>
      <c r="Q596" s="1"/>
      <c r="R596" s="1"/>
      <c r="S596" s="1"/>
      <c r="T596" s="1"/>
      <c r="U596" s="43"/>
    </row>
    <row r="597" spans="1:21" ht="18" customHeight="1">
      <c r="A597" s="16"/>
      <c r="B597" s="16"/>
      <c r="C597" s="44" t="s">
        <v>89</v>
      </c>
      <c r="D597" s="48">
        <f t="shared" si="177"/>
        <v>0</v>
      </c>
      <c r="E597" s="48"/>
      <c r="F597" s="48"/>
      <c r="G597" s="48">
        <f t="shared" si="178"/>
        <v>0</v>
      </c>
      <c r="H597" s="48"/>
      <c r="I597" s="48"/>
      <c r="J597" s="48">
        <f t="shared" si="179"/>
        <v>0</v>
      </c>
      <c r="K597" s="48"/>
      <c r="L597" s="48"/>
      <c r="M597" s="49"/>
      <c r="N597" s="4"/>
      <c r="O597" s="1"/>
      <c r="P597" s="1"/>
      <c r="Q597" s="1"/>
      <c r="R597" s="1"/>
      <c r="S597" s="1"/>
      <c r="T597" s="1"/>
      <c r="U597" s="43"/>
    </row>
    <row r="598" spans="1:21" ht="48">
      <c r="A598" s="16"/>
      <c r="B598" s="16"/>
      <c r="C598" s="44" t="s">
        <v>91</v>
      </c>
      <c r="D598" s="48">
        <f t="shared" si="177"/>
        <v>200000</v>
      </c>
      <c r="E598" s="48"/>
      <c r="F598" s="48">
        <v>200000</v>
      </c>
      <c r="G598" s="48">
        <f t="shared" si="178"/>
        <v>400000</v>
      </c>
      <c r="H598" s="48"/>
      <c r="I598" s="48">
        <v>400000</v>
      </c>
      <c r="J598" s="48">
        <f t="shared" si="179"/>
        <v>1426.86</v>
      </c>
      <c r="K598" s="48"/>
      <c r="L598" s="48">
        <v>1426.86</v>
      </c>
      <c r="M598" s="49">
        <f>SUM(J598/G598)*100</f>
        <v>0.356715</v>
      </c>
      <c r="N598" s="4"/>
      <c r="O598" s="1"/>
      <c r="P598" s="1"/>
      <c r="Q598" s="1"/>
      <c r="R598" s="1"/>
      <c r="S598" s="1"/>
      <c r="T598" s="1"/>
      <c r="U598" s="43"/>
    </row>
    <row r="599" spans="1:21" ht="12">
      <c r="A599" s="16"/>
      <c r="B599" s="27">
        <v>90095</v>
      </c>
      <c r="C599" s="28" t="s">
        <v>38</v>
      </c>
      <c r="D599" s="48">
        <f>SUM(E599:F599)</f>
        <v>32000</v>
      </c>
      <c r="E599" s="49">
        <f>SUM(E600)</f>
        <v>32000</v>
      </c>
      <c r="F599" s="49">
        <f>SUM(F600)</f>
        <v>0</v>
      </c>
      <c r="G599" s="48">
        <f>SUM(H599:I599)</f>
        <v>154037</v>
      </c>
      <c r="H599" s="49">
        <f>SUM(H600)</f>
        <v>154037</v>
      </c>
      <c r="I599" s="49">
        <f>SUM(I600)</f>
        <v>0</v>
      </c>
      <c r="J599" s="48">
        <f>SUM(K599:L599)</f>
        <v>0</v>
      </c>
      <c r="K599" s="49">
        <f>SUM(K600)</f>
        <v>0</v>
      </c>
      <c r="L599" s="49">
        <f>SUM(L600)</f>
        <v>0</v>
      </c>
      <c r="M599" s="49">
        <f>SUM(J599/G599)*100</f>
        <v>0</v>
      </c>
      <c r="N599" s="4"/>
      <c r="O599" s="1"/>
      <c r="P599" s="1"/>
      <c r="Q599" s="1"/>
      <c r="R599" s="1"/>
      <c r="S599" s="1"/>
      <c r="T599" s="1"/>
      <c r="U599" s="43"/>
    </row>
    <row r="600" spans="1:21" ht="12">
      <c r="A600" s="16"/>
      <c r="B600" s="27"/>
      <c r="C600" s="44" t="s">
        <v>82</v>
      </c>
      <c r="D600" s="48">
        <f aca="true" t="shared" si="180" ref="D600:D609">SUM(E600+F600)</f>
        <v>32000</v>
      </c>
      <c r="E600" s="48">
        <f>SUM(E601:E607)</f>
        <v>32000</v>
      </c>
      <c r="F600" s="48">
        <f>SUM(F601:F607)</f>
        <v>0</v>
      </c>
      <c r="G600" s="48">
        <f aca="true" t="shared" si="181" ref="G600:G607">SUM(H600+I600)</f>
        <v>154037</v>
      </c>
      <c r="H600" s="48">
        <f>SUM(H601:H607)</f>
        <v>154037</v>
      </c>
      <c r="I600" s="48">
        <f>SUM(I601:I607)</f>
        <v>0</v>
      </c>
      <c r="J600" s="48">
        <f aca="true" t="shared" si="182" ref="J600:J607">SUM(K600+L600)</f>
        <v>0</v>
      </c>
      <c r="K600" s="48">
        <f>SUM(K601:K607)</f>
        <v>0</v>
      </c>
      <c r="L600" s="48">
        <f>SUM(L601:L607)</f>
        <v>0</v>
      </c>
      <c r="M600" s="49">
        <f>SUM(J600/G600)*100</f>
        <v>0</v>
      </c>
      <c r="N600" s="4"/>
      <c r="O600" s="1"/>
      <c r="P600" s="1"/>
      <c r="Q600" s="1"/>
      <c r="R600" s="1"/>
      <c r="S600" s="1"/>
      <c r="T600" s="1"/>
      <c r="U600" s="43"/>
    </row>
    <row r="601" spans="1:21" ht="12">
      <c r="A601" s="16"/>
      <c r="B601" s="27"/>
      <c r="C601" s="44" t="s">
        <v>83</v>
      </c>
      <c r="D601" s="48">
        <f t="shared" si="180"/>
        <v>0</v>
      </c>
      <c r="E601" s="48"/>
      <c r="F601" s="48"/>
      <c r="G601" s="48">
        <f t="shared" si="181"/>
        <v>0</v>
      </c>
      <c r="H601" s="48"/>
      <c r="I601" s="48"/>
      <c r="J601" s="48">
        <f t="shared" si="182"/>
        <v>0</v>
      </c>
      <c r="K601" s="48"/>
      <c r="L601" s="48"/>
      <c r="M601" s="49"/>
      <c r="N601" s="4"/>
      <c r="O601" s="1"/>
      <c r="P601" s="1"/>
      <c r="Q601" s="1"/>
      <c r="R601" s="1"/>
      <c r="S601" s="1"/>
      <c r="T601" s="1"/>
      <c r="U601" s="43"/>
    </row>
    <row r="602" spans="1:21" ht="12">
      <c r="A602" s="16"/>
      <c r="B602" s="27"/>
      <c r="C602" s="44" t="s">
        <v>86</v>
      </c>
      <c r="D602" s="48">
        <f t="shared" si="180"/>
        <v>32000</v>
      </c>
      <c r="E602" s="48">
        <v>32000</v>
      </c>
      <c r="F602" s="48"/>
      <c r="G602" s="48">
        <f t="shared" si="181"/>
        <v>154037</v>
      </c>
      <c r="H602" s="48">
        <v>154037</v>
      </c>
      <c r="I602" s="48"/>
      <c r="J602" s="48">
        <f t="shared" si="182"/>
        <v>0</v>
      </c>
      <c r="K602" s="48">
        <v>0</v>
      </c>
      <c r="L602" s="48"/>
      <c r="M602" s="49">
        <f>SUM(J602/G602)*100</f>
        <v>0</v>
      </c>
      <c r="N602" s="4"/>
      <c r="O602" s="1"/>
      <c r="P602" s="1"/>
      <c r="Q602" s="1"/>
      <c r="R602" s="1"/>
      <c r="S602" s="1"/>
      <c r="T602" s="1"/>
      <c r="U602" s="43"/>
    </row>
    <row r="603" spans="1:21" ht="12">
      <c r="A603" s="16"/>
      <c r="B603" s="27"/>
      <c r="C603" s="44" t="s">
        <v>87</v>
      </c>
      <c r="D603" s="48">
        <f t="shared" si="180"/>
        <v>0</v>
      </c>
      <c r="E603" s="48"/>
      <c r="F603" s="48"/>
      <c r="G603" s="48">
        <f t="shared" si="181"/>
        <v>0</v>
      </c>
      <c r="H603" s="48"/>
      <c r="I603" s="48"/>
      <c r="J603" s="48">
        <f t="shared" si="182"/>
        <v>0</v>
      </c>
      <c r="K603" s="48"/>
      <c r="L603" s="48"/>
      <c r="M603" s="49"/>
      <c r="N603" s="4"/>
      <c r="O603" s="1"/>
      <c r="P603" s="1"/>
      <c r="Q603" s="1"/>
      <c r="R603" s="1"/>
      <c r="S603" s="1"/>
      <c r="T603" s="1"/>
      <c r="U603" s="43"/>
    </row>
    <row r="604" spans="1:21" ht="12">
      <c r="A604" s="16"/>
      <c r="B604" s="27"/>
      <c r="C604" s="44" t="s">
        <v>84</v>
      </c>
      <c r="D604" s="48">
        <f t="shared" si="180"/>
        <v>0</v>
      </c>
      <c r="E604" s="48"/>
      <c r="F604" s="48"/>
      <c r="G604" s="48">
        <f t="shared" si="181"/>
        <v>0</v>
      </c>
      <c r="H604" s="48"/>
      <c r="I604" s="48"/>
      <c r="J604" s="48">
        <f t="shared" si="182"/>
        <v>0</v>
      </c>
      <c r="K604" s="48"/>
      <c r="L604" s="48"/>
      <c r="M604" s="49"/>
      <c r="N604" s="4"/>
      <c r="O604" s="1"/>
      <c r="P604" s="1"/>
      <c r="Q604" s="1"/>
      <c r="R604" s="1"/>
      <c r="S604" s="1"/>
      <c r="T604" s="1"/>
      <c r="U604" s="43"/>
    </row>
    <row r="605" spans="1:21" ht="36">
      <c r="A605" s="16"/>
      <c r="B605" s="27"/>
      <c r="C605" s="44" t="s">
        <v>90</v>
      </c>
      <c r="D605" s="48">
        <f t="shared" si="180"/>
        <v>0</v>
      </c>
      <c r="E605" s="48"/>
      <c r="F605" s="48"/>
      <c r="G605" s="48">
        <f t="shared" si="181"/>
        <v>0</v>
      </c>
      <c r="H605" s="48"/>
      <c r="I605" s="48"/>
      <c r="J605" s="48">
        <f t="shared" si="182"/>
        <v>0</v>
      </c>
      <c r="K605" s="48"/>
      <c r="L605" s="48"/>
      <c r="M605" s="49"/>
      <c r="N605" s="4"/>
      <c r="O605" s="1"/>
      <c r="P605" s="1"/>
      <c r="Q605" s="1"/>
      <c r="R605" s="1"/>
      <c r="S605" s="1"/>
      <c r="T605" s="1"/>
      <c r="U605" s="43"/>
    </row>
    <row r="606" spans="1:21" ht="39.75" customHeight="1">
      <c r="A606" s="16"/>
      <c r="B606" s="27"/>
      <c r="C606" s="44" t="s">
        <v>88</v>
      </c>
      <c r="D606" s="48">
        <f t="shared" si="180"/>
        <v>0</v>
      </c>
      <c r="E606" s="48"/>
      <c r="F606" s="48"/>
      <c r="G606" s="48">
        <f t="shared" si="181"/>
        <v>0</v>
      </c>
      <c r="H606" s="48"/>
      <c r="I606" s="48"/>
      <c r="J606" s="48">
        <f t="shared" si="182"/>
        <v>0</v>
      </c>
      <c r="K606" s="48"/>
      <c r="L606" s="48"/>
      <c r="M606" s="49"/>
      <c r="N606" s="4"/>
      <c r="O606" s="1"/>
      <c r="P606" s="1"/>
      <c r="Q606" s="1"/>
      <c r="R606" s="1"/>
      <c r="S606" s="1"/>
      <c r="T606" s="1"/>
      <c r="U606" s="43"/>
    </row>
    <row r="607" spans="1:21" ht="12">
      <c r="A607" s="16"/>
      <c r="B607" s="27"/>
      <c r="C607" s="44" t="s">
        <v>89</v>
      </c>
      <c r="D607" s="48">
        <f t="shared" si="180"/>
        <v>0</v>
      </c>
      <c r="E607" s="48"/>
      <c r="F607" s="48"/>
      <c r="G607" s="48">
        <f t="shared" si="181"/>
        <v>0</v>
      </c>
      <c r="H607" s="48"/>
      <c r="I607" s="48"/>
      <c r="J607" s="48">
        <f t="shared" si="182"/>
        <v>0</v>
      </c>
      <c r="K607" s="48"/>
      <c r="L607" s="48"/>
      <c r="M607" s="49"/>
      <c r="N607" s="4"/>
      <c r="O607" s="1"/>
      <c r="P607" s="1"/>
      <c r="Q607" s="1"/>
      <c r="R607" s="1"/>
      <c r="S607" s="1"/>
      <c r="T607" s="1"/>
      <c r="U607" s="43"/>
    </row>
    <row r="608" spans="1:21" ht="48">
      <c r="A608" s="16"/>
      <c r="B608" s="27"/>
      <c r="C608" s="44" t="s">
        <v>91</v>
      </c>
      <c r="D608" s="48"/>
      <c r="E608" s="48"/>
      <c r="F608" s="48"/>
      <c r="G608" s="48"/>
      <c r="H608" s="48"/>
      <c r="I608" s="48"/>
      <c r="J608" s="48"/>
      <c r="K608" s="48"/>
      <c r="L608" s="48"/>
      <c r="M608" s="49"/>
      <c r="N608" s="4"/>
      <c r="O608" s="1"/>
      <c r="P608" s="1"/>
      <c r="Q608" s="1"/>
      <c r="R608" s="1"/>
      <c r="S608" s="1"/>
      <c r="T608" s="1"/>
      <c r="U608" s="43"/>
    </row>
    <row r="609" spans="1:21" ht="12">
      <c r="A609" s="78" t="s">
        <v>24</v>
      </c>
      <c r="B609" s="79"/>
      <c r="C609" s="80"/>
      <c r="D609" s="48">
        <f t="shared" si="180"/>
        <v>2747384</v>
      </c>
      <c r="E609" s="49">
        <f>SUM(E549+E559+E579+E589+E599)</f>
        <v>2547384</v>
      </c>
      <c r="F609" s="49">
        <f>SUM(F549+F559+F579+F589+F599)</f>
        <v>200000</v>
      </c>
      <c r="G609" s="48">
        <f>SUM(H609+I609)</f>
        <v>3092821</v>
      </c>
      <c r="H609" s="49">
        <f>SUM(H549+H559+H579+H589+H599+H569)</f>
        <v>2657821</v>
      </c>
      <c r="I609" s="49">
        <f>SUM(I549+I559+I579+I589+I599+I569)</f>
        <v>435000</v>
      </c>
      <c r="J609" s="48">
        <f>SUM(K609+L609)</f>
        <v>834355.9700000001</v>
      </c>
      <c r="K609" s="49">
        <f>SUM(K549+K559+K579+K589+K599+K569)</f>
        <v>798349.1100000001</v>
      </c>
      <c r="L609" s="49">
        <f>SUM(L549+L559+L579+L589+L599+L569)</f>
        <v>36006.86</v>
      </c>
      <c r="M609" s="49">
        <f aca="true" t="shared" si="183" ref="M609:M614">SUM(J609/G609)*100</f>
        <v>26.977182643289087</v>
      </c>
      <c r="N609" s="4"/>
      <c r="O609" s="1"/>
      <c r="P609" s="1"/>
      <c r="Q609" s="1"/>
      <c r="R609" s="1"/>
      <c r="S609" s="1"/>
      <c r="T609" s="1"/>
      <c r="U609" s="43"/>
    </row>
    <row r="610" spans="1:21" ht="12">
      <c r="A610" s="27">
        <v>921</v>
      </c>
      <c r="B610" s="27">
        <v>92109</v>
      </c>
      <c r="C610" s="29" t="s">
        <v>66</v>
      </c>
      <c r="D610" s="48">
        <f>SUM(E610:F610)</f>
        <v>850940</v>
      </c>
      <c r="E610" s="48">
        <f>SUM(E611+E614)</f>
        <v>829940</v>
      </c>
      <c r="F610" s="48">
        <f>SUM(F619)</f>
        <v>21000</v>
      </c>
      <c r="G610" s="48">
        <f>SUM(H610:I610)</f>
        <v>870343</v>
      </c>
      <c r="H610" s="48">
        <f>SUM(H611+H614)</f>
        <v>849343</v>
      </c>
      <c r="I610" s="48">
        <f>SUM(I619)</f>
        <v>21000</v>
      </c>
      <c r="J610" s="48">
        <f>SUM(K610:L610)</f>
        <v>331128.58999999997</v>
      </c>
      <c r="K610" s="48">
        <f>SUM(K611+K614)</f>
        <v>331128.58999999997</v>
      </c>
      <c r="L610" s="48">
        <f>SUM(L619)</f>
        <v>0</v>
      </c>
      <c r="M610" s="49">
        <f t="shared" si="183"/>
        <v>38.04575782191618</v>
      </c>
      <c r="N610" s="4"/>
      <c r="O610" s="1"/>
      <c r="P610" s="1"/>
      <c r="Q610" s="1"/>
      <c r="R610" s="1"/>
      <c r="S610" s="1"/>
      <c r="T610" s="1"/>
      <c r="U610" s="43"/>
    </row>
    <row r="611" spans="1:21" ht="12">
      <c r="A611" s="27"/>
      <c r="B611" s="27"/>
      <c r="C611" s="44" t="s">
        <v>82</v>
      </c>
      <c r="D611" s="48">
        <f aca="true" t="shared" si="184" ref="D611:D619">SUM(E611+F611)</f>
        <v>769940</v>
      </c>
      <c r="E611" s="48">
        <f>SUM(E612:E613)</f>
        <v>769940</v>
      </c>
      <c r="F611" s="48">
        <v>0</v>
      </c>
      <c r="G611" s="48">
        <f aca="true" t="shared" si="185" ref="G611:G619">SUM(H611+I611)</f>
        <v>767343</v>
      </c>
      <c r="H611" s="48">
        <f>SUM(H612:H613)</f>
        <v>767343</v>
      </c>
      <c r="I611" s="48">
        <v>0</v>
      </c>
      <c r="J611" s="48">
        <f aca="true" t="shared" si="186" ref="J611:J619">SUM(K611+L611)</f>
        <v>273791.8</v>
      </c>
      <c r="K611" s="48">
        <f>SUM(K612:K613)</f>
        <v>273791.8</v>
      </c>
      <c r="L611" s="48">
        <v>0</v>
      </c>
      <c r="M611" s="49">
        <f t="shared" si="183"/>
        <v>35.68049750893668</v>
      </c>
      <c r="N611" s="4"/>
      <c r="O611" s="1"/>
      <c r="P611" s="1"/>
      <c r="Q611" s="1"/>
      <c r="R611" s="1"/>
      <c r="S611" s="1"/>
      <c r="T611" s="1"/>
      <c r="U611" s="43"/>
    </row>
    <row r="612" spans="1:21" ht="12">
      <c r="A612" s="27"/>
      <c r="B612" s="27"/>
      <c r="C612" s="44" t="s">
        <v>83</v>
      </c>
      <c r="D612" s="48">
        <f t="shared" si="184"/>
        <v>124000</v>
      </c>
      <c r="E612" s="48">
        <v>124000</v>
      </c>
      <c r="F612" s="48"/>
      <c r="G612" s="48">
        <f t="shared" si="185"/>
        <v>114019</v>
      </c>
      <c r="H612" s="48">
        <v>114019</v>
      </c>
      <c r="I612" s="48"/>
      <c r="J612" s="48">
        <f t="shared" si="186"/>
        <v>27703.66</v>
      </c>
      <c r="K612" s="48">
        <v>27703.66</v>
      </c>
      <c r="L612" s="48"/>
      <c r="M612" s="49">
        <f t="shared" si="183"/>
        <v>24.297406572588777</v>
      </c>
      <c r="N612" s="4"/>
      <c r="O612" s="1"/>
      <c r="P612" s="1"/>
      <c r="Q612" s="1"/>
      <c r="R612" s="1"/>
      <c r="S612" s="1"/>
      <c r="T612" s="1"/>
      <c r="U612" s="43"/>
    </row>
    <row r="613" spans="1:21" ht="12">
      <c r="A613" s="27"/>
      <c r="B613" s="27"/>
      <c r="C613" s="44" t="s">
        <v>86</v>
      </c>
      <c r="D613" s="48">
        <f t="shared" si="184"/>
        <v>645940</v>
      </c>
      <c r="E613" s="48">
        <v>645940</v>
      </c>
      <c r="F613" s="48">
        <v>0</v>
      </c>
      <c r="G613" s="48">
        <f t="shared" si="185"/>
        <v>653324</v>
      </c>
      <c r="H613" s="48">
        <v>653324</v>
      </c>
      <c r="I613" s="48">
        <v>0</v>
      </c>
      <c r="J613" s="48">
        <f t="shared" si="186"/>
        <v>246088.14</v>
      </c>
      <c r="K613" s="48">
        <v>246088.14</v>
      </c>
      <c r="L613" s="48">
        <v>0</v>
      </c>
      <c r="M613" s="49">
        <f t="shared" si="183"/>
        <v>37.66709014210407</v>
      </c>
      <c r="N613" s="4"/>
      <c r="O613" s="1"/>
      <c r="P613" s="1"/>
      <c r="Q613" s="1"/>
      <c r="R613" s="1"/>
      <c r="S613" s="1"/>
      <c r="T613" s="1"/>
      <c r="U613" s="43"/>
    </row>
    <row r="614" spans="1:21" ht="12">
      <c r="A614" s="27"/>
      <c r="B614" s="27"/>
      <c r="C614" s="44" t="s">
        <v>87</v>
      </c>
      <c r="D614" s="48">
        <f t="shared" si="184"/>
        <v>60000</v>
      </c>
      <c r="E614" s="48">
        <v>60000</v>
      </c>
      <c r="F614" s="48"/>
      <c r="G614" s="48">
        <f t="shared" si="185"/>
        <v>82000</v>
      </c>
      <c r="H614" s="48">
        <v>82000</v>
      </c>
      <c r="I614" s="48"/>
      <c r="J614" s="48">
        <f t="shared" si="186"/>
        <v>57336.79</v>
      </c>
      <c r="K614" s="48">
        <v>57336.79</v>
      </c>
      <c r="L614" s="48"/>
      <c r="M614" s="49">
        <f t="shared" si="183"/>
        <v>69.92291463414634</v>
      </c>
      <c r="N614" s="4"/>
      <c r="O614" s="1"/>
      <c r="P614" s="1"/>
      <c r="Q614" s="1"/>
      <c r="R614" s="1"/>
      <c r="S614" s="1"/>
      <c r="T614" s="1"/>
      <c r="U614" s="43"/>
    </row>
    <row r="615" spans="1:21" ht="12">
      <c r="A615" s="27"/>
      <c r="B615" s="27"/>
      <c r="C615" s="44" t="s">
        <v>84</v>
      </c>
      <c r="D615" s="48">
        <f t="shared" si="184"/>
        <v>0</v>
      </c>
      <c r="E615" s="48"/>
      <c r="F615" s="48"/>
      <c r="G615" s="48">
        <f t="shared" si="185"/>
        <v>0</v>
      </c>
      <c r="H615" s="48"/>
      <c r="I615" s="48"/>
      <c r="J615" s="48">
        <f t="shared" si="186"/>
        <v>0</v>
      </c>
      <c r="K615" s="48"/>
      <c r="L615" s="48"/>
      <c r="M615" s="49"/>
      <c r="N615" s="4"/>
      <c r="O615" s="1"/>
      <c r="P615" s="1"/>
      <c r="Q615" s="1"/>
      <c r="R615" s="1"/>
      <c r="S615" s="1"/>
      <c r="T615" s="1"/>
      <c r="U615" s="43"/>
    </row>
    <row r="616" spans="1:21" ht="36">
      <c r="A616" s="27"/>
      <c r="B616" s="27"/>
      <c r="C616" s="44" t="s">
        <v>90</v>
      </c>
      <c r="D616" s="48">
        <f t="shared" si="184"/>
        <v>0</v>
      </c>
      <c r="E616" s="48"/>
      <c r="F616" s="48"/>
      <c r="G616" s="48">
        <f t="shared" si="185"/>
        <v>0</v>
      </c>
      <c r="H616" s="48"/>
      <c r="I616" s="48"/>
      <c r="J616" s="48">
        <f t="shared" si="186"/>
        <v>0</v>
      </c>
      <c r="K616" s="48"/>
      <c r="L616" s="48"/>
      <c r="M616" s="49"/>
      <c r="N616" s="4"/>
      <c r="O616" s="1"/>
      <c r="P616" s="1"/>
      <c r="Q616" s="1"/>
      <c r="R616" s="1"/>
      <c r="S616" s="1"/>
      <c r="T616" s="1"/>
      <c r="U616" s="43"/>
    </row>
    <row r="617" spans="1:21" ht="39" customHeight="1">
      <c r="A617" s="27"/>
      <c r="B617" s="27"/>
      <c r="C617" s="44" t="s">
        <v>88</v>
      </c>
      <c r="D617" s="48">
        <f t="shared" si="184"/>
        <v>0</v>
      </c>
      <c r="E617" s="48"/>
      <c r="F617" s="48"/>
      <c r="G617" s="48">
        <f t="shared" si="185"/>
        <v>0</v>
      </c>
      <c r="H617" s="48"/>
      <c r="I617" s="48"/>
      <c r="J617" s="48">
        <f t="shared" si="186"/>
        <v>0</v>
      </c>
      <c r="K617" s="48"/>
      <c r="L617" s="48"/>
      <c r="M617" s="49"/>
      <c r="N617" s="4"/>
      <c r="O617" s="1"/>
      <c r="P617" s="1"/>
      <c r="Q617" s="1"/>
      <c r="R617" s="1"/>
      <c r="S617" s="1"/>
      <c r="T617" s="1"/>
      <c r="U617" s="43"/>
    </row>
    <row r="618" spans="1:21" ht="12">
      <c r="A618" s="27"/>
      <c r="B618" s="27"/>
      <c r="C618" s="44" t="s">
        <v>89</v>
      </c>
      <c r="D618" s="48">
        <f t="shared" si="184"/>
        <v>0</v>
      </c>
      <c r="E618" s="48"/>
      <c r="F618" s="48"/>
      <c r="G618" s="48">
        <f t="shared" si="185"/>
        <v>0</v>
      </c>
      <c r="H618" s="48"/>
      <c r="I618" s="48"/>
      <c r="J618" s="48">
        <f t="shared" si="186"/>
        <v>0</v>
      </c>
      <c r="K618" s="48"/>
      <c r="L618" s="48"/>
      <c r="M618" s="49"/>
      <c r="N618" s="4"/>
      <c r="O618" s="1"/>
      <c r="P618" s="1"/>
      <c r="Q618" s="1"/>
      <c r="R618" s="1"/>
      <c r="S618" s="1"/>
      <c r="T618" s="1"/>
      <c r="U618" s="43"/>
    </row>
    <row r="619" spans="1:21" ht="48">
      <c r="A619" s="27"/>
      <c r="B619" s="27"/>
      <c r="C619" s="44" t="s">
        <v>91</v>
      </c>
      <c r="D619" s="48">
        <f t="shared" si="184"/>
        <v>21000</v>
      </c>
      <c r="E619" s="48"/>
      <c r="F619" s="48">
        <v>21000</v>
      </c>
      <c r="G619" s="48">
        <f t="shared" si="185"/>
        <v>21000</v>
      </c>
      <c r="H619" s="48"/>
      <c r="I619" s="48">
        <v>21000</v>
      </c>
      <c r="J619" s="48">
        <f t="shared" si="186"/>
        <v>0</v>
      </c>
      <c r="K619" s="48"/>
      <c r="L619" s="48">
        <v>0</v>
      </c>
      <c r="M619" s="49">
        <f>SUM(J619/G619)*100</f>
        <v>0</v>
      </c>
      <c r="N619" s="4"/>
      <c r="O619" s="1"/>
      <c r="P619" s="1"/>
      <c r="Q619" s="1"/>
      <c r="R619" s="1"/>
      <c r="S619" s="1"/>
      <c r="T619" s="1"/>
      <c r="U619" s="43"/>
    </row>
    <row r="620" spans="1:21" ht="12">
      <c r="A620" s="16"/>
      <c r="B620" s="27">
        <v>92116</v>
      </c>
      <c r="C620" s="29" t="s">
        <v>95</v>
      </c>
      <c r="D620" s="48">
        <f>SUM(E620)</f>
        <v>489700</v>
      </c>
      <c r="E620" s="48">
        <f>SUM(E624)</f>
        <v>489700</v>
      </c>
      <c r="F620" s="51"/>
      <c r="G620" s="48">
        <f>SUM(H620)</f>
        <v>489700</v>
      </c>
      <c r="H620" s="48">
        <f>SUM(H624)</f>
        <v>489700</v>
      </c>
      <c r="I620" s="51"/>
      <c r="J620" s="48">
        <f>SUM(K620)</f>
        <v>251000</v>
      </c>
      <c r="K620" s="48">
        <f>SUM(K624)</f>
        <v>251000</v>
      </c>
      <c r="L620" s="51"/>
      <c r="M620" s="49">
        <f>SUM(J620/G620)*100</f>
        <v>51.255870941392686</v>
      </c>
      <c r="N620" s="4"/>
      <c r="O620" s="1"/>
      <c r="P620" s="1"/>
      <c r="Q620" s="1"/>
      <c r="R620" s="1"/>
      <c r="S620" s="1"/>
      <c r="T620" s="1"/>
      <c r="U620" s="43"/>
    </row>
    <row r="621" spans="1:21" ht="12">
      <c r="A621" s="16"/>
      <c r="B621" s="27"/>
      <c r="C621" s="44" t="s">
        <v>82</v>
      </c>
      <c r="D621" s="48">
        <f aca="true" t="shared" si="187" ref="D621:D628">SUM(E621+F621)</f>
        <v>0</v>
      </c>
      <c r="E621" s="48">
        <v>0</v>
      </c>
      <c r="F621" s="48">
        <f>SUM(F622:F623)</f>
        <v>0</v>
      </c>
      <c r="G621" s="48">
        <f aca="true" t="shared" si="188" ref="G621:G628">SUM(H621+I621)</f>
        <v>0</v>
      </c>
      <c r="H621" s="48">
        <v>0</v>
      </c>
      <c r="I621" s="48">
        <f>SUM(I622:I623)</f>
        <v>0</v>
      </c>
      <c r="J621" s="48">
        <f aca="true" t="shared" si="189" ref="J621:J628">SUM(K621+L621)</f>
        <v>0</v>
      </c>
      <c r="K621" s="48">
        <v>0</v>
      </c>
      <c r="L621" s="48">
        <f>SUM(L622:L623)</f>
        <v>0</v>
      </c>
      <c r="M621" s="49"/>
      <c r="N621" s="4"/>
      <c r="O621" s="1"/>
      <c r="P621" s="1"/>
      <c r="Q621" s="1"/>
      <c r="R621" s="1"/>
      <c r="S621" s="1"/>
      <c r="T621" s="1"/>
      <c r="U621" s="43"/>
    </row>
    <row r="622" spans="1:21" ht="12">
      <c r="A622" s="16"/>
      <c r="B622" s="27"/>
      <c r="C622" s="44" t="s">
        <v>83</v>
      </c>
      <c r="D622" s="48">
        <f t="shared" si="187"/>
        <v>0</v>
      </c>
      <c r="E622" s="48"/>
      <c r="F622" s="48"/>
      <c r="G622" s="48">
        <f t="shared" si="188"/>
        <v>0</v>
      </c>
      <c r="H622" s="48"/>
      <c r="I622" s="48"/>
      <c r="J622" s="48">
        <f t="shared" si="189"/>
        <v>0</v>
      </c>
      <c r="K622" s="48"/>
      <c r="L622" s="48"/>
      <c r="M622" s="49"/>
      <c r="N622" s="4"/>
      <c r="O622" s="1"/>
      <c r="P622" s="1"/>
      <c r="Q622" s="1"/>
      <c r="R622" s="1"/>
      <c r="S622" s="1"/>
      <c r="T622" s="1"/>
      <c r="U622" s="43"/>
    </row>
    <row r="623" spans="1:21" ht="12">
      <c r="A623" s="16"/>
      <c r="B623" s="27"/>
      <c r="C623" s="44" t="s">
        <v>86</v>
      </c>
      <c r="D623" s="48">
        <f t="shared" si="187"/>
        <v>0</v>
      </c>
      <c r="E623" s="48"/>
      <c r="F623" s="48"/>
      <c r="G623" s="48">
        <f t="shared" si="188"/>
        <v>0</v>
      </c>
      <c r="H623" s="48"/>
      <c r="I623" s="48"/>
      <c r="J623" s="48">
        <f t="shared" si="189"/>
        <v>0</v>
      </c>
      <c r="K623" s="48"/>
      <c r="L623" s="48"/>
      <c r="M623" s="49"/>
      <c r="N623" s="4"/>
      <c r="O623" s="1"/>
      <c r="P623" s="1"/>
      <c r="Q623" s="1"/>
      <c r="R623" s="1"/>
      <c r="S623" s="1"/>
      <c r="T623" s="1"/>
      <c r="U623" s="43"/>
    </row>
    <row r="624" spans="1:21" ht="12">
      <c r="A624" s="16"/>
      <c r="B624" s="27"/>
      <c r="C624" s="44" t="s">
        <v>87</v>
      </c>
      <c r="D624" s="48">
        <f t="shared" si="187"/>
        <v>489700</v>
      </c>
      <c r="E624" s="48">
        <v>489700</v>
      </c>
      <c r="F624" s="48"/>
      <c r="G624" s="48">
        <f t="shared" si="188"/>
        <v>489700</v>
      </c>
      <c r="H624" s="48">
        <v>489700</v>
      </c>
      <c r="I624" s="48"/>
      <c r="J624" s="48">
        <f t="shared" si="189"/>
        <v>251000</v>
      </c>
      <c r="K624" s="48">
        <v>251000</v>
      </c>
      <c r="L624" s="48"/>
      <c r="M624" s="49">
        <f>SUM(J624/G624)*100</f>
        <v>51.255870941392686</v>
      </c>
      <c r="N624" s="4"/>
      <c r="O624" s="1"/>
      <c r="P624" s="1"/>
      <c r="Q624" s="1"/>
      <c r="R624" s="1"/>
      <c r="S624" s="1"/>
      <c r="T624" s="1"/>
      <c r="U624" s="43"/>
    </row>
    <row r="625" spans="1:21" ht="12">
      <c r="A625" s="16"/>
      <c r="B625" s="27"/>
      <c r="C625" s="44" t="s">
        <v>84</v>
      </c>
      <c r="D625" s="48">
        <f t="shared" si="187"/>
        <v>0</v>
      </c>
      <c r="E625" s="48"/>
      <c r="F625" s="48"/>
      <c r="G625" s="48">
        <f t="shared" si="188"/>
        <v>0</v>
      </c>
      <c r="H625" s="48"/>
      <c r="I625" s="48"/>
      <c r="J625" s="48">
        <f t="shared" si="189"/>
        <v>0</v>
      </c>
      <c r="K625" s="48"/>
      <c r="L625" s="48"/>
      <c r="M625" s="49"/>
      <c r="N625" s="4"/>
      <c r="O625" s="1"/>
      <c r="P625" s="1"/>
      <c r="Q625" s="1"/>
      <c r="R625" s="1"/>
      <c r="S625" s="1"/>
      <c r="T625" s="1"/>
      <c r="U625" s="43"/>
    </row>
    <row r="626" spans="1:21" ht="36">
      <c r="A626" s="16"/>
      <c r="B626" s="27"/>
      <c r="C626" s="44" t="s">
        <v>90</v>
      </c>
      <c r="D626" s="48">
        <f t="shared" si="187"/>
        <v>0</v>
      </c>
      <c r="E626" s="48"/>
      <c r="F626" s="48"/>
      <c r="G626" s="48">
        <f t="shared" si="188"/>
        <v>0</v>
      </c>
      <c r="H626" s="48"/>
      <c r="I626" s="48"/>
      <c r="J626" s="48">
        <f t="shared" si="189"/>
        <v>0</v>
      </c>
      <c r="K626" s="48"/>
      <c r="L626" s="48"/>
      <c r="M626" s="49"/>
      <c r="N626" s="4"/>
      <c r="O626" s="1"/>
      <c r="P626" s="1"/>
      <c r="Q626" s="1"/>
      <c r="R626" s="1"/>
      <c r="S626" s="1"/>
      <c r="T626" s="1"/>
      <c r="U626" s="43"/>
    </row>
    <row r="627" spans="1:21" ht="38.25" customHeight="1">
      <c r="A627" s="16"/>
      <c r="B627" s="27"/>
      <c r="C627" s="44" t="s">
        <v>88</v>
      </c>
      <c r="D627" s="48">
        <f t="shared" si="187"/>
        <v>0</v>
      </c>
      <c r="E627" s="48"/>
      <c r="F627" s="48"/>
      <c r="G627" s="48">
        <f t="shared" si="188"/>
        <v>0</v>
      </c>
      <c r="H627" s="48"/>
      <c r="I627" s="48"/>
      <c r="J627" s="48">
        <f t="shared" si="189"/>
        <v>0</v>
      </c>
      <c r="K627" s="48"/>
      <c r="L627" s="48"/>
      <c r="M627" s="49"/>
      <c r="N627" s="4"/>
      <c r="O627" s="1"/>
      <c r="P627" s="1"/>
      <c r="Q627" s="1"/>
      <c r="R627" s="1"/>
      <c r="S627" s="1"/>
      <c r="T627" s="1"/>
      <c r="U627" s="43"/>
    </row>
    <row r="628" spans="1:21" ht="12">
      <c r="A628" s="16"/>
      <c r="B628" s="27"/>
      <c r="C628" s="44" t="s">
        <v>89</v>
      </c>
      <c r="D628" s="48">
        <f t="shared" si="187"/>
        <v>0</v>
      </c>
      <c r="E628" s="48"/>
      <c r="F628" s="48"/>
      <c r="G628" s="48">
        <f t="shared" si="188"/>
        <v>0</v>
      </c>
      <c r="H628" s="48"/>
      <c r="I628" s="48"/>
      <c r="J628" s="48">
        <f t="shared" si="189"/>
        <v>0</v>
      </c>
      <c r="K628" s="48"/>
      <c r="L628" s="48"/>
      <c r="M628" s="49"/>
      <c r="N628" s="4"/>
      <c r="O628" s="1"/>
      <c r="P628" s="1"/>
      <c r="Q628" s="1"/>
      <c r="R628" s="1"/>
      <c r="S628" s="1"/>
      <c r="T628" s="1"/>
      <c r="U628" s="43"/>
    </row>
    <row r="629" spans="1:21" ht="48">
      <c r="A629" s="16"/>
      <c r="B629" s="27"/>
      <c r="C629" s="44" t="s">
        <v>91</v>
      </c>
      <c r="D629" s="48"/>
      <c r="E629" s="48"/>
      <c r="F629" s="48"/>
      <c r="G629" s="48"/>
      <c r="H629" s="48"/>
      <c r="I629" s="48"/>
      <c r="J629" s="48"/>
      <c r="K629" s="48"/>
      <c r="L629" s="48"/>
      <c r="M629" s="49"/>
      <c r="N629" s="4"/>
      <c r="O629" s="1"/>
      <c r="P629" s="1"/>
      <c r="Q629" s="1"/>
      <c r="R629" s="1"/>
      <c r="S629" s="1"/>
      <c r="T629" s="1"/>
      <c r="U629" s="43"/>
    </row>
    <row r="630" spans="1:21" ht="12">
      <c r="A630" s="16"/>
      <c r="B630" s="27">
        <v>92120</v>
      </c>
      <c r="C630" s="29" t="s">
        <v>67</v>
      </c>
      <c r="D630" s="48">
        <f>SUM(E630:F630)</f>
        <v>154000</v>
      </c>
      <c r="E630" s="48">
        <f>SUM(E631+E634)</f>
        <v>154000</v>
      </c>
      <c r="F630" s="49"/>
      <c r="G630" s="48">
        <f>SUM(H630:I630)</f>
        <v>154000</v>
      </c>
      <c r="H630" s="48">
        <f>SUM(H631+H634)</f>
        <v>154000</v>
      </c>
      <c r="I630" s="49"/>
      <c r="J630" s="48">
        <f>SUM(K630:L630)</f>
        <v>201.67</v>
      </c>
      <c r="K630" s="48">
        <f>SUM(K631+K634)</f>
        <v>201.67</v>
      </c>
      <c r="L630" s="49"/>
      <c r="M630" s="49">
        <f>SUM(J630/G630)*100</f>
        <v>0.13095454545454546</v>
      </c>
      <c r="N630" s="4"/>
      <c r="O630" s="1"/>
      <c r="P630" s="1"/>
      <c r="Q630" s="1"/>
      <c r="R630" s="1"/>
      <c r="S630" s="1"/>
      <c r="T630" s="1"/>
      <c r="U630" s="43"/>
    </row>
    <row r="631" spans="1:21" ht="12">
      <c r="A631" s="16"/>
      <c r="B631" s="27"/>
      <c r="C631" s="44" t="s">
        <v>82</v>
      </c>
      <c r="D631" s="48">
        <f aca="true" t="shared" si="190" ref="D631:D639">SUM(E631+F631)</f>
        <v>84000</v>
      </c>
      <c r="E631" s="48">
        <f>SUM(E632:E633)</f>
        <v>84000</v>
      </c>
      <c r="F631" s="48">
        <f>SUM(F633:F638)</f>
        <v>0</v>
      </c>
      <c r="G631" s="48">
        <f aca="true" t="shared" si="191" ref="G631:G639">SUM(H631+I631)</f>
        <v>84000</v>
      </c>
      <c r="H631" s="48">
        <f>SUM(H632:H633)</f>
        <v>84000</v>
      </c>
      <c r="I631" s="48">
        <f>SUM(I633:I638)</f>
        <v>0</v>
      </c>
      <c r="J631" s="48">
        <f aca="true" t="shared" si="192" ref="J631:J639">SUM(K631+L631)</f>
        <v>201.67</v>
      </c>
      <c r="K631" s="48">
        <f>SUM(K632:K633)</f>
        <v>201.67</v>
      </c>
      <c r="L631" s="48">
        <f>SUM(L633:L638)</f>
        <v>0</v>
      </c>
      <c r="M631" s="49">
        <f>SUM(J631/G631)*100</f>
        <v>0.24008333333333334</v>
      </c>
      <c r="N631" s="4"/>
      <c r="O631" s="1"/>
      <c r="P631" s="1"/>
      <c r="Q631" s="1"/>
      <c r="R631" s="1"/>
      <c r="S631" s="1"/>
      <c r="T631" s="1"/>
      <c r="U631" s="43"/>
    </row>
    <row r="632" spans="1:21" ht="12">
      <c r="A632" s="16"/>
      <c r="B632" s="27"/>
      <c r="C632" s="44" t="s">
        <v>83</v>
      </c>
      <c r="D632" s="48">
        <f t="shared" si="190"/>
        <v>0</v>
      </c>
      <c r="E632" s="48"/>
      <c r="F632" s="48"/>
      <c r="G632" s="48">
        <f t="shared" si="191"/>
        <v>0</v>
      </c>
      <c r="H632" s="48"/>
      <c r="I632" s="48"/>
      <c r="J632" s="48">
        <f t="shared" si="192"/>
        <v>0</v>
      </c>
      <c r="K632" s="48"/>
      <c r="L632" s="48"/>
      <c r="M632" s="49"/>
      <c r="N632" s="4"/>
      <c r="O632" s="1"/>
      <c r="P632" s="1"/>
      <c r="Q632" s="1"/>
      <c r="R632" s="1"/>
      <c r="S632" s="1"/>
      <c r="T632" s="1"/>
      <c r="U632" s="43"/>
    </row>
    <row r="633" spans="1:21" ht="12">
      <c r="A633" s="16"/>
      <c r="B633" s="27"/>
      <c r="C633" s="44" t="s">
        <v>86</v>
      </c>
      <c r="D633" s="48">
        <f t="shared" si="190"/>
        <v>84000</v>
      </c>
      <c r="E633" s="48">
        <v>84000</v>
      </c>
      <c r="F633" s="48"/>
      <c r="G633" s="48">
        <f t="shared" si="191"/>
        <v>84000</v>
      </c>
      <c r="H633" s="48">
        <v>84000</v>
      </c>
      <c r="I633" s="48"/>
      <c r="J633" s="48">
        <f t="shared" si="192"/>
        <v>201.67</v>
      </c>
      <c r="K633" s="48">
        <v>201.67</v>
      </c>
      <c r="L633" s="48"/>
      <c r="M633" s="49">
        <f>SUM(J633/G633)*100</f>
        <v>0.24008333333333334</v>
      </c>
      <c r="N633" s="4"/>
      <c r="O633" s="1"/>
      <c r="P633" s="1"/>
      <c r="Q633" s="1"/>
      <c r="R633" s="1"/>
      <c r="S633" s="1"/>
      <c r="T633" s="1"/>
      <c r="U633" s="43"/>
    </row>
    <row r="634" spans="1:21" ht="12">
      <c r="A634" s="16"/>
      <c r="B634" s="27"/>
      <c r="C634" s="44" t="s">
        <v>87</v>
      </c>
      <c r="D634" s="48">
        <f t="shared" si="190"/>
        <v>70000</v>
      </c>
      <c r="E634" s="48">
        <v>70000</v>
      </c>
      <c r="F634" s="48"/>
      <c r="G634" s="48">
        <f t="shared" si="191"/>
        <v>70000</v>
      </c>
      <c r="H634" s="48">
        <v>70000</v>
      </c>
      <c r="I634" s="48"/>
      <c r="J634" s="48">
        <f t="shared" si="192"/>
        <v>0</v>
      </c>
      <c r="K634" s="48">
        <v>0</v>
      </c>
      <c r="L634" s="48"/>
      <c r="M634" s="49">
        <f>SUM(J634/G634)*100</f>
        <v>0</v>
      </c>
      <c r="N634" s="4"/>
      <c r="O634" s="1"/>
      <c r="P634" s="1"/>
      <c r="Q634" s="1"/>
      <c r="R634" s="1"/>
      <c r="S634" s="1"/>
      <c r="T634" s="1"/>
      <c r="U634" s="43"/>
    </row>
    <row r="635" spans="1:21" ht="12">
      <c r="A635" s="16"/>
      <c r="B635" s="27"/>
      <c r="C635" s="44" t="s">
        <v>84</v>
      </c>
      <c r="D635" s="48">
        <f t="shared" si="190"/>
        <v>0</v>
      </c>
      <c r="E635" s="48"/>
      <c r="F635" s="48"/>
      <c r="G635" s="48">
        <f t="shared" si="191"/>
        <v>0</v>
      </c>
      <c r="H635" s="48"/>
      <c r="I635" s="48"/>
      <c r="J635" s="48">
        <f t="shared" si="192"/>
        <v>0</v>
      </c>
      <c r="K635" s="48"/>
      <c r="L635" s="48"/>
      <c r="M635" s="49"/>
      <c r="N635" s="4"/>
      <c r="O635" s="1"/>
      <c r="P635" s="1"/>
      <c r="Q635" s="1"/>
      <c r="R635" s="1"/>
      <c r="S635" s="1"/>
      <c r="T635" s="1"/>
      <c r="U635" s="43"/>
    </row>
    <row r="636" spans="1:21" ht="36">
      <c r="A636" s="16"/>
      <c r="B636" s="27"/>
      <c r="C636" s="44" t="s">
        <v>90</v>
      </c>
      <c r="D636" s="48">
        <f t="shared" si="190"/>
        <v>0</v>
      </c>
      <c r="E636" s="48"/>
      <c r="F636" s="48"/>
      <c r="G636" s="48">
        <f t="shared" si="191"/>
        <v>0</v>
      </c>
      <c r="H636" s="48"/>
      <c r="I636" s="48"/>
      <c r="J636" s="48">
        <f t="shared" si="192"/>
        <v>0</v>
      </c>
      <c r="K636" s="48"/>
      <c r="L636" s="48"/>
      <c r="M636" s="49"/>
      <c r="N636" s="4"/>
      <c r="O636" s="1"/>
      <c r="P636" s="1"/>
      <c r="Q636" s="1"/>
      <c r="R636" s="1"/>
      <c r="S636" s="1"/>
      <c r="T636" s="1"/>
      <c r="U636" s="43"/>
    </row>
    <row r="637" spans="1:21" ht="36.75" customHeight="1">
      <c r="A637" s="16"/>
      <c r="B637" s="27"/>
      <c r="C637" s="44" t="s">
        <v>88</v>
      </c>
      <c r="D637" s="48">
        <f t="shared" si="190"/>
        <v>0</v>
      </c>
      <c r="E637" s="48"/>
      <c r="F637" s="48"/>
      <c r="G637" s="48">
        <f t="shared" si="191"/>
        <v>0</v>
      </c>
      <c r="H637" s="48"/>
      <c r="I637" s="48"/>
      <c r="J637" s="48">
        <f t="shared" si="192"/>
        <v>0</v>
      </c>
      <c r="K637" s="48"/>
      <c r="L637" s="48"/>
      <c r="M637" s="49"/>
      <c r="N637" s="4"/>
      <c r="O637" s="1"/>
      <c r="P637" s="1"/>
      <c r="Q637" s="1"/>
      <c r="R637" s="1"/>
      <c r="S637" s="1"/>
      <c r="T637" s="1"/>
      <c r="U637" s="43"/>
    </row>
    <row r="638" spans="1:21" ht="12">
      <c r="A638" s="16"/>
      <c r="B638" s="27"/>
      <c r="C638" s="44" t="s">
        <v>89</v>
      </c>
      <c r="D638" s="48">
        <f t="shared" si="190"/>
        <v>0</v>
      </c>
      <c r="E638" s="48"/>
      <c r="F638" s="48"/>
      <c r="G638" s="48">
        <f t="shared" si="191"/>
        <v>0</v>
      </c>
      <c r="H638" s="48"/>
      <c r="I638" s="48"/>
      <c r="J638" s="48">
        <f t="shared" si="192"/>
        <v>0</v>
      </c>
      <c r="K638" s="48"/>
      <c r="L638" s="48"/>
      <c r="M638" s="49"/>
      <c r="N638" s="4"/>
      <c r="O638" s="1"/>
      <c r="P638" s="1"/>
      <c r="Q638" s="1"/>
      <c r="R638" s="1"/>
      <c r="S638" s="1"/>
      <c r="T638" s="1"/>
      <c r="U638" s="43"/>
    </row>
    <row r="639" spans="1:21" ht="48">
      <c r="A639" s="16"/>
      <c r="B639" s="27"/>
      <c r="C639" s="44" t="s">
        <v>91</v>
      </c>
      <c r="D639" s="48">
        <f t="shared" si="190"/>
        <v>0</v>
      </c>
      <c r="E639" s="48"/>
      <c r="F639" s="48"/>
      <c r="G639" s="48">
        <f t="shared" si="191"/>
        <v>0</v>
      </c>
      <c r="H639" s="48"/>
      <c r="I639" s="48"/>
      <c r="J639" s="48">
        <f t="shared" si="192"/>
        <v>0</v>
      </c>
      <c r="K639" s="48"/>
      <c r="L639" s="48"/>
      <c r="M639" s="49"/>
      <c r="N639" s="4"/>
      <c r="O639" s="1"/>
      <c r="P639" s="1"/>
      <c r="Q639" s="1"/>
      <c r="R639" s="1"/>
      <c r="S639" s="1"/>
      <c r="T639" s="1"/>
      <c r="U639" s="43"/>
    </row>
    <row r="640" spans="1:21" ht="12">
      <c r="A640" s="78" t="s">
        <v>25</v>
      </c>
      <c r="B640" s="79"/>
      <c r="C640" s="80"/>
      <c r="D640" s="48">
        <f>SUM(E640:F640)</f>
        <v>1494640</v>
      </c>
      <c r="E640" s="49">
        <f>SUM(E610+E620+E630)</f>
        <v>1473640</v>
      </c>
      <c r="F640" s="49">
        <f>SUM(F610+F620+F630)</f>
        <v>21000</v>
      </c>
      <c r="G640" s="48">
        <f>SUM(H640:I640)</f>
        <v>1514043</v>
      </c>
      <c r="H640" s="49">
        <f>SUM(H610+H620+H630)</f>
        <v>1493043</v>
      </c>
      <c r="I640" s="49">
        <f>SUM(I610+I620+I630)</f>
        <v>21000</v>
      </c>
      <c r="J640" s="48">
        <f>SUM(K640:L640)</f>
        <v>582330.26</v>
      </c>
      <c r="K640" s="49">
        <f>SUM(K610+K620+K630)</f>
        <v>582330.26</v>
      </c>
      <c r="L640" s="49">
        <f>SUM(L610+L620+L630)</f>
        <v>0</v>
      </c>
      <c r="M640" s="49">
        <f>SUM(J640/G640)*100</f>
        <v>38.46193668211537</v>
      </c>
      <c r="N640" s="4"/>
      <c r="O640" s="1"/>
      <c r="P640" s="1"/>
      <c r="Q640" s="1"/>
      <c r="R640" s="1"/>
      <c r="S640" s="1"/>
      <c r="T640" s="1"/>
      <c r="U640" s="43"/>
    </row>
    <row r="641" spans="1:21" ht="12">
      <c r="A641" s="16">
        <v>926</v>
      </c>
      <c r="B641" s="16">
        <v>92601</v>
      </c>
      <c r="C641" s="16" t="s">
        <v>68</v>
      </c>
      <c r="D641" s="48">
        <f>SUM(E641:F641)</f>
        <v>1242122</v>
      </c>
      <c r="E641" s="49">
        <f>SUM(E642+E647)</f>
        <v>852122</v>
      </c>
      <c r="F641" s="49">
        <f>SUM(F650)</f>
        <v>390000</v>
      </c>
      <c r="G641" s="48">
        <f>SUM(H641:I641)</f>
        <v>1865122</v>
      </c>
      <c r="H641" s="49">
        <f>SUM(H642+H647)</f>
        <v>942122</v>
      </c>
      <c r="I641" s="49">
        <f>SUM(I650)</f>
        <v>923000</v>
      </c>
      <c r="J641" s="48">
        <f>SUM(K641:L641)</f>
        <v>457542.98000000004</v>
      </c>
      <c r="K641" s="49">
        <f>SUM(K642+K647)</f>
        <v>455394.98000000004</v>
      </c>
      <c r="L641" s="49">
        <f>SUM(L650)</f>
        <v>2148</v>
      </c>
      <c r="M641" s="49">
        <f>SUM(J641/G641)*100</f>
        <v>24.531530913259296</v>
      </c>
      <c r="N641" s="4"/>
      <c r="O641" s="1"/>
      <c r="P641" s="1"/>
      <c r="Q641" s="1"/>
      <c r="R641" s="1"/>
      <c r="S641" s="1"/>
      <c r="T641" s="1"/>
      <c r="U641" s="43"/>
    </row>
    <row r="642" spans="1:21" ht="12">
      <c r="A642" s="16"/>
      <c r="B642" s="16"/>
      <c r="C642" s="44" t="s">
        <v>82</v>
      </c>
      <c r="D642" s="48">
        <f aca="true" t="shared" si="193" ref="D642:D650">SUM(E642+F642)</f>
        <v>422842</v>
      </c>
      <c r="E642" s="49">
        <f>SUM(E643:E644)</f>
        <v>422842</v>
      </c>
      <c r="F642" s="48">
        <v>0</v>
      </c>
      <c r="G642" s="48">
        <f aca="true" t="shared" si="194" ref="G642:G650">SUM(H642+I642)</f>
        <v>512842</v>
      </c>
      <c r="H642" s="49">
        <f>SUM(H643:H644)</f>
        <v>512842</v>
      </c>
      <c r="I642" s="48">
        <v>0</v>
      </c>
      <c r="J642" s="48">
        <f aca="true" t="shared" si="195" ref="J642:J650">SUM(K642+L642)</f>
        <v>99682.83</v>
      </c>
      <c r="K642" s="49">
        <f>SUM(K643:K644)</f>
        <v>99682.83</v>
      </c>
      <c r="L642" s="48">
        <v>0</v>
      </c>
      <c r="M642" s="49">
        <f>SUM(J642/G642)*100</f>
        <v>19.437337425561868</v>
      </c>
      <c r="N642" s="4"/>
      <c r="O642" s="1"/>
      <c r="P642" s="1"/>
      <c r="Q642" s="1"/>
      <c r="R642" s="1"/>
      <c r="S642" s="1"/>
      <c r="T642" s="1"/>
      <c r="U642" s="43"/>
    </row>
    <row r="643" spans="1:21" ht="12">
      <c r="A643" s="16"/>
      <c r="B643" s="16"/>
      <c r="C643" s="44" t="s">
        <v>83</v>
      </c>
      <c r="D643" s="48">
        <f t="shared" si="193"/>
        <v>92000</v>
      </c>
      <c r="E643" s="48">
        <f>112000-20000</f>
        <v>92000</v>
      </c>
      <c r="F643" s="48"/>
      <c r="G643" s="48">
        <f t="shared" si="194"/>
        <v>163875</v>
      </c>
      <c r="H643" s="48">
        <v>163875</v>
      </c>
      <c r="I643" s="48"/>
      <c r="J643" s="48">
        <f t="shared" si="195"/>
        <v>52936.82</v>
      </c>
      <c r="K643" s="48">
        <v>52936.82</v>
      </c>
      <c r="L643" s="48"/>
      <c r="M643" s="49">
        <f>SUM(J643/G643)*100</f>
        <v>32.303170099160944</v>
      </c>
      <c r="N643" s="4"/>
      <c r="O643" s="1"/>
      <c r="P643" s="1"/>
      <c r="Q643" s="1"/>
      <c r="R643" s="1"/>
      <c r="S643" s="1"/>
      <c r="T643" s="1"/>
      <c r="U643" s="43"/>
    </row>
    <row r="644" spans="1:21" ht="12">
      <c r="A644" s="16"/>
      <c r="B644" s="16"/>
      <c r="C644" s="44" t="s">
        <v>86</v>
      </c>
      <c r="D644" s="48">
        <f t="shared" si="193"/>
        <v>330842</v>
      </c>
      <c r="E644" s="48">
        <f>365842-35000</f>
        <v>330842</v>
      </c>
      <c r="F644" s="48">
        <v>0</v>
      </c>
      <c r="G644" s="48">
        <f t="shared" si="194"/>
        <v>348967</v>
      </c>
      <c r="H644" s="48">
        <v>348967</v>
      </c>
      <c r="I644" s="48">
        <v>0</v>
      </c>
      <c r="J644" s="48"/>
      <c r="K644" s="48">
        <v>46746.01</v>
      </c>
      <c r="L644" s="48">
        <v>0</v>
      </c>
      <c r="M644" s="49">
        <f>SUM(J644/G644)*100</f>
        <v>0</v>
      </c>
      <c r="N644" s="4"/>
      <c r="O644" s="1"/>
      <c r="P644" s="1"/>
      <c r="Q644" s="1"/>
      <c r="R644" s="1"/>
      <c r="S644" s="1"/>
      <c r="T644" s="1"/>
      <c r="U644" s="43"/>
    </row>
    <row r="645" spans="1:21" ht="12">
      <c r="A645" s="16"/>
      <c r="B645" s="16"/>
      <c r="C645" s="44" t="s">
        <v>87</v>
      </c>
      <c r="D645" s="48">
        <f t="shared" si="193"/>
        <v>0</v>
      </c>
      <c r="E645" s="48"/>
      <c r="F645" s="48"/>
      <c r="G645" s="48">
        <f t="shared" si="194"/>
        <v>0</v>
      </c>
      <c r="H645" s="48"/>
      <c r="I645" s="48"/>
      <c r="J645" s="48">
        <f t="shared" si="195"/>
        <v>0</v>
      </c>
      <c r="K645" s="48"/>
      <c r="L645" s="48"/>
      <c r="M645" s="49"/>
      <c r="N645" s="4"/>
      <c r="O645" s="1"/>
      <c r="P645" s="1"/>
      <c r="Q645" s="1"/>
      <c r="R645" s="1"/>
      <c r="S645" s="1"/>
      <c r="T645" s="1"/>
      <c r="U645" s="43"/>
    </row>
    <row r="646" spans="1:21" ht="12">
      <c r="A646" s="16"/>
      <c r="B646" s="16"/>
      <c r="C646" s="44" t="s">
        <v>84</v>
      </c>
      <c r="D646" s="48">
        <f t="shared" si="193"/>
        <v>0</v>
      </c>
      <c r="E646" s="48"/>
      <c r="F646" s="48"/>
      <c r="G646" s="48">
        <f t="shared" si="194"/>
        <v>0</v>
      </c>
      <c r="H646" s="48"/>
      <c r="I646" s="48"/>
      <c r="J646" s="48">
        <f t="shared" si="195"/>
        <v>0</v>
      </c>
      <c r="K646" s="48"/>
      <c r="L646" s="48"/>
      <c r="M646" s="49"/>
      <c r="N646" s="4"/>
      <c r="O646" s="1"/>
      <c r="P646" s="1"/>
      <c r="Q646" s="1"/>
      <c r="R646" s="1"/>
      <c r="S646" s="1"/>
      <c r="T646" s="1"/>
      <c r="U646" s="43"/>
    </row>
    <row r="647" spans="1:21" ht="36">
      <c r="A647" s="16"/>
      <c r="B647" s="16"/>
      <c r="C647" s="44" t="s">
        <v>90</v>
      </c>
      <c r="D647" s="48">
        <f t="shared" si="193"/>
        <v>429280</v>
      </c>
      <c r="E647" s="48">
        <v>429280</v>
      </c>
      <c r="F647" s="48"/>
      <c r="G647" s="48">
        <f t="shared" si="194"/>
        <v>429280</v>
      </c>
      <c r="H647" s="48">
        <v>429280</v>
      </c>
      <c r="I647" s="48"/>
      <c r="J647" s="48">
        <f t="shared" si="195"/>
        <v>355712.15</v>
      </c>
      <c r="K647" s="48">
        <v>355712.15</v>
      </c>
      <c r="L647" s="48"/>
      <c r="M647" s="49">
        <f>SUM(J647/G647)*100</f>
        <v>82.86250232948193</v>
      </c>
      <c r="N647" s="4"/>
      <c r="O647" s="1"/>
      <c r="P647" s="1"/>
      <c r="Q647" s="1"/>
      <c r="R647" s="1"/>
      <c r="S647" s="1"/>
      <c r="T647" s="1"/>
      <c r="U647" s="43"/>
    </row>
    <row r="648" spans="1:21" ht="36" customHeight="1">
      <c r="A648" s="16"/>
      <c r="B648" s="16"/>
      <c r="C648" s="44" t="s">
        <v>88</v>
      </c>
      <c r="D648" s="48">
        <f t="shared" si="193"/>
        <v>0</v>
      </c>
      <c r="E648" s="48"/>
      <c r="F648" s="48"/>
      <c r="G648" s="48">
        <f t="shared" si="194"/>
        <v>0</v>
      </c>
      <c r="H648" s="48"/>
      <c r="I648" s="48"/>
      <c r="J648" s="48">
        <f t="shared" si="195"/>
        <v>0</v>
      </c>
      <c r="K648" s="48"/>
      <c r="L648" s="48"/>
      <c r="M648" s="49"/>
      <c r="N648" s="4"/>
      <c r="O648" s="1"/>
      <c r="P648" s="1"/>
      <c r="Q648" s="1"/>
      <c r="R648" s="1"/>
      <c r="S648" s="1"/>
      <c r="T648" s="1"/>
      <c r="U648" s="43"/>
    </row>
    <row r="649" spans="1:21" ht="15.75" customHeight="1">
      <c r="A649" s="16"/>
      <c r="B649" s="16"/>
      <c r="C649" s="44" t="s">
        <v>89</v>
      </c>
      <c r="D649" s="48">
        <f t="shared" si="193"/>
        <v>0</v>
      </c>
      <c r="E649" s="48"/>
      <c r="F649" s="48"/>
      <c r="G649" s="48">
        <f t="shared" si="194"/>
        <v>0</v>
      </c>
      <c r="H649" s="48"/>
      <c r="I649" s="48"/>
      <c r="J649" s="48">
        <f t="shared" si="195"/>
        <v>0</v>
      </c>
      <c r="K649" s="48"/>
      <c r="L649" s="48"/>
      <c r="M649" s="49"/>
      <c r="N649" s="4"/>
      <c r="O649" s="1"/>
      <c r="P649" s="1"/>
      <c r="Q649" s="1"/>
      <c r="R649" s="1"/>
      <c r="S649" s="1"/>
      <c r="T649" s="1"/>
      <c r="U649" s="43"/>
    </row>
    <row r="650" spans="1:21" ht="48">
      <c r="A650" s="16"/>
      <c r="B650" s="16"/>
      <c r="C650" s="44" t="s">
        <v>91</v>
      </c>
      <c r="D650" s="48">
        <f t="shared" si="193"/>
        <v>390000</v>
      </c>
      <c r="E650" s="48"/>
      <c r="F650" s="48">
        <v>390000</v>
      </c>
      <c r="G650" s="48">
        <f t="shared" si="194"/>
        <v>923000</v>
      </c>
      <c r="H650" s="48"/>
      <c r="I650" s="48">
        <v>923000</v>
      </c>
      <c r="J650" s="48">
        <f t="shared" si="195"/>
        <v>2148</v>
      </c>
      <c r="K650" s="48"/>
      <c r="L650" s="48">
        <v>2148</v>
      </c>
      <c r="M650" s="49">
        <f>SUM(J650/G650)*100</f>
        <v>0.23271939328277355</v>
      </c>
      <c r="N650" s="4"/>
      <c r="O650" s="1"/>
      <c r="P650" s="1"/>
      <c r="Q650" s="1"/>
      <c r="R650" s="1"/>
      <c r="S650" s="1"/>
      <c r="T650" s="1"/>
      <c r="U650" s="43"/>
    </row>
    <row r="651" spans="1:255" ht="17.25" customHeight="1">
      <c r="A651" s="16"/>
      <c r="B651" s="36">
        <v>92605</v>
      </c>
      <c r="C651" s="47" t="s">
        <v>75</v>
      </c>
      <c r="D651" s="48">
        <f>SUM(E651:F651)</f>
        <v>4601000</v>
      </c>
      <c r="E651" s="48">
        <f>SUM(E655)</f>
        <v>78000</v>
      </c>
      <c r="F651" s="48">
        <f>SUM(F660)</f>
        <v>4523000</v>
      </c>
      <c r="G651" s="48">
        <f>SUM(H651:I651)</f>
        <v>9126917</v>
      </c>
      <c r="H651" s="48">
        <f>SUM(H652)</f>
        <v>86100</v>
      </c>
      <c r="I651" s="48">
        <f>SUM(I660)</f>
        <v>9040817</v>
      </c>
      <c r="J651" s="48">
        <f>SUM(K651:L651)</f>
        <v>1717056.41</v>
      </c>
      <c r="K651" s="48">
        <f>SUM(K652)</f>
        <v>75000</v>
      </c>
      <c r="L651" s="48">
        <f>SUM(L660)</f>
        <v>1642056.41</v>
      </c>
      <c r="M651" s="49">
        <f>SUM(J651/G651)*100</f>
        <v>18.813104249770213</v>
      </c>
      <c r="N651" s="55">
        <f aca="true" t="shared" si="196" ref="N651:BQ651">SUM(N652)</f>
        <v>0</v>
      </c>
      <c r="O651" s="64">
        <f t="shared" si="196"/>
        <v>0</v>
      </c>
      <c r="P651" s="64">
        <f t="shared" si="196"/>
        <v>0</v>
      </c>
      <c r="Q651" s="64">
        <f t="shared" si="196"/>
        <v>0</v>
      </c>
      <c r="R651" s="64">
        <f t="shared" si="196"/>
        <v>0</v>
      </c>
      <c r="S651" s="64">
        <f t="shared" si="196"/>
        <v>0</v>
      </c>
      <c r="T651" s="64">
        <f t="shared" si="196"/>
        <v>0</v>
      </c>
      <c r="U651" s="59">
        <f t="shared" si="196"/>
        <v>0</v>
      </c>
      <c r="V651" s="34">
        <f t="shared" si="196"/>
        <v>0</v>
      </c>
      <c r="W651" s="34">
        <f t="shared" si="196"/>
        <v>0</v>
      </c>
      <c r="X651" s="34">
        <f t="shared" si="196"/>
        <v>0</v>
      </c>
      <c r="Y651" s="34">
        <f t="shared" si="196"/>
        <v>0</v>
      </c>
      <c r="Z651" s="34">
        <f t="shared" si="196"/>
        <v>0</v>
      </c>
      <c r="AA651" s="34">
        <f t="shared" si="196"/>
        <v>0</v>
      </c>
      <c r="AB651" s="34">
        <f t="shared" si="196"/>
        <v>0</v>
      </c>
      <c r="AC651" s="34">
        <f t="shared" si="196"/>
        <v>0</v>
      </c>
      <c r="AD651" s="34">
        <f t="shared" si="196"/>
        <v>0</v>
      </c>
      <c r="AE651" s="34">
        <f t="shared" si="196"/>
        <v>0</v>
      </c>
      <c r="AF651" s="34">
        <f t="shared" si="196"/>
        <v>0</v>
      </c>
      <c r="AG651" s="34">
        <f t="shared" si="196"/>
        <v>0</v>
      </c>
      <c r="AH651" s="34">
        <f t="shared" si="196"/>
        <v>0</v>
      </c>
      <c r="AI651" s="34">
        <f t="shared" si="196"/>
        <v>0</v>
      </c>
      <c r="AJ651" s="34">
        <f t="shared" si="196"/>
        <v>0</v>
      </c>
      <c r="AK651" s="34">
        <f t="shared" si="196"/>
        <v>0</v>
      </c>
      <c r="AL651" s="34">
        <f t="shared" si="196"/>
        <v>0</v>
      </c>
      <c r="AM651" s="34">
        <f t="shared" si="196"/>
        <v>0</v>
      </c>
      <c r="AN651" s="34">
        <f t="shared" si="196"/>
        <v>0</v>
      </c>
      <c r="AO651" s="34">
        <f t="shared" si="196"/>
        <v>0</v>
      </c>
      <c r="AP651" s="34">
        <f t="shared" si="196"/>
        <v>0</v>
      </c>
      <c r="AQ651" s="34">
        <f t="shared" si="196"/>
        <v>0</v>
      </c>
      <c r="AR651" s="34">
        <f t="shared" si="196"/>
        <v>0</v>
      </c>
      <c r="AS651" s="34">
        <f t="shared" si="196"/>
        <v>0</v>
      </c>
      <c r="AT651" s="34">
        <f t="shared" si="196"/>
        <v>0</v>
      </c>
      <c r="AU651" s="34">
        <f t="shared" si="196"/>
        <v>0</v>
      </c>
      <c r="AV651" s="34">
        <f t="shared" si="196"/>
        <v>0</v>
      </c>
      <c r="AW651" s="34">
        <f t="shared" si="196"/>
        <v>0</v>
      </c>
      <c r="AX651" s="34">
        <f t="shared" si="196"/>
        <v>0</v>
      </c>
      <c r="AY651" s="34">
        <f t="shared" si="196"/>
        <v>0</v>
      </c>
      <c r="AZ651" s="34">
        <f t="shared" si="196"/>
        <v>0</v>
      </c>
      <c r="BA651" s="34">
        <f t="shared" si="196"/>
        <v>0</v>
      </c>
      <c r="BB651" s="34">
        <f t="shared" si="196"/>
        <v>0</v>
      </c>
      <c r="BC651" s="34">
        <f t="shared" si="196"/>
        <v>0</v>
      </c>
      <c r="BD651" s="34">
        <f t="shared" si="196"/>
        <v>0</v>
      </c>
      <c r="BE651" s="34">
        <f t="shared" si="196"/>
        <v>0</v>
      </c>
      <c r="BF651" s="34">
        <f t="shared" si="196"/>
        <v>0</v>
      </c>
      <c r="BG651" s="34">
        <f t="shared" si="196"/>
        <v>0</v>
      </c>
      <c r="BH651" s="34">
        <f t="shared" si="196"/>
        <v>0</v>
      </c>
      <c r="BI651" s="34">
        <f t="shared" si="196"/>
        <v>0</v>
      </c>
      <c r="BJ651" s="34">
        <f t="shared" si="196"/>
        <v>0</v>
      </c>
      <c r="BK651" s="34">
        <f t="shared" si="196"/>
        <v>0</v>
      </c>
      <c r="BL651" s="34">
        <f t="shared" si="196"/>
        <v>0</v>
      </c>
      <c r="BM651" s="34">
        <f t="shared" si="196"/>
        <v>0</v>
      </c>
      <c r="BN651" s="34">
        <f t="shared" si="196"/>
        <v>0</v>
      </c>
      <c r="BO651" s="34">
        <f t="shared" si="196"/>
        <v>0</v>
      </c>
      <c r="BP651" s="34">
        <f t="shared" si="196"/>
        <v>0</v>
      </c>
      <c r="BQ651" s="34">
        <f t="shared" si="196"/>
        <v>0</v>
      </c>
      <c r="BR651" s="34">
        <f aca="true" t="shared" si="197" ref="BR651:EC651">SUM(BR652)</f>
        <v>0</v>
      </c>
      <c r="BS651" s="34">
        <f t="shared" si="197"/>
        <v>0</v>
      </c>
      <c r="BT651" s="34">
        <f t="shared" si="197"/>
        <v>0</v>
      </c>
      <c r="BU651" s="34">
        <f t="shared" si="197"/>
        <v>0</v>
      </c>
      <c r="BV651" s="34">
        <f t="shared" si="197"/>
        <v>0</v>
      </c>
      <c r="BW651" s="34">
        <f t="shared" si="197"/>
        <v>0</v>
      </c>
      <c r="BX651" s="34">
        <f t="shared" si="197"/>
        <v>0</v>
      </c>
      <c r="BY651" s="34">
        <f t="shared" si="197"/>
        <v>0</v>
      </c>
      <c r="BZ651" s="34">
        <f t="shared" si="197"/>
        <v>0</v>
      </c>
      <c r="CA651" s="34">
        <f t="shared" si="197"/>
        <v>0</v>
      </c>
      <c r="CB651" s="34">
        <f t="shared" si="197"/>
        <v>0</v>
      </c>
      <c r="CC651" s="34">
        <f t="shared" si="197"/>
        <v>0</v>
      </c>
      <c r="CD651" s="34">
        <f t="shared" si="197"/>
        <v>0</v>
      </c>
      <c r="CE651" s="34">
        <f t="shared" si="197"/>
        <v>0</v>
      </c>
      <c r="CF651" s="34">
        <f t="shared" si="197"/>
        <v>0</v>
      </c>
      <c r="CG651" s="34">
        <f t="shared" si="197"/>
        <v>0</v>
      </c>
      <c r="CH651" s="34">
        <f t="shared" si="197"/>
        <v>0</v>
      </c>
      <c r="CI651" s="34">
        <f t="shared" si="197"/>
        <v>0</v>
      </c>
      <c r="CJ651" s="34">
        <f t="shared" si="197"/>
        <v>0</v>
      </c>
      <c r="CK651" s="34">
        <f t="shared" si="197"/>
        <v>0</v>
      </c>
      <c r="CL651" s="34">
        <f t="shared" si="197"/>
        <v>0</v>
      </c>
      <c r="CM651" s="34">
        <f t="shared" si="197"/>
        <v>0</v>
      </c>
      <c r="CN651" s="34">
        <f t="shared" si="197"/>
        <v>0</v>
      </c>
      <c r="CO651" s="34">
        <f t="shared" si="197"/>
        <v>0</v>
      </c>
      <c r="CP651" s="34">
        <f t="shared" si="197"/>
        <v>0</v>
      </c>
      <c r="CQ651" s="34">
        <f t="shared" si="197"/>
        <v>0</v>
      </c>
      <c r="CR651" s="34">
        <f t="shared" si="197"/>
        <v>0</v>
      </c>
      <c r="CS651" s="34">
        <f t="shared" si="197"/>
        <v>0</v>
      </c>
      <c r="CT651" s="34">
        <f t="shared" si="197"/>
        <v>0</v>
      </c>
      <c r="CU651" s="34">
        <f t="shared" si="197"/>
        <v>0</v>
      </c>
      <c r="CV651" s="34">
        <f t="shared" si="197"/>
        <v>0</v>
      </c>
      <c r="CW651" s="34">
        <f t="shared" si="197"/>
        <v>0</v>
      </c>
      <c r="CX651" s="34">
        <f t="shared" si="197"/>
        <v>0</v>
      </c>
      <c r="CY651" s="34">
        <f t="shared" si="197"/>
        <v>0</v>
      </c>
      <c r="CZ651" s="34">
        <f t="shared" si="197"/>
        <v>0</v>
      </c>
      <c r="DA651" s="34">
        <f t="shared" si="197"/>
        <v>0</v>
      </c>
      <c r="DB651" s="34">
        <f t="shared" si="197"/>
        <v>0</v>
      </c>
      <c r="DC651" s="34">
        <f t="shared" si="197"/>
        <v>0</v>
      </c>
      <c r="DD651" s="34">
        <f t="shared" si="197"/>
        <v>0</v>
      </c>
      <c r="DE651" s="34">
        <f t="shared" si="197"/>
        <v>0</v>
      </c>
      <c r="DF651" s="34">
        <f t="shared" si="197"/>
        <v>0</v>
      </c>
      <c r="DG651" s="34">
        <f t="shared" si="197"/>
        <v>0</v>
      </c>
      <c r="DH651" s="34">
        <f t="shared" si="197"/>
        <v>0</v>
      </c>
      <c r="DI651" s="34">
        <f t="shared" si="197"/>
        <v>0</v>
      </c>
      <c r="DJ651" s="34">
        <f t="shared" si="197"/>
        <v>0</v>
      </c>
      <c r="DK651" s="34">
        <f t="shared" si="197"/>
        <v>0</v>
      </c>
      <c r="DL651" s="34">
        <f t="shared" si="197"/>
        <v>0</v>
      </c>
      <c r="DM651" s="34">
        <f t="shared" si="197"/>
        <v>0</v>
      </c>
      <c r="DN651" s="34">
        <f t="shared" si="197"/>
        <v>0</v>
      </c>
      <c r="DO651" s="34">
        <f t="shared" si="197"/>
        <v>0</v>
      </c>
      <c r="DP651" s="34">
        <f t="shared" si="197"/>
        <v>0</v>
      </c>
      <c r="DQ651" s="34">
        <f t="shared" si="197"/>
        <v>0</v>
      </c>
      <c r="DR651" s="34">
        <f t="shared" si="197"/>
        <v>0</v>
      </c>
      <c r="DS651" s="34">
        <f t="shared" si="197"/>
        <v>0</v>
      </c>
      <c r="DT651" s="34">
        <f t="shared" si="197"/>
        <v>0</v>
      </c>
      <c r="DU651" s="34">
        <f t="shared" si="197"/>
        <v>0</v>
      </c>
      <c r="DV651" s="34">
        <f t="shared" si="197"/>
        <v>0</v>
      </c>
      <c r="DW651" s="34">
        <f t="shared" si="197"/>
        <v>0</v>
      </c>
      <c r="DX651" s="34">
        <f t="shared" si="197"/>
        <v>0</v>
      </c>
      <c r="DY651" s="34">
        <f t="shared" si="197"/>
        <v>0</v>
      </c>
      <c r="DZ651" s="34">
        <f t="shared" si="197"/>
        <v>0</v>
      </c>
      <c r="EA651" s="34">
        <f t="shared" si="197"/>
        <v>0</v>
      </c>
      <c r="EB651" s="34">
        <f t="shared" si="197"/>
        <v>0</v>
      </c>
      <c r="EC651" s="34">
        <f t="shared" si="197"/>
        <v>0</v>
      </c>
      <c r="ED651" s="34">
        <f aca="true" t="shared" si="198" ref="ED651:GO651">SUM(ED652)</f>
        <v>0</v>
      </c>
      <c r="EE651" s="34">
        <f t="shared" si="198"/>
        <v>0</v>
      </c>
      <c r="EF651" s="34">
        <f t="shared" si="198"/>
        <v>0</v>
      </c>
      <c r="EG651" s="34">
        <f t="shared" si="198"/>
        <v>0</v>
      </c>
      <c r="EH651" s="34">
        <f t="shared" si="198"/>
        <v>0</v>
      </c>
      <c r="EI651" s="34">
        <f t="shared" si="198"/>
        <v>0</v>
      </c>
      <c r="EJ651" s="34">
        <f t="shared" si="198"/>
        <v>0</v>
      </c>
      <c r="EK651" s="34">
        <f t="shared" si="198"/>
        <v>0</v>
      </c>
      <c r="EL651" s="34">
        <f t="shared" si="198"/>
        <v>0</v>
      </c>
      <c r="EM651" s="34">
        <f t="shared" si="198"/>
        <v>0</v>
      </c>
      <c r="EN651" s="34">
        <f t="shared" si="198"/>
        <v>0</v>
      </c>
      <c r="EO651" s="34">
        <f t="shared" si="198"/>
        <v>0</v>
      </c>
      <c r="EP651" s="34">
        <f t="shared" si="198"/>
        <v>0</v>
      </c>
      <c r="EQ651" s="34">
        <f t="shared" si="198"/>
        <v>0</v>
      </c>
      <c r="ER651" s="34">
        <f t="shared" si="198"/>
        <v>0</v>
      </c>
      <c r="ES651" s="34">
        <f t="shared" si="198"/>
        <v>0</v>
      </c>
      <c r="ET651" s="34">
        <f t="shared" si="198"/>
        <v>0</v>
      </c>
      <c r="EU651" s="34">
        <f t="shared" si="198"/>
        <v>0</v>
      </c>
      <c r="EV651" s="34">
        <f t="shared" si="198"/>
        <v>0</v>
      </c>
      <c r="EW651" s="34">
        <f t="shared" si="198"/>
        <v>0</v>
      </c>
      <c r="EX651" s="34">
        <f t="shared" si="198"/>
        <v>0</v>
      </c>
      <c r="EY651" s="34">
        <f t="shared" si="198"/>
        <v>0</v>
      </c>
      <c r="EZ651" s="34">
        <f t="shared" si="198"/>
        <v>0</v>
      </c>
      <c r="FA651" s="34">
        <f t="shared" si="198"/>
        <v>0</v>
      </c>
      <c r="FB651" s="34">
        <f t="shared" si="198"/>
        <v>0</v>
      </c>
      <c r="FC651" s="34">
        <f t="shared" si="198"/>
        <v>0</v>
      </c>
      <c r="FD651" s="34">
        <f t="shared" si="198"/>
        <v>0</v>
      </c>
      <c r="FE651" s="34">
        <f t="shared" si="198"/>
        <v>0</v>
      </c>
      <c r="FF651" s="34">
        <f t="shared" si="198"/>
        <v>0</v>
      </c>
      <c r="FG651" s="34">
        <f t="shared" si="198"/>
        <v>0</v>
      </c>
      <c r="FH651" s="34">
        <f t="shared" si="198"/>
        <v>0</v>
      </c>
      <c r="FI651" s="34">
        <f t="shared" si="198"/>
        <v>0</v>
      </c>
      <c r="FJ651" s="34">
        <f t="shared" si="198"/>
        <v>0</v>
      </c>
      <c r="FK651" s="34">
        <f t="shared" si="198"/>
        <v>0</v>
      </c>
      <c r="FL651" s="34">
        <f t="shared" si="198"/>
        <v>0</v>
      </c>
      <c r="FM651" s="34">
        <f t="shared" si="198"/>
        <v>0</v>
      </c>
      <c r="FN651" s="34">
        <f t="shared" si="198"/>
        <v>0</v>
      </c>
      <c r="FO651" s="34">
        <f t="shared" si="198"/>
        <v>0</v>
      </c>
      <c r="FP651" s="34">
        <f t="shared" si="198"/>
        <v>0</v>
      </c>
      <c r="FQ651" s="34">
        <f t="shared" si="198"/>
        <v>0</v>
      </c>
      <c r="FR651" s="34">
        <f t="shared" si="198"/>
        <v>0</v>
      </c>
      <c r="FS651" s="34">
        <f t="shared" si="198"/>
        <v>0</v>
      </c>
      <c r="FT651" s="34">
        <f t="shared" si="198"/>
        <v>0</v>
      </c>
      <c r="FU651" s="34">
        <f t="shared" si="198"/>
        <v>0</v>
      </c>
      <c r="FV651" s="34">
        <f t="shared" si="198"/>
        <v>0</v>
      </c>
      <c r="FW651" s="34">
        <f t="shared" si="198"/>
        <v>0</v>
      </c>
      <c r="FX651" s="34">
        <f t="shared" si="198"/>
        <v>0</v>
      </c>
      <c r="FY651" s="34">
        <f t="shared" si="198"/>
        <v>0</v>
      </c>
      <c r="FZ651" s="34">
        <f t="shared" si="198"/>
        <v>0</v>
      </c>
      <c r="GA651" s="34">
        <f t="shared" si="198"/>
        <v>0</v>
      </c>
      <c r="GB651" s="34">
        <f t="shared" si="198"/>
        <v>0</v>
      </c>
      <c r="GC651" s="34">
        <f t="shared" si="198"/>
        <v>0</v>
      </c>
      <c r="GD651" s="34">
        <f t="shared" si="198"/>
        <v>0</v>
      </c>
      <c r="GE651" s="34">
        <f t="shared" si="198"/>
        <v>0</v>
      </c>
      <c r="GF651" s="34">
        <f t="shared" si="198"/>
        <v>0</v>
      </c>
      <c r="GG651" s="34">
        <f t="shared" si="198"/>
        <v>0</v>
      </c>
      <c r="GH651" s="34">
        <f t="shared" si="198"/>
        <v>0</v>
      </c>
      <c r="GI651" s="34">
        <f t="shared" si="198"/>
        <v>0</v>
      </c>
      <c r="GJ651" s="34">
        <f t="shared" si="198"/>
        <v>0</v>
      </c>
      <c r="GK651" s="34">
        <f t="shared" si="198"/>
        <v>0</v>
      </c>
      <c r="GL651" s="34">
        <f t="shared" si="198"/>
        <v>0</v>
      </c>
      <c r="GM651" s="34">
        <f t="shared" si="198"/>
        <v>0</v>
      </c>
      <c r="GN651" s="34">
        <f t="shared" si="198"/>
        <v>0</v>
      </c>
      <c r="GO651" s="34">
        <f t="shared" si="198"/>
        <v>0</v>
      </c>
      <c r="GP651" s="34">
        <f aca="true" t="shared" si="199" ref="GP651:IU651">SUM(GP652)</f>
        <v>0</v>
      </c>
      <c r="GQ651" s="34">
        <f t="shared" si="199"/>
        <v>0</v>
      </c>
      <c r="GR651" s="34">
        <f t="shared" si="199"/>
        <v>0</v>
      </c>
      <c r="GS651" s="34">
        <f t="shared" si="199"/>
        <v>0</v>
      </c>
      <c r="GT651" s="34">
        <f t="shared" si="199"/>
        <v>0</v>
      </c>
      <c r="GU651" s="34">
        <f t="shared" si="199"/>
        <v>0</v>
      </c>
      <c r="GV651" s="34">
        <f t="shared" si="199"/>
        <v>0</v>
      </c>
      <c r="GW651" s="34">
        <f t="shared" si="199"/>
        <v>0</v>
      </c>
      <c r="GX651" s="34">
        <f t="shared" si="199"/>
        <v>0</v>
      </c>
      <c r="GY651" s="34">
        <f t="shared" si="199"/>
        <v>0</v>
      </c>
      <c r="GZ651" s="34">
        <f t="shared" si="199"/>
        <v>0</v>
      </c>
      <c r="HA651" s="34">
        <f t="shared" si="199"/>
        <v>0</v>
      </c>
      <c r="HB651" s="34">
        <f t="shared" si="199"/>
        <v>0</v>
      </c>
      <c r="HC651" s="34">
        <f t="shared" si="199"/>
        <v>0</v>
      </c>
      <c r="HD651" s="34">
        <f t="shared" si="199"/>
        <v>0</v>
      </c>
      <c r="HE651" s="34">
        <f t="shared" si="199"/>
        <v>0</v>
      </c>
      <c r="HF651" s="34">
        <f t="shared" si="199"/>
        <v>0</v>
      </c>
      <c r="HG651" s="34">
        <f t="shared" si="199"/>
        <v>0</v>
      </c>
      <c r="HH651" s="34">
        <f t="shared" si="199"/>
        <v>0</v>
      </c>
      <c r="HI651" s="34">
        <f t="shared" si="199"/>
        <v>0</v>
      </c>
      <c r="HJ651" s="34">
        <f t="shared" si="199"/>
        <v>0</v>
      </c>
      <c r="HK651" s="34">
        <f t="shared" si="199"/>
        <v>0</v>
      </c>
      <c r="HL651" s="34">
        <f t="shared" si="199"/>
        <v>0</v>
      </c>
      <c r="HM651" s="34">
        <f t="shared" si="199"/>
        <v>0</v>
      </c>
      <c r="HN651" s="34">
        <f t="shared" si="199"/>
        <v>0</v>
      </c>
      <c r="HO651" s="34">
        <f t="shared" si="199"/>
        <v>0</v>
      </c>
      <c r="HP651" s="34">
        <f t="shared" si="199"/>
        <v>0</v>
      </c>
      <c r="HQ651" s="34">
        <f t="shared" si="199"/>
        <v>0</v>
      </c>
      <c r="HR651" s="34">
        <f t="shared" si="199"/>
        <v>0</v>
      </c>
      <c r="HS651" s="34">
        <f t="shared" si="199"/>
        <v>0</v>
      </c>
      <c r="HT651" s="34">
        <f t="shared" si="199"/>
        <v>0</v>
      </c>
      <c r="HU651" s="34">
        <f t="shared" si="199"/>
        <v>0</v>
      </c>
      <c r="HV651" s="34">
        <f t="shared" si="199"/>
        <v>0</v>
      </c>
      <c r="HW651" s="34">
        <f t="shared" si="199"/>
        <v>0</v>
      </c>
      <c r="HX651" s="34">
        <f t="shared" si="199"/>
        <v>0</v>
      </c>
      <c r="HY651" s="34">
        <f t="shared" si="199"/>
        <v>0</v>
      </c>
      <c r="HZ651" s="34">
        <f t="shared" si="199"/>
        <v>0</v>
      </c>
      <c r="IA651" s="34">
        <f t="shared" si="199"/>
        <v>0</v>
      </c>
      <c r="IB651" s="34">
        <f t="shared" si="199"/>
        <v>0</v>
      </c>
      <c r="IC651" s="34">
        <f t="shared" si="199"/>
        <v>0</v>
      </c>
      <c r="ID651" s="34">
        <f t="shared" si="199"/>
        <v>0</v>
      </c>
      <c r="IE651" s="34">
        <f t="shared" si="199"/>
        <v>0</v>
      </c>
      <c r="IF651" s="34">
        <f t="shared" si="199"/>
        <v>0</v>
      </c>
      <c r="IG651" s="34">
        <f t="shared" si="199"/>
        <v>0</v>
      </c>
      <c r="IH651" s="34">
        <f t="shared" si="199"/>
        <v>0</v>
      </c>
      <c r="II651" s="34">
        <f t="shared" si="199"/>
        <v>0</v>
      </c>
      <c r="IJ651" s="34">
        <f t="shared" si="199"/>
        <v>0</v>
      </c>
      <c r="IK651" s="34">
        <f t="shared" si="199"/>
        <v>0</v>
      </c>
      <c r="IL651" s="34">
        <f t="shared" si="199"/>
        <v>0</v>
      </c>
      <c r="IM651" s="34">
        <f t="shared" si="199"/>
        <v>0</v>
      </c>
      <c r="IN651" s="34">
        <f t="shared" si="199"/>
        <v>0</v>
      </c>
      <c r="IO651" s="34">
        <f t="shared" si="199"/>
        <v>0</v>
      </c>
      <c r="IP651" s="34">
        <f t="shared" si="199"/>
        <v>0</v>
      </c>
      <c r="IQ651" s="34">
        <f t="shared" si="199"/>
        <v>0</v>
      </c>
      <c r="IR651" s="34">
        <f t="shared" si="199"/>
        <v>0</v>
      </c>
      <c r="IS651" s="34">
        <f t="shared" si="199"/>
        <v>0</v>
      </c>
      <c r="IT651" s="34">
        <f t="shared" si="199"/>
        <v>0</v>
      </c>
      <c r="IU651" s="34">
        <f t="shared" si="199"/>
        <v>0</v>
      </c>
    </row>
    <row r="652" spans="1:21" ht="12" customHeight="1">
      <c r="A652" s="16"/>
      <c r="B652" s="27"/>
      <c r="C652" s="44" t="s">
        <v>82</v>
      </c>
      <c r="D652" s="48">
        <f aca="true" t="shared" si="200" ref="D652:D660">SUM(E652+F652)</f>
        <v>0</v>
      </c>
      <c r="E652" s="48">
        <v>0</v>
      </c>
      <c r="F652" s="48">
        <v>0</v>
      </c>
      <c r="G652" s="48">
        <f aca="true" t="shared" si="201" ref="G652:G660">SUM(H652+I652)</f>
        <v>86100</v>
      </c>
      <c r="H652" s="48">
        <f>SUM(H655:H656)</f>
        <v>86100</v>
      </c>
      <c r="I652" s="48">
        <v>0</v>
      </c>
      <c r="J652" s="48">
        <f aca="true" t="shared" si="202" ref="J652:J660">SUM(K652+L652)</f>
        <v>75000</v>
      </c>
      <c r="K652" s="48">
        <f>SUM(K654:K656)</f>
        <v>75000</v>
      </c>
      <c r="L652" s="48">
        <v>0</v>
      </c>
      <c r="M652" s="49">
        <f>SUM(J652/G652)*100</f>
        <v>87.10801393728222</v>
      </c>
      <c r="N652" s="4"/>
      <c r="O652" s="1"/>
      <c r="P652" s="1"/>
      <c r="Q652" s="1"/>
      <c r="R652" s="1"/>
      <c r="S652" s="1"/>
      <c r="T652" s="1"/>
      <c r="U652" s="43"/>
    </row>
    <row r="653" spans="1:21" ht="11.25" customHeight="1">
      <c r="A653" s="16"/>
      <c r="B653" s="27"/>
      <c r="C653" s="44" t="s">
        <v>83</v>
      </c>
      <c r="D653" s="48">
        <f t="shared" si="200"/>
        <v>0</v>
      </c>
      <c r="E653" s="48"/>
      <c r="F653" s="48"/>
      <c r="G653" s="48">
        <f t="shared" si="201"/>
        <v>0</v>
      </c>
      <c r="H653" s="48"/>
      <c r="I653" s="48"/>
      <c r="J653" s="48">
        <f t="shared" si="202"/>
        <v>0</v>
      </c>
      <c r="K653" s="48"/>
      <c r="L653" s="48"/>
      <c r="M653" s="49"/>
      <c r="N653" s="4"/>
      <c r="O653" s="1"/>
      <c r="P653" s="1"/>
      <c r="Q653" s="1"/>
      <c r="R653" s="1"/>
      <c r="S653" s="1"/>
      <c r="T653" s="1"/>
      <c r="U653" s="43"/>
    </row>
    <row r="654" spans="1:21" ht="12">
      <c r="A654" s="16"/>
      <c r="B654" s="27"/>
      <c r="C654" s="44" t="s">
        <v>86</v>
      </c>
      <c r="D654" s="48">
        <f t="shared" si="200"/>
        <v>0</v>
      </c>
      <c r="E654" s="48"/>
      <c r="F654" s="48">
        <v>0</v>
      </c>
      <c r="G654" s="48">
        <f t="shared" si="201"/>
        <v>0</v>
      </c>
      <c r="H654" s="48"/>
      <c r="I654" s="48">
        <v>0</v>
      </c>
      <c r="J654" s="48">
        <f t="shared" si="202"/>
        <v>75000</v>
      </c>
      <c r="K654" s="48">
        <v>75000</v>
      </c>
      <c r="L654" s="48">
        <v>0</v>
      </c>
      <c r="M654" s="49"/>
      <c r="N654" s="4"/>
      <c r="O654" s="1"/>
      <c r="P654" s="1"/>
      <c r="Q654" s="1"/>
      <c r="R654" s="1"/>
      <c r="S654" s="1"/>
      <c r="T654" s="1"/>
      <c r="U654" s="43"/>
    </row>
    <row r="655" spans="1:21" ht="11.25" customHeight="1">
      <c r="A655" s="16"/>
      <c r="B655" s="27"/>
      <c r="C655" s="44" t="s">
        <v>87</v>
      </c>
      <c r="D655" s="48">
        <f t="shared" si="200"/>
        <v>78000</v>
      </c>
      <c r="E655" s="48">
        <f>23000+55000</f>
        <v>78000</v>
      </c>
      <c r="F655" s="48"/>
      <c r="G655" s="48">
        <f t="shared" si="201"/>
        <v>78000</v>
      </c>
      <c r="H655" s="48">
        <f>23000+55000</f>
        <v>78000</v>
      </c>
      <c r="I655" s="48"/>
      <c r="J655" s="48">
        <f t="shared" si="202"/>
        <v>0</v>
      </c>
      <c r="K655" s="48">
        <v>0</v>
      </c>
      <c r="L655" s="48"/>
      <c r="M655" s="49">
        <f aca="true" t="shared" si="203" ref="M655:M662">SUM(J655/G655)*100</f>
        <v>0</v>
      </c>
      <c r="N655" s="4"/>
      <c r="O655" s="1"/>
      <c r="P655" s="1"/>
      <c r="Q655" s="1"/>
      <c r="R655" s="1"/>
      <c r="S655" s="1"/>
      <c r="T655" s="1"/>
      <c r="U655" s="43"/>
    </row>
    <row r="656" spans="1:21" ht="12">
      <c r="A656" s="16"/>
      <c r="B656" s="27"/>
      <c r="C656" s="44" t="s">
        <v>84</v>
      </c>
      <c r="D656" s="48">
        <f t="shared" si="200"/>
        <v>0</v>
      </c>
      <c r="E656" s="48"/>
      <c r="F656" s="48"/>
      <c r="G656" s="48">
        <f t="shared" si="201"/>
        <v>8100</v>
      </c>
      <c r="H656" s="48">
        <v>8100</v>
      </c>
      <c r="I656" s="48"/>
      <c r="J656" s="48">
        <f t="shared" si="202"/>
        <v>0</v>
      </c>
      <c r="K656" s="48">
        <v>0</v>
      </c>
      <c r="L656" s="48"/>
      <c r="M656" s="49">
        <f t="shared" si="203"/>
        <v>0</v>
      </c>
      <c r="N656" s="4"/>
      <c r="O656" s="1"/>
      <c r="P656" s="1"/>
      <c r="Q656" s="1"/>
      <c r="R656" s="1"/>
      <c r="S656" s="1"/>
      <c r="T656" s="1"/>
      <c r="U656" s="43"/>
    </row>
    <row r="657" spans="1:21" ht="47.25" customHeight="1">
      <c r="A657" s="16"/>
      <c r="B657" s="27"/>
      <c r="C657" s="44" t="s">
        <v>90</v>
      </c>
      <c r="D657" s="48">
        <f t="shared" si="200"/>
        <v>0</v>
      </c>
      <c r="E657" s="48"/>
      <c r="F657" s="48"/>
      <c r="G657" s="48">
        <f t="shared" si="201"/>
        <v>0</v>
      </c>
      <c r="H657" s="48"/>
      <c r="I657" s="48"/>
      <c r="J657" s="48">
        <f t="shared" si="202"/>
        <v>0</v>
      </c>
      <c r="K657" s="48"/>
      <c r="L657" s="48"/>
      <c r="M657" s="49"/>
      <c r="N657" s="4"/>
      <c r="O657" s="1"/>
      <c r="P657" s="1"/>
      <c r="Q657" s="1"/>
      <c r="R657" s="1"/>
      <c r="S657" s="1"/>
      <c r="T657" s="1"/>
      <c r="U657" s="43"/>
    </row>
    <row r="658" spans="1:21" ht="36.75" customHeight="1">
      <c r="A658" s="16"/>
      <c r="B658" s="27"/>
      <c r="C658" s="44" t="s">
        <v>88</v>
      </c>
      <c r="D658" s="48">
        <f t="shared" si="200"/>
        <v>0</v>
      </c>
      <c r="E658" s="48"/>
      <c r="F658" s="48"/>
      <c r="G658" s="48">
        <f t="shared" si="201"/>
        <v>0</v>
      </c>
      <c r="H658" s="48"/>
      <c r="I658" s="48"/>
      <c r="J658" s="48">
        <f t="shared" si="202"/>
        <v>0</v>
      </c>
      <c r="K658" s="48"/>
      <c r="L658" s="48"/>
      <c r="M658" s="49"/>
      <c r="N658" s="4"/>
      <c r="O658" s="1"/>
      <c r="P658" s="1"/>
      <c r="Q658" s="1"/>
      <c r="R658" s="1"/>
      <c r="S658" s="1"/>
      <c r="T658" s="1"/>
      <c r="U658" s="43"/>
    </row>
    <row r="659" spans="1:21" ht="16.5" customHeight="1">
      <c r="A659" s="16"/>
      <c r="B659" s="27"/>
      <c r="C659" s="44" t="s">
        <v>89</v>
      </c>
      <c r="D659" s="48">
        <f t="shared" si="200"/>
        <v>0</v>
      </c>
      <c r="E659" s="48"/>
      <c r="F659" s="48"/>
      <c r="G659" s="48">
        <f t="shared" si="201"/>
        <v>0</v>
      </c>
      <c r="H659" s="48"/>
      <c r="I659" s="48"/>
      <c r="J659" s="48">
        <f t="shared" si="202"/>
        <v>0</v>
      </c>
      <c r="K659" s="48"/>
      <c r="L659" s="48"/>
      <c r="M659" s="49"/>
      <c r="N659" s="4"/>
      <c r="O659" s="1"/>
      <c r="P659" s="1"/>
      <c r="Q659" s="1"/>
      <c r="R659" s="1"/>
      <c r="S659" s="1"/>
      <c r="T659" s="1"/>
      <c r="U659" s="43"/>
    </row>
    <row r="660" spans="1:21" ht="48">
      <c r="A660" s="16"/>
      <c r="B660" s="27"/>
      <c r="C660" s="44" t="s">
        <v>91</v>
      </c>
      <c r="D660" s="48">
        <f t="shared" si="200"/>
        <v>4523000</v>
      </c>
      <c r="E660" s="48"/>
      <c r="F660" s="48">
        <f>4500000+23000</f>
        <v>4523000</v>
      </c>
      <c r="G660" s="48">
        <f t="shared" si="201"/>
        <v>9040817</v>
      </c>
      <c r="H660" s="48"/>
      <c r="I660" s="48">
        <v>9040817</v>
      </c>
      <c r="J660" s="48">
        <f t="shared" si="202"/>
        <v>1642056.41</v>
      </c>
      <c r="K660" s="48"/>
      <c r="L660" s="48">
        <v>1642056.41</v>
      </c>
      <c r="M660" s="49">
        <f t="shared" si="203"/>
        <v>18.162699344539327</v>
      </c>
      <c r="N660" s="4"/>
      <c r="O660" s="1"/>
      <c r="P660" s="1"/>
      <c r="Q660" s="1"/>
      <c r="R660" s="1"/>
      <c r="S660" s="1"/>
      <c r="T660" s="1"/>
      <c r="U660" s="43"/>
    </row>
    <row r="661" spans="1:21" ht="15.75" customHeight="1">
      <c r="A661" s="78" t="s">
        <v>26</v>
      </c>
      <c r="B661" s="79"/>
      <c r="C661" s="80"/>
      <c r="D661" s="48">
        <f>SUM(E661+F661)</f>
        <v>5843122</v>
      </c>
      <c r="E661" s="49">
        <f>SUM(E641+E651)</f>
        <v>930122</v>
      </c>
      <c r="F661" s="49">
        <f>SUM(F641+F651)</f>
        <v>4913000</v>
      </c>
      <c r="G661" s="48">
        <f>SUM(H661+I661)</f>
        <v>10992039</v>
      </c>
      <c r="H661" s="49">
        <f>SUM(H641+H651)</f>
        <v>1028222</v>
      </c>
      <c r="I661" s="49">
        <f>SUM(I641+I651)</f>
        <v>9963817</v>
      </c>
      <c r="J661" s="48">
        <f>SUM(K661+L661)</f>
        <v>2174599.3899999997</v>
      </c>
      <c r="K661" s="49">
        <f>SUM(K641+K651)</f>
        <v>530394.98</v>
      </c>
      <c r="L661" s="49">
        <f>SUM(L641+L651)</f>
        <v>1644204.41</v>
      </c>
      <c r="M661" s="49">
        <f t="shared" si="203"/>
        <v>19.783403152044855</v>
      </c>
      <c r="N661" s="4"/>
      <c r="O661" s="1"/>
      <c r="P661" s="1"/>
      <c r="Q661" s="1"/>
      <c r="R661" s="1"/>
      <c r="S661" s="1"/>
      <c r="T661" s="1"/>
      <c r="U661" s="43"/>
    </row>
    <row r="662" spans="1:255" s="37" customFormat="1" ht="12">
      <c r="A662" s="74" t="s">
        <v>27</v>
      </c>
      <c r="B662" s="81"/>
      <c r="C662" s="82"/>
      <c r="D662" s="48">
        <f>SUM(E662:F662)</f>
        <v>80263467</v>
      </c>
      <c r="E662" s="48">
        <f>SUM(E43+E54+E85+E106+E117+E168+E189+E261+E272+E293+E394+E405+E426+E517+E548+E609+E640+E661)</f>
        <v>57272270</v>
      </c>
      <c r="F662" s="48">
        <f>SUM(F43+F54+F85+F106+F117+F168+F189+F261+F272+F293+F394+F405+F426+F517+F548+F609+F640+F661)</f>
        <v>22991197</v>
      </c>
      <c r="G662" s="48">
        <f>SUM(H662:I662)</f>
        <v>90070541</v>
      </c>
      <c r="H662" s="48">
        <f>SUM(H43+H54+H85+H106+H117+H168+H189+H261+H272+H293+H394+H405+H426+H517+H548+H609+H640+H661+H200)</f>
        <v>57889864</v>
      </c>
      <c r="I662" s="48">
        <f>SUM(I43+I54+I85+I106+I117+I168+I189+I261+I272+I293+I394+I405+I426+I517+I548+I609+I640+I661+L50)</f>
        <v>32180677</v>
      </c>
      <c r="J662" s="48">
        <f>SUM(K662:L662)</f>
        <v>34132700.04</v>
      </c>
      <c r="K662" s="48">
        <f>SUM(K43+K54+K85+K106+K117+K168+K189+K261+K272+K293+K394+K405+K426+K517+K548+K609+K640+K661)</f>
        <v>24748020.04</v>
      </c>
      <c r="L662" s="48">
        <f>SUM(L43+L54+L85+L106+L117+L168+L189+L261+L272+L293+L394+L405+L426+L517+L548+L609+L640+L661)</f>
        <v>9384680</v>
      </c>
      <c r="M662" s="49">
        <f t="shared" si="203"/>
        <v>37.89552017901169</v>
      </c>
      <c r="N662" s="38"/>
      <c r="O662" s="1"/>
      <c r="P662" s="1"/>
      <c r="Q662" s="1"/>
      <c r="R662" s="1"/>
      <c r="S662" s="1"/>
      <c r="T662" s="1"/>
      <c r="U662" s="60"/>
      <c r="IU662" s="38"/>
    </row>
    <row r="663" spans="1:21" ht="12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6"/>
      <c r="N663" s="65"/>
      <c r="O663" s="1"/>
      <c r="P663" s="1"/>
      <c r="Q663" s="1"/>
      <c r="R663" s="1"/>
      <c r="S663" s="1"/>
      <c r="T663" s="1"/>
      <c r="U663" s="43"/>
    </row>
    <row r="664" spans="1:21" ht="12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6"/>
      <c r="N664" s="65"/>
      <c r="O664" s="1"/>
      <c r="P664" s="1"/>
      <c r="Q664" s="1"/>
      <c r="R664" s="1"/>
      <c r="S664" s="1"/>
      <c r="T664" s="1"/>
      <c r="U664" s="43"/>
    </row>
    <row r="665" spans="1:21" ht="12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6"/>
      <c r="N665" s="65"/>
      <c r="O665" s="1"/>
      <c r="P665" s="1"/>
      <c r="Q665" s="1"/>
      <c r="R665" s="1"/>
      <c r="S665" s="1"/>
      <c r="T665" s="1"/>
      <c r="U665" s="43"/>
    </row>
    <row r="666" spans="1:21" ht="12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6"/>
      <c r="N666" s="65"/>
      <c r="O666" s="1"/>
      <c r="P666" s="1"/>
      <c r="Q666" s="1"/>
      <c r="R666" s="1"/>
      <c r="S666" s="1"/>
      <c r="T666" s="1"/>
      <c r="U666" s="43"/>
    </row>
    <row r="667" spans="1:21" ht="12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6"/>
      <c r="N667" s="65"/>
      <c r="O667" s="1"/>
      <c r="P667" s="1"/>
      <c r="Q667" s="1"/>
      <c r="R667" s="1"/>
      <c r="S667" s="1"/>
      <c r="T667" s="1"/>
      <c r="U667" s="43"/>
    </row>
    <row r="668" spans="1:21" ht="12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6"/>
      <c r="N668" s="65"/>
      <c r="O668" s="1"/>
      <c r="P668" s="1"/>
      <c r="Q668" s="1"/>
      <c r="R668" s="1"/>
      <c r="S668" s="1"/>
      <c r="T668" s="1"/>
      <c r="U668" s="43"/>
    </row>
    <row r="669" spans="1:21" ht="12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6"/>
      <c r="N669" s="65"/>
      <c r="O669" s="1"/>
      <c r="P669" s="1"/>
      <c r="Q669" s="1"/>
      <c r="R669" s="1"/>
      <c r="S669" s="1"/>
      <c r="T669" s="1"/>
      <c r="U669" s="43"/>
    </row>
    <row r="670" spans="1:21" ht="12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6"/>
      <c r="N670" s="65"/>
      <c r="O670" s="1"/>
      <c r="P670" s="1"/>
      <c r="Q670" s="1"/>
      <c r="R670" s="1"/>
      <c r="S670" s="1"/>
      <c r="T670" s="1"/>
      <c r="U670" s="43"/>
    </row>
    <row r="671" spans="1:21" ht="12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6"/>
      <c r="N671" s="65"/>
      <c r="O671" s="1"/>
      <c r="P671" s="1"/>
      <c r="Q671" s="1"/>
      <c r="R671" s="1"/>
      <c r="S671" s="1"/>
      <c r="T671" s="1"/>
      <c r="U671" s="43"/>
    </row>
    <row r="672" spans="1:21" ht="12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6"/>
      <c r="N672" s="65"/>
      <c r="O672" s="1"/>
      <c r="P672" s="1"/>
      <c r="Q672" s="1"/>
      <c r="R672" s="1"/>
      <c r="S672" s="1"/>
      <c r="T672" s="1"/>
      <c r="U672" s="43"/>
    </row>
    <row r="673" spans="1:21" ht="12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6"/>
      <c r="N673" s="65"/>
      <c r="O673" s="1"/>
      <c r="P673" s="1"/>
      <c r="Q673" s="1"/>
      <c r="R673" s="1"/>
      <c r="S673" s="1"/>
      <c r="T673" s="1"/>
      <c r="U673" s="43"/>
    </row>
    <row r="674" spans="1:21" ht="12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6"/>
      <c r="N674" s="65"/>
      <c r="O674" s="1"/>
      <c r="P674" s="1"/>
      <c r="Q674" s="1"/>
      <c r="R674" s="1"/>
      <c r="S674" s="1"/>
      <c r="T674" s="1"/>
      <c r="U674" s="43"/>
    </row>
    <row r="675" spans="1:21" ht="12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6"/>
      <c r="N675" s="65"/>
      <c r="O675" s="1"/>
      <c r="P675" s="1"/>
      <c r="Q675" s="1"/>
      <c r="R675" s="1"/>
      <c r="S675" s="1"/>
      <c r="T675" s="1"/>
      <c r="U675" s="43"/>
    </row>
    <row r="676" spans="1:21" ht="12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6"/>
      <c r="N676" s="65"/>
      <c r="O676" s="1"/>
      <c r="P676" s="1"/>
      <c r="Q676" s="1"/>
      <c r="R676" s="1"/>
      <c r="S676" s="1"/>
      <c r="T676" s="1"/>
      <c r="U676" s="43"/>
    </row>
    <row r="677" spans="1:21" ht="12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6"/>
      <c r="N677" s="65"/>
      <c r="O677" s="1"/>
      <c r="P677" s="1"/>
      <c r="Q677" s="1"/>
      <c r="R677" s="1"/>
      <c r="S677" s="1"/>
      <c r="T677" s="1"/>
      <c r="U677" s="43"/>
    </row>
    <row r="678" spans="1:21" ht="12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6"/>
      <c r="N678" s="65"/>
      <c r="O678" s="1"/>
      <c r="P678" s="1"/>
      <c r="Q678" s="1"/>
      <c r="R678" s="1"/>
      <c r="S678" s="1"/>
      <c r="T678" s="1"/>
      <c r="U678" s="43"/>
    </row>
    <row r="679" spans="1:21" ht="12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6"/>
      <c r="N679" s="65"/>
      <c r="O679" s="1"/>
      <c r="P679" s="1"/>
      <c r="Q679" s="1"/>
      <c r="R679" s="1"/>
      <c r="S679" s="1"/>
      <c r="T679" s="1"/>
      <c r="U679" s="43"/>
    </row>
    <row r="680" spans="1:21" ht="12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6"/>
      <c r="N680" s="65"/>
      <c r="O680" s="1"/>
      <c r="P680" s="1"/>
      <c r="Q680" s="1"/>
      <c r="R680" s="1"/>
      <c r="S680" s="1"/>
      <c r="T680" s="1"/>
      <c r="U680" s="43"/>
    </row>
    <row r="681" spans="1:21" ht="12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6"/>
      <c r="N681" s="65"/>
      <c r="O681" s="1"/>
      <c r="P681" s="1"/>
      <c r="Q681" s="1"/>
      <c r="R681" s="1"/>
      <c r="S681" s="1"/>
      <c r="T681" s="1"/>
      <c r="U681" s="43"/>
    </row>
    <row r="682" spans="1:21" ht="12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6"/>
      <c r="N682" s="65"/>
      <c r="O682" s="1"/>
      <c r="P682" s="1"/>
      <c r="Q682" s="1"/>
      <c r="R682" s="1"/>
      <c r="S682" s="1"/>
      <c r="T682" s="1"/>
      <c r="U682" s="43"/>
    </row>
    <row r="683" spans="1:21" ht="12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6"/>
      <c r="N683" s="65"/>
      <c r="O683" s="1"/>
      <c r="P683" s="1"/>
      <c r="Q683" s="1"/>
      <c r="R683" s="1"/>
      <c r="S683" s="1"/>
      <c r="T683" s="1"/>
      <c r="U683" s="43"/>
    </row>
    <row r="684" spans="1:21" ht="12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6"/>
      <c r="N684" s="65"/>
      <c r="O684" s="1"/>
      <c r="P684" s="1"/>
      <c r="Q684" s="1"/>
      <c r="R684" s="1"/>
      <c r="S684" s="1"/>
      <c r="T684" s="1"/>
      <c r="U684" s="43"/>
    </row>
    <row r="685" spans="1:21" ht="12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6"/>
      <c r="N685" s="65"/>
      <c r="O685" s="1"/>
      <c r="P685" s="1"/>
      <c r="Q685" s="1"/>
      <c r="R685" s="1"/>
      <c r="S685" s="1"/>
      <c r="T685" s="1"/>
      <c r="U685" s="43"/>
    </row>
    <row r="686" spans="1:21" ht="12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6"/>
      <c r="N686" s="65"/>
      <c r="O686" s="1"/>
      <c r="P686" s="1"/>
      <c r="Q686" s="1"/>
      <c r="R686" s="1"/>
      <c r="S686" s="1"/>
      <c r="T686" s="1"/>
      <c r="U686" s="43"/>
    </row>
    <row r="687" spans="1:21" ht="12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6"/>
      <c r="N687" s="65"/>
      <c r="O687" s="1"/>
      <c r="P687" s="1"/>
      <c r="Q687" s="1"/>
      <c r="R687" s="1"/>
      <c r="S687" s="1"/>
      <c r="T687" s="1"/>
      <c r="U687" s="43"/>
    </row>
    <row r="688" spans="1:21" ht="12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6"/>
      <c r="N688" s="65"/>
      <c r="O688" s="1"/>
      <c r="P688" s="1"/>
      <c r="Q688" s="1"/>
      <c r="R688" s="1"/>
      <c r="S688" s="1"/>
      <c r="T688" s="1"/>
      <c r="U688" s="43"/>
    </row>
    <row r="689" spans="1:21" ht="12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6"/>
      <c r="N689" s="65"/>
      <c r="O689" s="1"/>
      <c r="P689" s="1"/>
      <c r="Q689" s="1"/>
      <c r="R689" s="1"/>
      <c r="S689" s="1"/>
      <c r="T689" s="1"/>
      <c r="U689" s="43"/>
    </row>
    <row r="690" spans="1:21" ht="12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6"/>
      <c r="N690" s="65"/>
      <c r="O690" s="1"/>
      <c r="P690" s="1"/>
      <c r="Q690" s="1"/>
      <c r="R690" s="1"/>
      <c r="S690" s="1"/>
      <c r="T690" s="1"/>
      <c r="U690" s="43"/>
    </row>
    <row r="691" spans="1:21" ht="12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6"/>
      <c r="N691" s="65"/>
      <c r="O691" s="1"/>
      <c r="P691" s="1"/>
      <c r="Q691" s="1"/>
      <c r="R691" s="1"/>
      <c r="S691" s="1"/>
      <c r="T691" s="1"/>
      <c r="U691" s="43"/>
    </row>
    <row r="692" spans="1:21" ht="12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6"/>
      <c r="N692" s="65"/>
      <c r="O692" s="1"/>
      <c r="P692" s="1"/>
      <c r="Q692" s="1"/>
      <c r="R692" s="1"/>
      <c r="S692" s="1"/>
      <c r="T692" s="1"/>
      <c r="U692" s="43"/>
    </row>
    <row r="693" spans="1:21" ht="12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6"/>
      <c r="N693" s="65"/>
      <c r="O693" s="1"/>
      <c r="P693" s="1"/>
      <c r="Q693" s="1"/>
      <c r="R693" s="1"/>
      <c r="S693" s="1"/>
      <c r="T693" s="1"/>
      <c r="U693" s="43"/>
    </row>
    <row r="694" spans="1:21" ht="12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6"/>
      <c r="N694" s="65"/>
      <c r="O694" s="1"/>
      <c r="P694" s="1"/>
      <c r="Q694" s="1"/>
      <c r="R694" s="1"/>
      <c r="S694" s="1"/>
      <c r="T694" s="1"/>
      <c r="U694" s="43"/>
    </row>
    <row r="695" spans="1:21" ht="12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6"/>
      <c r="N695" s="65"/>
      <c r="O695" s="1"/>
      <c r="P695" s="1"/>
      <c r="Q695" s="1"/>
      <c r="R695" s="1"/>
      <c r="S695" s="1"/>
      <c r="T695" s="1"/>
      <c r="U695" s="43"/>
    </row>
    <row r="696" spans="1:21" ht="12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6"/>
      <c r="N696" s="65"/>
      <c r="O696" s="1"/>
      <c r="P696" s="1"/>
      <c r="Q696" s="1"/>
      <c r="R696" s="1"/>
      <c r="S696" s="1"/>
      <c r="T696" s="1"/>
      <c r="U696" s="43"/>
    </row>
    <row r="697" spans="1:21" ht="12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6"/>
      <c r="N697" s="65"/>
      <c r="O697" s="1"/>
      <c r="P697" s="1"/>
      <c r="Q697" s="1"/>
      <c r="R697" s="1"/>
      <c r="S697" s="1"/>
      <c r="T697" s="1"/>
      <c r="U697" s="43"/>
    </row>
    <row r="698" spans="1:21" ht="12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6"/>
      <c r="N698" s="65"/>
      <c r="O698" s="1"/>
      <c r="P698" s="1"/>
      <c r="Q698" s="1"/>
      <c r="R698" s="1"/>
      <c r="S698" s="1"/>
      <c r="T698" s="1"/>
      <c r="U698" s="43"/>
    </row>
    <row r="699" spans="1:21" ht="12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6"/>
      <c r="N699" s="65"/>
      <c r="O699" s="1"/>
      <c r="P699" s="1"/>
      <c r="Q699" s="1"/>
      <c r="R699" s="1"/>
      <c r="S699" s="1"/>
      <c r="T699" s="1"/>
      <c r="U699" s="43"/>
    </row>
    <row r="700" spans="1:21" ht="12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6"/>
      <c r="N700" s="65"/>
      <c r="O700" s="1"/>
      <c r="P700" s="1"/>
      <c r="Q700" s="1"/>
      <c r="R700" s="1"/>
      <c r="S700" s="1"/>
      <c r="T700" s="1"/>
      <c r="U700" s="43"/>
    </row>
    <row r="701" spans="1:21" ht="12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6"/>
      <c r="N701" s="65"/>
      <c r="O701" s="1"/>
      <c r="P701" s="1"/>
      <c r="Q701" s="1"/>
      <c r="R701" s="1"/>
      <c r="S701" s="1"/>
      <c r="T701" s="1"/>
      <c r="U701" s="43"/>
    </row>
    <row r="702" spans="1:21" ht="12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6"/>
      <c r="N702" s="65"/>
      <c r="O702" s="1"/>
      <c r="P702" s="1"/>
      <c r="Q702" s="1"/>
      <c r="R702" s="1"/>
      <c r="S702" s="1"/>
      <c r="T702" s="1"/>
      <c r="U702" s="43"/>
    </row>
    <row r="703" spans="1:21" ht="12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6"/>
      <c r="N703" s="65"/>
      <c r="O703" s="1"/>
      <c r="P703" s="1"/>
      <c r="Q703" s="1"/>
      <c r="R703" s="1"/>
      <c r="S703" s="1"/>
      <c r="T703" s="1"/>
      <c r="U703" s="43"/>
    </row>
    <row r="704" spans="1:21" ht="12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6"/>
      <c r="N704" s="65"/>
      <c r="O704" s="1"/>
      <c r="P704" s="1"/>
      <c r="Q704" s="1"/>
      <c r="R704" s="1"/>
      <c r="S704" s="1"/>
      <c r="T704" s="1"/>
      <c r="U704" s="43"/>
    </row>
    <row r="705" spans="1:21" ht="12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6"/>
      <c r="N705" s="65"/>
      <c r="O705" s="1"/>
      <c r="P705" s="1"/>
      <c r="Q705" s="1"/>
      <c r="R705" s="1"/>
      <c r="S705" s="1"/>
      <c r="T705" s="1"/>
      <c r="U705" s="43"/>
    </row>
    <row r="706" spans="1:21" ht="12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6"/>
      <c r="N706" s="65"/>
      <c r="O706" s="1"/>
      <c r="P706" s="1"/>
      <c r="Q706" s="1"/>
      <c r="R706" s="1"/>
      <c r="S706" s="1"/>
      <c r="T706" s="1"/>
      <c r="U706" s="43"/>
    </row>
    <row r="707" spans="1:21" ht="12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6"/>
      <c r="N707" s="65"/>
      <c r="O707" s="1"/>
      <c r="P707" s="1"/>
      <c r="Q707" s="1"/>
      <c r="R707" s="1"/>
      <c r="S707" s="1"/>
      <c r="T707" s="1"/>
      <c r="U707" s="43"/>
    </row>
    <row r="708" spans="1:21" ht="12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6"/>
      <c r="N708" s="65"/>
      <c r="O708" s="1"/>
      <c r="P708" s="1"/>
      <c r="Q708" s="1"/>
      <c r="R708" s="1"/>
      <c r="S708" s="1"/>
      <c r="T708" s="1"/>
      <c r="U708" s="43"/>
    </row>
    <row r="709" spans="1:21" ht="12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6"/>
      <c r="N709" s="65"/>
      <c r="O709" s="1"/>
      <c r="P709" s="1"/>
      <c r="Q709" s="1"/>
      <c r="R709" s="1"/>
      <c r="S709" s="1"/>
      <c r="T709" s="1"/>
      <c r="U709" s="43"/>
    </row>
    <row r="710" spans="1:21" ht="12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6"/>
      <c r="N710" s="65"/>
      <c r="O710" s="1"/>
      <c r="P710" s="1"/>
      <c r="Q710" s="1"/>
      <c r="R710" s="1"/>
      <c r="S710" s="1"/>
      <c r="T710" s="1"/>
      <c r="U710" s="43"/>
    </row>
    <row r="711" spans="1:21" ht="12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6"/>
      <c r="N711" s="65"/>
      <c r="O711" s="1"/>
      <c r="P711" s="1"/>
      <c r="Q711" s="1"/>
      <c r="R711" s="1"/>
      <c r="S711" s="1"/>
      <c r="T711" s="1"/>
      <c r="U711" s="43"/>
    </row>
    <row r="712" spans="1:21" ht="12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6"/>
      <c r="N712" s="65"/>
      <c r="O712" s="1"/>
      <c r="P712" s="1"/>
      <c r="Q712" s="1"/>
      <c r="R712" s="1"/>
      <c r="S712" s="1"/>
      <c r="T712" s="1"/>
      <c r="U712" s="43"/>
    </row>
    <row r="713" spans="1:21" ht="12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6"/>
      <c r="N713" s="65"/>
      <c r="O713" s="1"/>
      <c r="P713" s="1"/>
      <c r="Q713" s="1"/>
      <c r="R713" s="1"/>
      <c r="S713" s="1"/>
      <c r="T713" s="1"/>
      <c r="U713" s="43"/>
    </row>
    <row r="714" spans="1:21" ht="12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6"/>
      <c r="N714" s="65"/>
      <c r="O714" s="1"/>
      <c r="P714" s="1"/>
      <c r="Q714" s="1"/>
      <c r="R714" s="1"/>
      <c r="S714" s="1"/>
      <c r="T714" s="1"/>
      <c r="U714" s="43"/>
    </row>
    <row r="715" spans="1:21" ht="12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6"/>
      <c r="N715" s="65"/>
      <c r="O715" s="1"/>
      <c r="P715" s="1"/>
      <c r="Q715" s="1"/>
      <c r="R715" s="1"/>
      <c r="S715" s="1"/>
      <c r="T715" s="1"/>
      <c r="U715" s="43"/>
    </row>
    <row r="716" spans="1:21" ht="12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6"/>
      <c r="N716" s="65"/>
      <c r="O716" s="1"/>
      <c r="P716" s="1"/>
      <c r="Q716" s="1"/>
      <c r="R716" s="1"/>
      <c r="S716" s="1"/>
      <c r="T716" s="1"/>
      <c r="U716" s="43"/>
    </row>
    <row r="717" spans="1:21" ht="12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6"/>
      <c r="N717" s="65"/>
      <c r="O717" s="1"/>
      <c r="P717" s="1"/>
      <c r="Q717" s="1"/>
      <c r="R717" s="1"/>
      <c r="S717" s="1"/>
      <c r="T717" s="1"/>
      <c r="U717" s="43"/>
    </row>
    <row r="718" spans="1:21" ht="12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6"/>
      <c r="N718" s="65"/>
      <c r="O718" s="1"/>
      <c r="P718" s="1"/>
      <c r="Q718" s="1"/>
      <c r="R718" s="1"/>
      <c r="S718" s="1"/>
      <c r="T718" s="1"/>
      <c r="U718" s="43"/>
    </row>
    <row r="719" spans="1:21" ht="12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6"/>
      <c r="N719" s="65"/>
      <c r="O719" s="1"/>
      <c r="P719" s="1"/>
      <c r="Q719" s="1"/>
      <c r="R719" s="1"/>
      <c r="S719" s="1"/>
      <c r="T719" s="1"/>
      <c r="U719" s="43"/>
    </row>
    <row r="720" spans="1:21" ht="12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6"/>
      <c r="N720" s="65"/>
      <c r="O720" s="1"/>
      <c r="P720" s="1"/>
      <c r="Q720" s="1"/>
      <c r="R720" s="1"/>
      <c r="S720" s="1"/>
      <c r="T720" s="1"/>
      <c r="U720" s="43"/>
    </row>
    <row r="721" spans="1:21" ht="12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6"/>
      <c r="N721" s="65"/>
      <c r="O721" s="1"/>
      <c r="P721" s="1"/>
      <c r="Q721" s="1"/>
      <c r="R721" s="1"/>
      <c r="S721" s="1"/>
      <c r="T721" s="1"/>
      <c r="U721" s="43"/>
    </row>
    <row r="722" spans="1:21" ht="12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6"/>
      <c r="N722" s="65"/>
      <c r="O722" s="1"/>
      <c r="P722" s="1"/>
      <c r="Q722" s="1"/>
      <c r="R722" s="1"/>
      <c r="S722" s="1"/>
      <c r="T722" s="1"/>
      <c r="U722" s="43"/>
    </row>
    <row r="723" spans="1:21" ht="12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6"/>
      <c r="N723" s="65"/>
      <c r="O723" s="1"/>
      <c r="P723" s="1"/>
      <c r="Q723" s="1"/>
      <c r="R723" s="1"/>
      <c r="S723" s="1"/>
      <c r="T723" s="1"/>
      <c r="U723" s="43"/>
    </row>
    <row r="724" spans="1:21" ht="12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6"/>
      <c r="N724" s="65"/>
      <c r="O724" s="1"/>
      <c r="P724" s="1"/>
      <c r="Q724" s="1"/>
      <c r="R724" s="1"/>
      <c r="S724" s="1"/>
      <c r="T724" s="1"/>
      <c r="U724" s="43"/>
    </row>
    <row r="725" spans="1:21" ht="12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6"/>
      <c r="N725" s="65"/>
      <c r="O725" s="1"/>
      <c r="P725" s="1"/>
      <c r="Q725" s="1"/>
      <c r="R725" s="1"/>
      <c r="S725" s="1"/>
      <c r="T725" s="1"/>
      <c r="U725" s="43"/>
    </row>
    <row r="726" spans="1:21" ht="12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6"/>
      <c r="N726" s="65"/>
      <c r="O726" s="1"/>
      <c r="P726" s="1"/>
      <c r="Q726" s="1"/>
      <c r="R726" s="1"/>
      <c r="S726" s="1"/>
      <c r="T726" s="1"/>
      <c r="U726" s="43"/>
    </row>
    <row r="727" spans="1:21" ht="12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6"/>
      <c r="N727" s="65"/>
      <c r="O727" s="1"/>
      <c r="P727" s="1"/>
      <c r="Q727" s="1"/>
      <c r="R727" s="1"/>
      <c r="S727" s="1"/>
      <c r="T727" s="1"/>
      <c r="U727" s="43"/>
    </row>
    <row r="728" spans="1:21" ht="12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6"/>
      <c r="N728" s="65"/>
      <c r="O728" s="1"/>
      <c r="P728" s="1"/>
      <c r="Q728" s="1"/>
      <c r="R728" s="1"/>
      <c r="S728" s="1"/>
      <c r="T728" s="1"/>
      <c r="U728" s="43"/>
    </row>
    <row r="729" spans="1:21" ht="12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6"/>
      <c r="N729" s="65"/>
      <c r="O729" s="1"/>
      <c r="P729" s="1"/>
      <c r="Q729" s="1"/>
      <c r="R729" s="1"/>
      <c r="S729" s="1"/>
      <c r="T729" s="1"/>
      <c r="U729" s="43"/>
    </row>
    <row r="730" spans="1:21" ht="12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6"/>
      <c r="N730" s="65"/>
      <c r="O730" s="1"/>
      <c r="P730" s="1"/>
      <c r="Q730" s="1"/>
      <c r="R730" s="1"/>
      <c r="S730" s="1"/>
      <c r="T730" s="1"/>
      <c r="U730" s="43"/>
    </row>
    <row r="731" spans="1:21" ht="12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6"/>
      <c r="N731" s="65"/>
      <c r="O731" s="1"/>
      <c r="P731" s="1"/>
      <c r="Q731" s="1"/>
      <c r="R731" s="1"/>
      <c r="S731" s="1"/>
      <c r="T731" s="1"/>
      <c r="U731" s="43"/>
    </row>
    <row r="732" spans="1:21" ht="12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6"/>
      <c r="N732" s="65"/>
      <c r="O732" s="1"/>
      <c r="P732" s="1"/>
      <c r="Q732" s="1"/>
      <c r="R732" s="1"/>
      <c r="S732" s="1"/>
      <c r="T732" s="1"/>
      <c r="U732" s="43"/>
    </row>
    <row r="733" spans="1:21" ht="12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6"/>
      <c r="N733" s="65"/>
      <c r="O733" s="1"/>
      <c r="P733" s="1"/>
      <c r="Q733" s="1"/>
      <c r="R733" s="1"/>
      <c r="S733" s="1"/>
      <c r="T733" s="1"/>
      <c r="U733" s="43"/>
    </row>
    <row r="734" spans="1:21" ht="12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6"/>
      <c r="N734" s="65"/>
      <c r="O734" s="1"/>
      <c r="P734" s="1"/>
      <c r="Q734" s="1"/>
      <c r="R734" s="1"/>
      <c r="S734" s="1"/>
      <c r="T734" s="1"/>
      <c r="U734" s="43"/>
    </row>
    <row r="735" spans="1:21" ht="12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6"/>
      <c r="N735" s="65"/>
      <c r="O735" s="1"/>
      <c r="P735" s="1"/>
      <c r="Q735" s="1"/>
      <c r="R735" s="1"/>
      <c r="S735" s="1"/>
      <c r="T735" s="1"/>
      <c r="U735" s="43"/>
    </row>
    <row r="736" spans="1:21" ht="12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6"/>
      <c r="N736" s="65"/>
      <c r="O736" s="1"/>
      <c r="P736" s="1"/>
      <c r="Q736" s="1"/>
      <c r="R736" s="1"/>
      <c r="S736" s="1"/>
      <c r="T736" s="1"/>
      <c r="U736" s="43"/>
    </row>
    <row r="737" spans="1:21" ht="12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6"/>
      <c r="N737" s="65"/>
      <c r="O737" s="1"/>
      <c r="P737" s="1"/>
      <c r="Q737" s="1"/>
      <c r="R737" s="1"/>
      <c r="S737" s="1"/>
      <c r="T737" s="1"/>
      <c r="U737" s="43"/>
    </row>
    <row r="738" spans="1:21" ht="12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6"/>
      <c r="N738" s="65"/>
      <c r="O738" s="1"/>
      <c r="P738" s="1"/>
      <c r="Q738" s="1"/>
      <c r="R738" s="1"/>
      <c r="S738" s="1"/>
      <c r="T738" s="1"/>
      <c r="U738" s="43"/>
    </row>
    <row r="739" spans="1:21" ht="12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6"/>
      <c r="N739" s="65"/>
      <c r="O739" s="1"/>
      <c r="P739" s="1"/>
      <c r="Q739" s="1"/>
      <c r="R739" s="1"/>
      <c r="S739" s="1"/>
      <c r="T739" s="1"/>
      <c r="U739" s="43"/>
    </row>
    <row r="740" spans="1:21" ht="12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6"/>
      <c r="N740" s="65"/>
      <c r="O740" s="1"/>
      <c r="P740" s="1"/>
      <c r="Q740" s="1"/>
      <c r="R740" s="1"/>
      <c r="S740" s="1"/>
      <c r="T740" s="1"/>
      <c r="U740" s="43"/>
    </row>
    <row r="741" spans="1:21" ht="12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6"/>
      <c r="N741" s="65"/>
      <c r="O741" s="1"/>
      <c r="P741" s="1"/>
      <c r="Q741" s="1"/>
      <c r="R741" s="1"/>
      <c r="S741" s="1"/>
      <c r="T741" s="1"/>
      <c r="U741" s="43"/>
    </row>
    <row r="742" spans="1:21" ht="12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6"/>
      <c r="N742" s="65"/>
      <c r="O742" s="1"/>
      <c r="P742" s="1"/>
      <c r="Q742" s="1"/>
      <c r="R742" s="1"/>
      <c r="S742" s="1"/>
      <c r="T742" s="1"/>
      <c r="U742" s="43"/>
    </row>
    <row r="743" spans="1:21" ht="12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6"/>
      <c r="N743" s="65"/>
      <c r="O743" s="1"/>
      <c r="P743" s="1"/>
      <c r="Q743" s="1"/>
      <c r="R743" s="1"/>
      <c r="S743" s="1"/>
      <c r="T743" s="1"/>
      <c r="U743" s="43"/>
    </row>
    <row r="744" spans="1:21" ht="12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6"/>
      <c r="N744" s="65"/>
      <c r="O744" s="1"/>
      <c r="P744" s="1"/>
      <c r="Q744" s="1"/>
      <c r="R744" s="1"/>
      <c r="S744" s="1"/>
      <c r="T744" s="1"/>
      <c r="U744" s="43"/>
    </row>
    <row r="745" spans="1:21" ht="12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6"/>
      <c r="N745" s="65"/>
      <c r="O745" s="1"/>
      <c r="P745" s="1"/>
      <c r="Q745" s="1"/>
      <c r="R745" s="1"/>
      <c r="S745" s="1"/>
      <c r="T745" s="1"/>
      <c r="U745" s="43"/>
    </row>
    <row r="746" spans="1:21" ht="12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6"/>
      <c r="N746" s="65"/>
      <c r="O746" s="1"/>
      <c r="P746" s="1"/>
      <c r="Q746" s="1"/>
      <c r="R746" s="1"/>
      <c r="S746" s="1"/>
      <c r="T746" s="1"/>
      <c r="U746" s="43"/>
    </row>
    <row r="747" spans="1:21" ht="12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6"/>
      <c r="N747" s="65"/>
      <c r="O747" s="1"/>
      <c r="P747" s="1"/>
      <c r="Q747" s="1"/>
      <c r="R747" s="1"/>
      <c r="S747" s="1"/>
      <c r="T747" s="1"/>
      <c r="U747" s="43"/>
    </row>
    <row r="748" spans="1:21" ht="12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6"/>
      <c r="N748" s="65"/>
      <c r="O748" s="1"/>
      <c r="P748" s="1"/>
      <c r="Q748" s="1"/>
      <c r="R748" s="1"/>
      <c r="S748" s="1"/>
      <c r="T748" s="1"/>
      <c r="U748" s="43"/>
    </row>
    <row r="749" spans="1:21" ht="12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6"/>
      <c r="N749" s="65"/>
      <c r="O749" s="1"/>
      <c r="P749" s="1"/>
      <c r="Q749" s="1"/>
      <c r="R749" s="1"/>
      <c r="S749" s="1"/>
      <c r="T749" s="1"/>
      <c r="U749" s="43"/>
    </row>
    <row r="750" spans="1:21" ht="12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6"/>
      <c r="N750" s="65"/>
      <c r="O750" s="1"/>
      <c r="P750" s="1"/>
      <c r="Q750" s="1"/>
      <c r="R750" s="1"/>
      <c r="S750" s="1"/>
      <c r="T750" s="1"/>
      <c r="U750" s="43"/>
    </row>
    <row r="751" spans="1:21" ht="12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6"/>
      <c r="N751" s="65"/>
      <c r="O751" s="1"/>
      <c r="P751" s="1"/>
      <c r="Q751" s="1"/>
      <c r="R751" s="1"/>
      <c r="S751" s="1"/>
      <c r="T751" s="1"/>
      <c r="U751" s="43"/>
    </row>
    <row r="752" spans="1:21" ht="12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6"/>
      <c r="N752" s="65"/>
      <c r="O752" s="1"/>
      <c r="P752" s="1"/>
      <c r="Q752" s="1"/>
      <c r="R752" s="1"/>
      <c r="S752" s="1"/>
      <c r="T752" s="1"/>
      <c r="U752" s="43"/>
    </row>
    <row r="753" spans="1:21" ht="12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6"/>
      <c r="N753" s="65"/>
      <c r="O753" s="1"/>
      <c r="P753" s="1"/>
      <c r="Q753" s="1"/>
      <c r="R753" s="1"/>
      <c r="S753" s="1"/>
      <c r="T753" s="1"/>
      <c r="U753" s="43"/>
    </row>
    <row r="754" spans="1:21" ht="12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6"/>
      <c r="N754" s="65"/>
      <c r="O754" s="1"/>
      <c r="P754" s="1"/>
      <c r="Q754" s="1"/>
      <c r="R754" s="1"/>
      <c r="S754" s="1"/>
      <c r="T754" s="1"/>
      <c r="U754" s="43"/>
    </row>
    <row r="755" spans="1:21" ht="12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6"/>
      <c r="N755" s="65"/>
      <c r="O755" s="1"/>
      <c r="P755" s="1"/>
      <c r="Q755" s="1"/>
      <c r="R755" s="1"/>
      <c r="S755" s="1"/>
      <c r="T755" s="1"/>
      <c r="U755" s="43"/>
    </row>
    <row r="756" spans="1:21" ht="12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6"/>
      <c r="N756" s="65"/>
      <c r="O756" s="1"/>
      <c r="P756" s="1"/>
      <c r="Q756" s="1"/>
      <c r="R756" s="1"/>
      <c r="S756" s="1"/>
      <c r="T756" s="1"/>
      <c r="U756" s="43"/>
    </row>
    <row r="757" spans="1:21" ht="12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6"/>
      <c r="N757" s="65"/>
      <c r="O757" s="1"/>
      <c r="P757" s="1"/>
      <c r="Q757" s="1"/>
      <c r="R757" s="1"/>
      <c r="S757" s="1"/>
      <c r="T757" s="1"/>
      <c r="U757" s="43"/>
    </row>
    <row r="758" spans="1:21" ht="12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6"/>
      <c r="N758" s="65"/>
      <c r="O758" s="1"/>
      <c r="P758" s="1"/>
      <c r="Q758" s="1"/>
      <c r="R758" s="1"/>
      <c r="S758" s="1"/>
      <c r="T758" s="1"/>
      <c r="U758" s="43"/>
    </row>
    <row r="759" spans="1:21" ht="12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6"/>
      <c r="N759" s="65"/>
      <c r="O759" s="1"/>
      <c r="P759" s="1"/>
      <c r="Q759" s="1"/>
      <c r="R759" s="1"/>
      <c r="S759" s="1"/>
      <c r="T759" s="1"/>
      <c r="U759" s="43"/>
    </row>
    <row r="760" spans="1:21" ht="12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6"/>
      <c r="N760" s="65"/>
      <c r="O760" s="1"/>
      <c r="P760" s="1"/>
      <c r="Q760" s="1"/>
      <c r="R760" s="1"/>
      <c r="S760" s="1"/>
      <c r="T760" s="1"/>
      <c r="U760" s="43"/>
    </row>
    <row r="761" spans="1:21" ht="12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6"/>
      <c r="N761" s="65"/>
      <c r="O761" s="1"/>
      <c r="P761" s="1"/>
      <c r="Q761" s="1"/>
      <c r="R761" s="1"/>
      <c r="S761" s="1"/>
      <c r="T761" s="1"/>
      <c r="U761" s="43"/>
    </row>
    <row r="762" spans="1:21" ht="12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6"/>
      <c r="N762" s="65"/>
      <c r="O762" s="1"/>
      <c r="P762" s="1"/>
      <c r="Q762" s="1"/>
      <c r="R762" s="1"/>
      <c r="S762" s="1"/>
      <c r="T762" s="1"/>
      <c r="U762" s="43"/>
    </row>
    <row r="763" spans="1:21" ht="12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6"/>
      <c r="N763" s="65"/>
      <c r="O763" s="1"/>
      <c r="P763" s="1"/>
      <c r="Q763" s="1"/>
      <c r="R763" s="1"/>
      <c r="S763" s="1"/>
      <c r="T763" s="1"/>
      <c r="U763" s="43"/>
    </row>
    <row r="764" spans="1:21" ht="12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6"/>
      <c r="N764" s="65"/>
      <c r="O764" s="1"/>
      <c r="P764" s="1"/>
      <c r="Q764" s="1"/>
      <c r="R764" s="1"/>
      <c r="S764" s="1"/>
      <c r="T764" s="1"/>
      <c r="U764" s="43"/>
    </row>
    <row r="765" spans="1:21" ht="12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6"/>
      <c r="N765" s="65"/>
      <c r="O765" s="1"/>
      <c r="P765" s="1"/>
      <c r="Q765" s="1"/>
      <c r="R765" s="1"/>
      <c r="S765" s="1"/>
      <c r="T765" s="1"/>
      <c r="U765" s="43"/>
    </row>
    <row r="766" spans="1:21" ht="12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6"/>
      <c r="N766" s="65"/>
      <c r="O766" s="1"/>
      <c r="P766" s="1"/>
      <c r="Q766" s="1"/>
      <c r="R766" s="1"/>
      <c r="S766" s="1"/>
      <c r="T766" s="1"/>
      <c r="U766" s="43"/>
    </row>
    <row r="767" spans="1:21" ht="12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6"/>
      <c r="N767" s="65"/>
      <c r="O767" s="1"/>
      <c r="P767" s="1"/>
      <c r="Q767" s="1"/>
      <c r="R767" s="1"/>
      <c r="S767" s="1"/>
      <c r="T767" s="1"/>
      <c r="U767" s="43"/>
    </row>
    <row r="768" spans="1:21" ht="12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6"/>
      <c r="N768" s="65"/>
      <c r="O768" s="1"/>
      <c r="P768" s="1"/>
      <c r="Q768" s="1"/>
      <c r="R768" s="1"/>
      <c r="S768" s="1"/>
      <c r="T768" s="1"/>
      <c r="U768" s="43"/>
    </row>
    <row r="769" spans="1:21" ht="12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6"/>
      <c r="N769" s="65"/>
      <c r="O769" s="1"/>
      <c r="P769" s="1"/>
      <c r="Q769" s="1"/>
      <c r="R769" s="1"/>
      <c r="S769" s="1"/>
      <c r="T769" s="1"/>
      <c r="U769" s="43"/>
    </row>
    <row r="770" spans="1:21" ht="12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6"/>
      <c r="N770" s="65"/>
      <c r="O770" s="1"/>
      <c r="P770" s="1"/>
      <c r="Q770" s="1"/>
      <c r="R770" s="1"/>
      <c r="S770" s="1"/>
      <c r="T770" s="1"/>
      <c r="U770" s="43"/>
    </row>
    <row r="771" spans="1:21" ht="12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6"/>
      <c r="N771" s="65"/>
      <c r="O771" s="1"/>
      <c r="P771" s="1"/>
      <c r="Q771" s="1"/>
      <c r="R771" s="1"/>
      <c r="S771" s="1"/>
      <c r="T771" s="1"/>
      <c r="U771" s="43"/>
    </row>
    <row r="772" spans="1:21" ht="12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6"/>
      <c r="N772" s="65"/>
      <c r="O772" s="1"/>
      <c r="P772" s="1"/>
      <c r="Q772" s="1"/>
      <c r="R772" s="1"/>
      <c r="S772" s="1"/>
      <c r="T772" s="1"/>
      <c r="U772" s="43"/>
    </row>
    <row r="773" spans="1:21" ht="12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6"/>
      <c r="N773" s="65"/>
      <c r="O773" s="1"/>
      <c r="P773" s="1"/>
      <c r="Q773" s="1"/>
      <c r="R773" s="1"/>
      <c r="S773" s="1"/>
      <c r="T773" s="1"/>
      <c r="U773" s="43"/>
    </row>
    <row r="774" spans="1:21" ht="12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6"/>
      <c r="N774" s="65"/>
      <c r="O774" s="1"/>
      <c r="P774" s="1"/>
      <c r="Q774" s="1"/>
      <c r="R774" s="1"/>
      <c r="S774" s="1"/>
      <c r="T774" s="1"/>
      <c r="U774" s="43"/>
    </row>
    <row r="775" spans="1:21" ht="12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6"/>
      <c r="N775" s="65"/>
      <c r="O775" s="1"/>
      <c r="P775" s="1"/>
      <c r="Q775" s="1"/>
      <c r="R775" s="1"/>
      <c r="S775" s="1"/>
      <c r="T775" s="1"/>
      <c r="U775" s="43"/>
    </row>
    <row r="776" spans="1:21" ht="12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6"/>
      <c r="N776" s="65"/>
      <c r="O776" s="1"/>
      <c r="P776" s="1"/>
      <c r="Q776" s="1"/>
      <c r="R776" s="1"/>
      <c r="S776" s="1"/>
      <c r="T776" s="1"/>
      <c r="U776" s="43"/>
    </row>
    <row r="777" spans="1:21" ht="12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6"/>
      <c r="N777" s="65"/>
      <c r="O777" s="1"/>
      <c r="P777" s="1"/>
      <c r="Q777" s="1"/>
      <c r="R777" s="1"/>
      <c r="S777" s="1"/>
      <c r="T777" s="1"/>
      <c r="U777" s="43"/>
    </row>
    <row r="778" spans="1:21" ht="12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6"/>
      <c r="N778" s="65"/>
      <c r="O778" s="1"/>
      <c r="P778" s="1"/>
      <c r="Q778" s="1"/>
      <c r="R778" s="1"/>
      <c r="S778" s="1"/>
      <c r="T778" s="1"/>
      <c r="U778" s="43"/>
    </row>
    <row r="779" spans="1:21" ht="12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6"/>
      <c r="N779" s="65"/>
      <c r="O779" s="1"/>
      <c r="P779" s="1"/>
      <c r="Q779" s="1"/>
      <c r="R779" s="1"/>
      <c r="S779" s="1"/>
      <c r="T779" s="1"/>
      <c r="U779" s="43"/>
    </row>
    <row r="780" spans="1:21" ht="12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6"/>
      <c r="N780" s="65"/>
      <c r="O780" s="1"/>
      <c r="P780" s="1"/>
      <c r="Q780" s="1"/>
      <c r="R780" s="1"/>
      <c r="S780" s="1"/>
      <c r="T780" s="1"/>
      <c r="U780" s="43"/>
    </row>
    <row r="781" spans="1:21" ht="12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6"/>
      <c r="N781" s="65"/>
      <c r="O781" s="1"/>
      <c r="P781" s="1"/>
      <c r="Q781" s="1"/>
      <c r="R781" s="1"/>
      <c r="S781" s="1"/>
      <c r="T781" s="1"/>
      <c r="U781" s="43"/>
    </row>
    <row r="782" spans="1:21" ht="12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6"/>
      <c r="N782" s="65"/>
      <c r="O782" s="1"/>
      <c r="P782" s="1"/>
      <c r="Q782" s="1"/>
      <c r="R782" s="1"/>
      <c r="S782" s="1"/>
      <c r="T782" s="1"/>
      <c r="U782" s="43"/>
    </row>
    <row r="783" spans="1:21" ht="12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6"/>
      <c r="N783" s="65"/>
      <c r="O783" s="1"/>
      <c r="P783" s="1"/>
      <c r="Q783" s="1"/>
      <c r="R783" s="1"/>
      <c r="S783" s="1"/>
      <c r="T783" s="1"/>
      <c r="U783" s="43"/>
    </row>
    <row r="784" spans="1:21" ht="12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6"/>
      <c r="N784" s="65"/>
      <c r="O784" s="1"/>
      <c r="P784" s="1"/>
      <c r="Q784" s="1"/>
      <c r="R784" s="1"/>
      <c r="S784" s="1"/>
      <c r="T784" s="1"/>
      <c r="U784" s="43"/>
    </row>
    <row r="785" spans="1:21" ht="12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6"/>
      <c r="N785" s="65"/>
      <c r="O785" s="1"/>
      <c r="P785" s="1"/>
      <c r="Q785" s="1"/>
      <c r="R785" s="1"/>
      <c r="S785" s="1"/>
      <c r="T785" s="1"/>
      <c r="U785" s="43"/>
    </row>
    <row r="786" spans="1:21" ht="12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6"/>
      <c r="N786" s="65"/>
      <c r="O786" s="1"/>
      <c r="P786" s="1"/>
      <c r="Q786" s="1"/>
      <c r="R786" s="1"/>
      <c r="S786" s="1"/>
      <c r="T786" s="1"/>
      <c r="U786" s="43"/>
    </row>
    <row r="787" spans="1:21" ht="12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6"/>
      <c r="N787" s="65"/>
      <c r="O787" s="1"/>
      <c r="P787" s="1"/>
      <c r="Q787" s="1"/>
      <c r="R787" s="1"/>
      <c r="S787" s="1"/>
      <c r="T787" s="1"/>
      <c r="U787" s="43"/>
    </row>
    <row r="788" spans="1:21" ht="12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6"/>
      <c r="N788" s="65"/>
      <c r="O788" s="1"/>
      <c r="P788" s="1"/>
      <c r="Q788" s="1"/>
      <c r="R788" s="1"/>
      <c r="S788" s="1"/>
      <c r="T788" s="1"/>
      <c r="U788" s="43"/>
    </row>
    <row r="789" spans="1:21" ht="12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6"/>
      <c r="N789" s="65"/>
      <c r="O789" s="1"/>
      <c r="P789" s="1"/>
      <c r="Q789" s="1"/>
      <c r="R789" s="1"/>
      <c r="S789" s="1"/>
      <c r="T789" s="1"/>
      <c r="U789" s="43"/>
    </row>
    <row r="790" spans="1:21" ht="12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6"/>
      <c r="N790" s="65"/>
      <c r="O790" s="1"/>
      <c r="P790" s="1"/>
      <c r="Q790" s="1"/>
      <c r="R790" s="1"/>
      <c r="S790" s="1"/>
      <c r="T790" s="1"/>
      <c r="U790" s="43"/>
    </row>
    <row r="791" spans="1:21" ht="12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6"/>
      <c r="N791" s="65"/>
      <c r="O791" s="1"/>
      <c r="P791" s="1"/>
      <c r="Q791" s="1"/>
      <c r="R791" s="1"/>
      <c r="S791" s="1"/>
      <c r="T791" s="1"/>
      <c r="U791" s="43"/>
    </row>
    <row r="792" spans="1:21" ht="12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6"/>
      <c r="N792" s="65"/>
      <c r="O792" s="1"/>
      <c r="P792" s="1"/>
      <c r="Q792" s="1"/>
      <c r="R792" s="1"/>
      <c r="S792" s="1"/>
      <c r="T792" s="1"/>
      <c r="U792" s="43"/>
    </row>
    <row r="793" spans="1:21" ht="12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6"/>
      <c r="N793" s="65"/>
      <c r="O793" s="1"/>
      <c r="P793" s="1"/>
      <c r="Q793" s="1"/>
      <c r="R793" s="1"/>
      <c r="S793" s="1"/>
      <c r="T793" s="1"/>
      <c r="U793" s="43"/>
    </row>
    <row r="794" spans="1:21" ht="12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6"/>
      <c r="N794" s="65"/>
      <c r="O794" s="1"/>
      <c r="P794" s="1"/>
      <c r="Q794" s="1"/>
      <c r="R794" s="1"/>
      <c r="S794" s="1"/>
      <c r="T794" s="1"/>
      <c r="U794" s="43"/>
    </row>
    <row r="795" spans="1:21" ht="12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6"/>
      <c r="N795" s="65"/>
      <c r="O795" s="1"/>
      <c r="P795" s="1"/>
      <c r="Q795" s="1"/>
      <c r="R795" s="1"/>
      <c r="S795" s="1"/>
      <c r="T795" s="1"/>
      <c r="U795" s="43"/>
    </row>
    <row r="796" spans="1:21" ht="12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6"/>
      <c r="N796" s="65"/>
      <c r="O796" s="1"/>
      <c r="P796" s="1"/>
      <c r="Q796" s="1"/>
      <c r="R796" s="1"/>
      <c r="S796" s="1"/>
      <c r="T796" s="1"/>
      <c r="U796" s="43"/>
    </row>
    <row r="797" spans="1:21" ht="12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6"/>
      <c r="N797" s="65"/>
      <c r="O797" s="1"/>
      <c r="P797" s="1"/>
      <c r="Q797" s="1"/>
      <c r="R797" s="1"/>
      <c r="S797" s="1"/>
      <c r="T797" s="1"/>
      <c r="U797" s="43"/>
    </row>
    <row r="798" spans="1:21" ht="12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6"/>
      <c r="N798" s="65"/>
      <c r="O798" s="1"/>
      <c r="P798" s="1"/>
      <c r="Q798" s="1"/>
      <c r="R798" s="1"/>
      <c r="S798" s="1"/>
      <c r="T798" s="1"/>
      <c r="U798" s="43"/>
    </row>
    <row r="799" spans="1:20" ht="12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6"/>
      <c r="N799" s="43"/>
      <c r="O799" s="41"/>
      <c r="P799" s="41"/>
      <c r="Q799" s="41"/>
      <c r="R799" s="41"/>
      <c r="S799" s="41"/>
      <c r="T799" s="41"/>
    </row>
    <row r="800" spans="1:14" ht="12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6"/>
      <c r="N800" s="43"/>
    </row>
    <row r="801" spans="1:14" ht="12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6"/>
      <c r="N801" s="43"/>
    </row>
    <row r="802" spans="1:14" ht="12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6"/>
      <c r="N802" s="43"/>
    </row>
    <row r="803" spans="1:14" ht="12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6"/>
      <c r="N803" s="43"/>
    </row>
    <row r="804" spans="1:14" ht="12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6"/>
      <c r="N804" s="43"/>
    </row>
    <row r="805" spans="1:14" ht="12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6"/>
      <c r="N805" s="43"/>
    </row>
    <row r="806" spans="1:14" ht="12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6"/>
      <c r="N806" s="43"/>
    </row>
    <row r="807" spans="1:14" ht="12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6"/>
      <c r="N807" s="43"/>
    </row>
    <row r="808" spans="1:14" ht="12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6"/>
      <c r="N808" s="43"/>
    </row>
    <row r="809" spans="1:14" ht="12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6"/>
      <c r="N809" s="43"/>
    </row>
    <row r="810" spans="1:14" ht="12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6"/>
      <c r="N810" s="43"/>
    </row>
    <row r="811" spans="1:14" ht="12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6"/>
      <c r="N811" s="43"/>
    </row>
    <row r="812" spans="1:14" ht="12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6"/>
      <c r="N812" s="43"/>
    </row>
    <row r="813" spans="1:14" ht="12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6"/>
      <c r="N813" s="43"/>
    </row>
    <row r="814" spans="1:14" ht="12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6"/>
      <c r="N814" s="43"/>
    </row>
    <row r="815" spans="1:14" ht="12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6"/>
      <c r="N815" s="43"/>
    </row>
    <row r="816" spans="1:14" ht="12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6"/>
      <c r="N816" s="43"/>
    </row>
    <row r="817" spans="1:14" ht="12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6"/>
      <c r="N817" s="43"/>
    </row>
    <row r="818" spans="1:14" ht="12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6"/>
      <c r="N818" s="43"/>
    </row>
    <row r="819" spans="1:14" ht="12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6"/>
      <c r="N819" s="43"/>
    </row>
    <row r="820" spans="1:14" ht="12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6"/>
      <c r="N820" s="43"/>
    </row>
    <row r="821" spans="1:14" ht="12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6"/>
      <c r="N821" s="43"/>
    </row>
    <row r="822" spans="1:14" ht="12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6"/>
      <c r="N822" s="43"/>
    </row>
    <row r="823" spans="1:14" ht="12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6"/>
      <c r="N823" s="43"/>
    </row>
    <row r="824" spans="1:14" ht="12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6"/>
      <c r="N824" s="43"/>
    </row>
    <row r="825" spans="1:14" ht="12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6"/>
      <c r="N825" s="43"/>
    </row>
    <row r="826" spans="1:14" ht="12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6"/>
      <c r="N826" s="43"/>
    </row>
    <row r="827" spans="1:14" ht="12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6"/>
      <c r="N827" s="43"/>
    </row>
    <row r="828" spans="1:14" ht="12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6"/>
      <c r="N828" s="43"/>
    </row>
    <row r="829" spans="1:14" ht="12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6"/>
      <c r="N829" s="43"/>
    </row>
    <row r="830" spans="1:14" ht="12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6"/>
      <c r="N830" s="43"/>
    </row>
    <row r="831" spans="1:14" ht="12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6"/>
      <c r="N831" s="43"/>
    </row>
    <row r="832" spans="1:14" ht="12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6"/>
      <c r="N832" s="43"/>
    </row>
    <row r="833" spans="1:14" ht="12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6"/>
      <c r="N833" s="43"/>
    </row>
    <row r="834" spans="1:14" ht="12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6"/>
      <c r="N834" s="43"/>
    </row>
    <row r="835" spans="1:14" ht="12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6"/>
      <c r="N835" s="43"/>
    </row>
    <row r="836" spans="1:14" ht="12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6"/>
      <c r="N836" s="43"/>
    </row>
    <row r="837" spans="1:14" ht="12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6"/>
      <c r="N837" s="43"/>
    </row>
    <row r="838" spans="1:14" ht="12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6"/>
      <c r="N838" s="43"/>
    </row>
    <row r="839" spans="1:14" ht="12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6"/>
      <c r="N839" s="43"/>
    </row>
    <row r="840" spans="1:14" ht="12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6"/>
      <c r="N840" s="43"/>
    </row>
    <row r="841" spans="1:14" ht="12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6"/>
      <c r="N841" s="43"/>
    </row>
    <row r="842" spans="1:14" ht="12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6"/>
      <c r="N842" s="43"/>
    </row>
    <row r="843" spans="1:14" ht="12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6"/>
      <c r="N843" s="43"/>
    </row>
    <row r="844" spans="1:14" ht="12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6"/>
      <c r="N844" s="43"/>
    </row>
    <row r="845" spans="1:14" ht="12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6"/>
      <c r="N845" s="43"/>
    </row>
    <row r="846" spans="1:14" ht="12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6"/>
      <c r="N846" s="43"/>
    </row>
    <row r="847" spans="1:14" ht="12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6"/>
      <c r="N847" s="43"/>
    </row>
    <row r="848" spans="1:14" ht="12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6"/>
      <c r="N848" s="43"/>
    </row>
    <row r="849" spans="1:14" ht="12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6"/>
      <c r="N849" s="43"/>
    </row>
    <row r="850" spans="1:14" ht="12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6"/>
      <c r="N850" s="43"/>
    </row>
    <row r="851" spans="1:14" ht="12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6"/>
      <c r="N851" s="43"/>
    </row>
    <row r="852" spans="1:14" ht="12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6"/>
      <c r="N852" s="43"/>
    </row>
    <row r="853" spans="1:14" ht="12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6"/>
      <c r="N853" s="43"/>
    </row>
    <row r="854" spans="1:14" ht="12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6"/>
      <c r="N854" s="43"/>
    </row>
    <row r="855" spans="1:14" ht="12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6"/>
      <c r="N855" s="43"/>
    </row>
    <row r="856" spans="1:14" ht="12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6"/>
      <c r="N856" s="43"/>
    </row>
    <row r="857" spans="1:14" ht="12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6"/>
      <c r="N857" s="43"/>
    </row>
    <row r="858" spans="1:14" ht="12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6"/>
      <c r="N858" s="43"/>
    </row>
    <row r="859" spans="1:14" ht="12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6"/>
      <c r="N859" s="43"/>
    </row>
    <row r="860" spans="1:14" ht="12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6"/>
      <c r="N860" s="43"/>
    </row>
    <row r="861" spans="1:14" ht="12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6"/>
      <c r="N861" s="43"/>
    </row>
    <row r="862" spans="1:14" ht="12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6"/>
      <c r="N862" s="43"/>
    </row>
    <row r="863" spans="1:14" ht="12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6"/>
      <c r="N863" s="43"/>
    </row>
    <row r="864" spans="1:14" ht="12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6"/>
      <c r="N864" s="43"/>
    </row>
    <row r="865" spans="1:14" ht="12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6"/>
      <c r="N865" s="43"/>
    </row>
    <row r="866" spans="1:14" ht="12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6"/>
      <c r="N866" s="43"/>
    </row>
    <row r="867" spans="1:14" ht="12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6"/>
      <c r="N867" s="43"/>
    </row>
    <row r="868" spans="1:14" ht="12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6"/>
      <c r="N868" s="43"/>
    </row>
    <row r="869" spans="1:14" ht="12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6"/>
      <c r="N869" s="43"/>
    </row>
    <row r="870" spans="1:14" ht="12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6"/>
      <c r="N870" s="43"/>
    </row>
    <row r="871" spans="1:13" ht="12">
      <c r="A871" s="1"/>
      <c r="B871" s="1"/>
      <c r="C871" s="1"/>
      <c r="D871" s="2"/>
      <c r="E871" s="1"/>
      <c r="F871" s="1"/>
      <c r="G871" s="40"/>
      <c r="H871" s="41"/>
      <c r="I871" s="41"/>
      <c r="J871" s="41"/>
      <c r="K871" s="41"/>
      <c r="L871" s="41"/>
      <c r="M871" s="66"/>
    </row>
    <row r="872" spans="1:7" ht="12">
      <c r="A872" s="1"/>
      <c r="B872" s="1"/>
      <c r="C872" s="1"/>
      <c r="D872" s="2"/>
      <c r="E872" s="1"/>
      <c r="F872" s="1"/>
      <c r="G872" s="43"/>
    </row>
    <row r="873" spans="1:7" ht="12">
      <c r="A873" s="1"/>
      <c r="B873" s="1"/>
      <c r="C873" s="1"/>
      <c r="D873" s="2"/>
      <c r="E873" s="1"/>
      <c r="F873" s="1"/>
      <c r="G873" s="43"/>
    </row>
    <row r="874" spans="1:7" ht="12">
      <c r="A874" s="1"/>
      <c r="B874" s="1"/>
      <c r="C874" s="1"/>
      <c r="D874" s="2"/>
      <c r="E874" s="1"/>
      <c r="F874" s="1"/>
      <c r="G874" s="43"/>
    </row>
    <row r="875" spans="1:7" ht="12">
      <c r="A875" s="1"/>
      <c r="B875" s="1"/>
      <c r="C875" s="1"/>
      <c r="D875" s="2"/>
      <c r="E875" s="1"/>
      <c r="F875" s="1"/>
      <c r="G875" s="43"/>
    </row>
    <row r="876" spans="1:7" ht="12">
      <c r="A876" s="1"/>
      <c r="B876" s="1"/>
      <c r="C876" s="1"/>
      <c r="D876" s="2"/>
      <c r="E876" s="1"/>
      <c r="F876" s="1"/>
      <c r="G876" s="43"/>
    </row>
    <row r="877" spans="1:7" ht="12">
      <c r="A877" s="1"/>
      <c r="B877" s="1"/>
      <c r="C877" s="1"/>
      <c r="D877" s="2"/>
      <c r="E877" s="1"/>
      <c r="F877" s="1"/>
      <c r="G877" s="43"/>
    </row>
    <row r="878" spans="1:7" ht="12">
      <c r="A878" s="1"/>
      <c r="B878" s="1"/>
      <c r="C878" s="1"/>
      <c r="D878" s="2"/>
      <c r="E878" s="1"/>
      <c r="F878" s="1"/>
      <c r="G878" s="43"/>
    </row>
    <row r="879" spans="1:7" ht="12">
      <c r="A879" s="1"/>
      <c r="B879" s="1"/>
      <c r="C879" s="1"/>
      <c r="D879" s="2"/>
      <c r="E879" s="1"/>
      <c r="F879" s="1"/>
      <c r="G879" s="43"/>
    </row>
    <row r="880" spans="1:7" ht="12">
      <c r="A880" s="1"/>
      <c r="B880" s="1"/>
      <c r="C880" s="1"/>
      <c r="D880" s="2"/>
      <c r="E880" s="1"/>
      <c r="F880" s="1"/>
      <c r="G880" s="43"/>
    </row>
    <row r="881" spans="1:7" ht="12">
      <c r="A881" s="1"/>
      <c r="B881" s="1"/>
      <c r="C881" s="1"/>
      <c r="D881" s="2"/>
      <c r="E881" s="1"/>
      <c r="F881" s="1"/>
      <c r="G881" s="43"/>
    </row>
    <row r="882" spans="1:7" ht="12">
      <c r="A882" s="1"/>
      <c r="B882" s="1"/>
      <c r="C882" s="1"/>
      <c r="D882" s="2"/>
      <c r="E882" s="1"/>
      <c r="F882" s="1"/>
      <c r="G882" s="43"/>
    </row>
    <row r="883" spans="1:7" ht="12">
      <c r="A883" s="1"/>
      <c r="B883" s="1"/>
      <c r="C883" s="1"/>
      <c r="D883" s="2"/>
      <c r="E883" s="1"/>
      <c r="F883" s="1"/>
      <c r="G883" s="43"/>
    </row>
    <row r="884" spans="1:7" ht="12">
      <c r="A884" s="1"/>
      <c r="B884" s="1"/>
      <c r="C884" s="1"/>
      <c r="D884" s="2"/>
      <c r="E884" s="1"/>
      <c r="F884" s="1"/>
      <c r="G884" s="43"/>
    </row>
    <row r="885" spans="1:7" ht="12">
      <c r="A885" s="1"/>
      <c r="B885" s="1"/>
      <c r="C885" s="1"/>
      <c r="D885" s="2"/>
      <c r="E885" s="1"/>
      <c r="F885" s="1"/>
      <c r="G885" s="43"/>
    </row>
    <row r="886" spans="1:7" ht="12">
      <c r="A886" s="1"/>
      <c r="B886" s="1"/>
      <c r="C886" s="1"/>
      <c r="D886" s="2"/>
      <c r="E886" s="1"/>
      <c r="F886" s="1"/>
      <c r="G886" s="43"/>
    </row>
    <row r="887" spans="1:7" ht="12">
      <c r="A887" s="1"/>
      <c r="B887" s="1"/>
      <c r="C887" s="1"/>
      <c r="D887" s="2"/>
      <c r="E887" s="1"/>
      <c r="F887" s="1"/>
      <c r="G887" s="43"/>
    </row>
    <row r="888" spans="1:7" ht="12">
      <c r="A888" s="1"/>
      <c r="B888" s="1"/>
      <c r="C888" s="1"/>
      <c r="D888" s="2"/>
      <c r="E888" s="1"/>
      <c r="F888" s="1"/>
      <c r="G888" s="43"/>
    </row>
    <row r="889" spans="1:7" ht="12">
      <c r="A889" s="1"/>
      <c r="B889" s="1"/>
      <c r="C889" s="1"/>
      <c r="D889" s="2"/>
      <c r="E889" s="1"/>
      <c r="F889" s="1"/>
      <c r="G889" s="43"/>
    </row>
    <row r="890" spans="1:7" ht="12">
      <c r="A890" s="1"/>
      <c r="B890" s="1"/>
      <c r="C890" s="1"/>
      <c r="D890" s="2"/>
      <c r="E890" s="1"/>
      <c r="F890" s="1"/>
      <c r="G890" s="43"/>
    </row>
    <row r="891" spans="1:7" ht="12">
      <c r="A891" s="1"/>
      <c r="B891" s="1"/>
      <c r="C891" s="1"/>
      <c r="D891" s="2"/>
      <c r="E891" s="1"/>
      <c r="F891" s="1"/>
      <c r="G891" s="43"/>
    </row>
    <row r="892" spans="1:7" ht="12">
      <c r="A892" s="1"/>
      <c r="B892" s="1"/>
      <c r="C892" s="1"/>
      <c r="D892" s="2"/>
      <c r="E892" s="1"/>
      <c r="F892" s="1"/>
      <c r="G892" s="43"/>
    </row>
    <row r="893" spans="1:7" ht="12">
      <c r="A893" s="1"/>
      <c r="B893" s="1"/>
      <c r="C893" s="1"/>
      <c r="D893" s="2"/>
      <c r="E893" s="1"/>
      <c r="F893" s="1"/>
      <c r="G893" s="43"/>
    </row>
    <row r="894" spans="1:7" ht="12">
      <c r="A894" s="1"/>
      <c r="B894" s="1"/>
      <c r="C894" s="1"/>
      <c r="D894" s="2"/>
      <c r="E894" s="1"/>
      <c r="F894" s="1"/>
      <c r="G894" s="43"/>
    </row>
    <row r="895" spans="1:7" ht="12">
      <c r="A895" s="1"/>
      <c r="B895" s="1"/>
      <c r="C895" s="1"/>
      <c r="D895" s="2"/>
      <c r="E895" s="1"/>
      <c r="F895" s="1"/>
      <c r="G895" s="43"/>
    </row>
    <row r="896" spans="1:7" ht="12">
      <c r="A896" s="1"/>
      <c r="B896" s="1"/>
      <c r="C896" s="1"/>
      <c r="D896" s="2"/>
      <c r="E896" s="1"/>
      <c r="F896" s="1"/>
      <c r="G896" s="43"/>
    </row>
    <row r="897" spans="1:7" ht="12">
      <c r="A897" s="1"/>
      <c r="B897" s="1"/>
      <c r="C897" s="1"/>
      <c r="D897" s="2"/>
      <c r="E897" s="1"/>
      <c r="F897" s="1"/>
      <c r="G897" s="43"/>
    </row>
    <row r="898" spans="1:7" ht="12">
      <c r="A898" s="1"/>
      <c r="B898" s="1"/>
      <c r="C898" s="1"/>
      <c r="D898" s="2"/>
      <c r="E898" s="1"/>
      <c r="F898" s="1"/>
      <c r="G898" s="43"/>
    </row>
    <row r="899" spans="1:7" ht="12">
      <c r="A899" s="1"/>
      <c r="B899" s="1"/>
      <c r="C899" s="1"/>
      <c r="D899" s="2"/>
      <c r="E899" s="1"/>
      <c r="F899" s="1"/>
      <c r="G899" s="43"/>
    </row>
    <row r="900" spans="1:7" ht="12">
      <c r="A900" s="1"/>
      <c r="B900" s="1"/>
      <c r="C900" s="1"/>
      <c r="D900" s="2"/>
      <c r="E900" s="1"/>
      <c r="F900" s="1"/>
      <c r="G900" s="43"/>
    </row>
    <row r="901" spans="1:7" ht="12">
      <c r="A901" s="1"/>
      <c r="B901" s="1"/>
      <c r="C901" s="1"/>
      <c r="D901" s="2"/>
      <c r="E901" s="1"/>
      <c r="F901" s="1"/>
      <c r="G901" s="43"/>
    </row>
    <row r="902" spans="1:7" ht="12">
      <c r="A902" s="1"/>
      <c r="B902" s="1"/>
      <c r="C902" s="1"/>
      <c r="D902" s="2"/>
      <c r="E902" s="1"/>
      <c r="F902" s="1"/>
      <c r="G902" s="43"/>
    </row>
    <row r="903" spans="1:7" ht="12">
      <c r="A903" s="1"/>
      <c r="B903" s="1"/>
      <c r="C903" s="1"/>
      <c r="D903" s="2"/>
      <c r="E903" s="1"/>
      <c r="F903" s="1"/>
      <c r="G903" s="43"/>
    </row>
    <row r="904" spans="1:7" ht="12">
      <c r="A904" s="1"/>
      <c r="B904" s="1"/>
      <c r="C904" s="1"/>
      <c r="D904" s="2"/>
      <c r="E904" s="1"/>
      <c r="F904" s="1"/>
      <c r="G904" s="43"/>
    </row>
    <row r="905" spans="1:7" ht="12">
      <c r="A905" s="1"/>
      <c r="B905" s="1"/>
      <c r="C905" s="1"/>
      <c r="D905" s="2"/>
      <c r="E905" s="1"/>
      <c r="F905" s="1"/>
      <c r="G905" s="43"/>
    </row>
    <row r="906" spans="1:7" ht="12">
      <c r="A906" s="1"/>
      <c r="B906" s="1"/>
      <c r="C906" s="1"/>
      <c r="D906" s="2"/>
      <c r="E906" s="1"/>
      <c r="F906" s="1"/>
      <c r="G906" s="43"/>
    </row>
    <row r="907" spans="1:7" ht="12">
      <c r="A907" s="1"/>
      <c r="B907" s="1"/>
      <c r="C907" s="1"/>
      <c r="D907" s="2"/>
      <c r="E907" s="1"/>
      <c r="F907" s="1"/>
      <c r="G907" s="43"/>
    </row>
    <row r="908" spans="1:7" ht="12">
      <c r="A908" s="1"/>
      <c r="B908" s="1"/>
      <c r="C908" s="1"/>
      <c r="D908" s="2"/>
      <c r="E908" s="1"/>
      <c r="F908" s="1"/>
      <c r="G908" s="43"/>
    </row>
    <row r="909" spans="1:7" ht="12">
      <c r="A909" s="1"/>
      <c r="B909" s="1"/>
      <c r="C909" s="1"/>
      <c r="D909" s="2"/>
      <c r="E909" s="1"/>
      <c r="F909" s="1"/>
      <c r="G909" s="43"/>
    </row>
    <row r="910" spans="1:7" ht="12">
      <c r="A910" s="1"/>
      <c r="B910" s="1"/>
      <c r="C910" s="1"/>
      <c r="D910" s="2"/>
      <c r="E910" s="1"/>
      <c r="F910" s="1"/>
      <c r="G910" s="43"/>
    </row>
    <row r="911" spans="1:7" ht="12">
      <c r="A911" s="1"/>
      <c r="B911" s="1"/>
      <c r="C911" s="1"/>
      <c r="D911" s="2"/>
      <c r="E911" s="1"/>
      <c r="F911" s="1"/>
      <c r="G911" s="43"/>
    </row>
    <row r="912" spans="1:7" ht="12">
      <c r="A912" s="1"/>
      <c r="B912" s="1"/>
      <c r="C912" s="1"/>
      <c r="D912" s="2"/>
      <c r="E912" s="1"/>
      <c r="F912" s="1"/>
      <c r="G912" s="43"/>
    </row>
    <row r="913" spans="1:7" ht="12">
      <c r="A913" s="1"/>
      <c r="B913" s="1"/>
      <c r="C913" s="1"/>
      <c r="D913" s="2"/>
      <c r="E913" s="1"/>
      <c r="F913" s="1"/>
      <c r="G913" s="43"/>
    </row>
    <row r="914" spans="1:7" ht="12">
      <c r="A914" s="1"/>
      <c r="B914" s="1"/>
      <c r="C914" s="1"/>
      <c r="D914" s="2"/>
      <c r="E914" s="1"/>
      <c r="F914" s="1"/>
      <c r="G914" s="43"/>
    </row>
    <row r="915" spans="1:7" ht="12">
      <c r="A915" s="1"/>
      <c r="B915" s="1"/>
      <c r="C915" s="1"/>
      <c r="D915" s="2"/>
      <c r="E915" s="1"/>
      <c r="F915" s="1"/>
      <c r="G915" s="43"/>
    </row>
    <row r="916" spans="1:7" ht="12">
      <c r="A916" s="1"/>
      <c r="B916" s="1"/>
      <c r="C916" s="1"/>
      <c r="D916" s="2"/>
      <c r="E916" s="1"/>
      <c r="F916" s="1"/>
      <c r="G916" s="43"/>
    </row>
    <row r="917" spans="1:7" ht="12">
      <c r="A917" s="1"/>
      <c r="B917" s="1"/>
      <c r="C917" s="1"/>
      <c r="D917" s="2"/>
      <c r="E917" s="1"/>
      <c r="F917" s="1"/>
      <c r="G917" s="43"/>
    </row>
    <row r="918" spans="1:7" ht="12">
      <c r="A918" s="1"/>
      <c r="B918" s="1"/>
      <c r="C918" s="1"/>
      <c r="D918" s="2"/>
      <c r="E918" s="1"/>
      <c r="F918" s="1"/>
      <c r="G918" s="43"/>
    </row>
    <row r="919" spans="1:7" ht="12">
      <c r="A919" s="1"/>
      <c r="B919" s="1"/>
      <c r="C919" s="1"/>
      <c r="D919" s="2"/>
      <c r="E919" s="1"/>
      <c r="F919" s="1"/>
      <c r="G919" s="43"/>
    </row>
    <row r="920" spans="1:7" ht="12">
      <c r="A920" s="1"/>
      <c r="B920" s="1"/>
      <c r="C920" s="1"/>
      <c r="D920" s="2"/>
      <c r="E920" s="1"/>
      <c r="F920" s="1"/>
      <c r="G920" s="43"/>
    </row>
    <row r="921" spans="1:7" ht="12">
      <c r="A921" s="1"/>
      <c r="B921" s="1"/>
      <c r="C921" s="1"/>
      <c r="D921" s="2"/>
      <c r="E921" s="1"/>
      <c r="F921" s="1"/>
      <c r="G921" s="43"/>
    </row>
    <row r="922" spans="1:7" ht="12">
      <c r="A922" s="1"/>
      <c r="B922" s="1"/>
      <c r="C922" s="1"/>
      <c r="D922" s="2"/>
      <c r="E922" s="1"/>
      <c r="F922" s="1"/>
      <c r="G922" s="43"/>
    </row>
    <row r="923" spans="1:7" ht="12">
      <c r="A923" s="1"/>
      <c r="B923" s="1"/>
      <c r="C923" s="1"/>
      <c r="D923" s="2"/>
      <c r="E923" s="1"/>
      <c r="F923" s="1"/>
      <c r="G923" s="43"/>
    </row>
    <row r="924" spans="1:7" ht="12">
      <c r="A924" s="1"/>
      <c r="B924" s="1"/>
      <c r="C924" s="1"/>
      <c r="D924" s="2"/>
      <c r="E924" s="1"/>
      <c r="F924" s="1"/>
      <c r="G924" s="43"/>
    </row>
    <row r="925" spans="1:7" ht="12">
      <c r="A925" s="1"/>
      <c r="B925" s="1"/>
      <c r="C925" s="1"/>
      <c r="D925" s="2"/>
      <c r="E925" s="1"/>
      <c r="F925" s="1"/>
      <c r="G925" s="43"/>
    </row>
    <row r="926" spans="1:7" ht="12">
      <c r="A926" s="1"/>
      <c r="B926" s="1"/>
      <c r="C926" s="1"/>
      <c r="D926" s="2"/>
      <c r="E926" s="1"/>
      <c r="F926" s="1"/>
      <c r="G926" s="43"/>
    </row>
    <row r="927" spans="1:7" ht="12">
      <c r="A927" s="1"/>
      <c r="B927" s="1"/>
      <c r="C927" s="1"/>
      <c r="D927" s="2"/>
      <c r="E927" s="1"/>
      <c r="F927" s="1"/>
      <c r="G927" s="43"/>
    </row>
    <row r="928" spans="1:7" ht="12">
      <c r="A928" s="1"/>
      <c r="B928" s="1"/>
      <c r="C928" s="1"/>
      <c r="D928" s="2"/>
      <c r="E928" s="1"/>
      <c r="F928" s="1"/>
      <c r="G928" s="43"/>
    </row>
    <row r="929" spans="1:7" ht="12">
      <c r="A929" s="1"/>
      <c r="B929" s="1"/>
      <c r="C929" s="1"/>
      <c r="D929" s="2"/>
      <c r="E929" s="1"/>
      <c r="F929" s="1"/>
      <c r="G929" s="43"/>
    </row>
    <row r="930" spans="1:7" ht="12">
      <c r="A930" s="1"/>
      <c r="B930" s="1"/>
      <c r="C930" s="1"/>
      <c r="D930" s="2"/>
      <c r="E930" s="1"/>
      <c r="F930" s="1"/>
      <c r="G930" s="43"/>
    </row>
    <row r="931" spans="1:7" ht="12">
      <c r="A931" s="1"/>
      <c r="B931" s="1"/>
      <c r="C931" s="1"/>
      <c r="D931" s="2"/>
      <c r="E931" s="1"/>
      <c r="F931" s="1"/>
      <c r="G931" s="43"/>
    </row>
    <row r="932" spans="1:7" ht="12">
      <c r="A932" s="1"/>
      <c r="B932" s="1"/>
      <c r="C932" s="1"/>
      <c r="D932" s="2"/>
      <c r="E932" s="1"/>
      <c r="F932" s="1"/>
      <c r="G932" s="43"/>
    </row>
    <row r="933" spans="1:7" ht="12">
      <c r="A933" s="1"/>
      <c r="B933" s="1"/>
      <c r="C933" s="1"/>
      <c r="D933" s="2"/>
      <c r="E933" s="1"/>
      <c r="F933" s="1"/>
      <c r="G933" s="43"/>
    </row>
    <row r="934" spans="1:7" ht="12">
      <c r="A934" s="1"/>
      <c r="B934" s="1"/>
      <c r="C934" s="1"/>
      <c r="D934" s="2"/>
      <c r="E934" s="1"/>
      <c r="F934" s="1"/>
      <c r="G934" s="43"/>
    </row>
    <row r="935" spans="1:7" ht="12">
      <c r="A935" s="1"/>
      <c r="B935" s="1"/>
      <c r="C935" s="1"/>
      <c r="D935" s="2"/>
      <c r="E935" s="1"/>
      <c r="F935" s="1"/>
      <c r="G935" s="43"/>
    </row>
    <row r="936" spans="1:7" ht="12">
      <c r="A936" s="1"/>
      <c r="B936" s="1"/>
      <c r="C936" s="1"/>
      <c r="D936" s="2"/>
      <c r="E936" s="1"/>
      <c r="F936" s="1"/>
      <c r="G936" s="43"/>
    </row>
    <row r="937" spans="1:7" ht="12">
      <c r="A937" s="1"/>
      <c r="B937" s="1"/>
      <c r="C937" s="1"/>
      <c r="D937" s="2"/>
      <c r="E937" s="1"/>
      <c r="F937" s="1"/>
      <c r="G937" s="43"/>
    </row>
    <row r="938" spans="1:7" ht="12">
      <c r="A938" s="1"/>
      <c r="B938" s="1"/>
      <c r="C938" s="1"/>
      <c r="D938" s="2"/>
      <c r="E938" s="1"/>
      <c r="F938" s="1"/>
      <c r="G938" s="43"/>
    </row>
    <row r="939" spans="1:7" ht="12">
      <c r="A939" s="1"/>
      <c r="B939" s="1"/>
      <c r="C939" s="1"/>
      <c r="D939" s="2"/>
      <c r="E939" s="1"/>
      <c r="F939" s="1"/>
      <c r="G939" s="43"/>
    </row>
    <row r="940" spans="1:7" ht="12">
      <c r="A940" s="1"/>
      <c r="B940" s="1"/>
      <c r="C940" s="1"/>
      <c r="D940" s="2"/>
      <c r="E940" s="1"/>
      <c r="F940" s="1"/>
      <c r="G940" s="43"/>
    </row>
    <row r="941" spans="1:7" ht="12">
      <c r="A941" s="1"/>
      <c r="B941" s="1"/>
      <c r="C941" s="1"/>
      <c r="D941" s="2"/>
      <c r="E941" s="1"/>
      <c r="F941" s="1"/>
      <c r="G941" s="43"/>
    </row>
    <row r="942" spans="1:7" ht="12">
      <c r="A942" s="1"/>
      <c r="B942" s="1"/>
      <c r="C942" s="1"/>
      <c r="D942" s="2"/>
      <c r="E942" s="1"/>
      <c r="F942" s="1"/>
      <c r="G942" s="43"/>
    </row>
    <row r="943" spans="1:7" ht="12">
      <c r="A943" s="1"/>
      <c r="B943" s="1"/>
      <c r="C943" s="1"/>
      <c r="D943" s="2"/>
      <c r="E943" s="1"/>
      <c r="F943" s="1"/>
      <c r="G943" s="43"/>
    </row>
    <row r="944" spans="1:7" ht="12">
      <c r="A944" s="1"/>
      <c r="B944" s="1"/>
      <c r="C944" s="1"/>
      <c r="D944" s="2"/>
      <c r="E944" s="1"/>
      <c r="F944" s="1"/>
      <c r="G944" s="43"/>
    </row>
    <row r="945" spans="1:7" ht="12">
      <c r="A945" s="1"/>
      <c r="B945" s="1"/>
      <c r="C945" s="1"/>
      <c r="D945" s="2"/>
      <c r="E945" s="1"/>
      <c r="F945" s="1"/>
      <c r="G945" s="43"/>
    </row>
    <row r="946" spans="1:7" ht="12">
      <c r="A946" s="1"/>
      <c r="B946" s="1"/>
      <c r="C946" s="1"/>
      <c r="D946" s="2"/>
      <c r="E946" s="1"/>
      <c r="F946" s="1"/>
      <c r="G946" s="43"/>
    </row>
    <row r="947" spans="1:7" ht="12">
      <c r="A947" s="1"/>
      <c r="B947" s="1"/>
      <c r="C947" s="1"/>
      <c r="D947" s="2"/>
      <c r="E947" s="1"/>
      <c r="F947" s="1"/>
      <c r="G947" s="43"/>
    </row>
    <row r="948" spans="1:7" ht="12">
      <c r="A948" s="1"/>
      <c r="B948" s="1"/>
      <c r="C948" s="1"/>
      <c r="D948" s="2"/>
      <c r="E948" s="1"/>
      <c r="F948" s="1"/>
      <c r="G948" s="43"/>
    </row>
    <row r="949" spans="1:7" ht="12">
      <c r="A949" s="1"/>
      <c r="B949" s="1"/>
      <c r="C949" s="1"/>
      <c r="D949" s="2"/>
      <c r="E949" s="1"/>
      <c r="F949" s="1"/>
      <c r="G949" s="43"/>
    </row>
    <row r="950" spans="1:7" ht="12">
      <c r="A950" s="1"/>
      <c r="B950" s="1"/>
      <c r="C950" s="1"/>
      <c r="D950" s="2"/>
      <c r="E950" s="1"/>
      <c r="F950" s="1"/>
      <c r="G950" s="43"/>
    </row>
    <row r="951" spans="1:7" ht="12">
      <c r="A951" s="1"/>
      <c r="B951" s="1"/>
      <c r="C951" s="1"/>
      <c r="D951" s="2"/>
      <c r="E951" s="1"/>
      <c r="F951" s="1"/>
      <c r="G951" s="43"/>
    </row>
    <row r="952" spans="1:7" ht="12">
      <c r="A952" s="1"/>
      <c r="B952" s="1"/>
      <c r="C952" s="1"/>
      <c r="D952" s="2"/>
      <c r="E952" s="1"/>
      <c r="F952" s="1"/>
      <c r="G952" s="43"/>
    </row>
    <row r="953" spans="1:7" ht="12">
      <c r="A953" s="1"/>
      <c r="B953" s="1"/>
      <c r="C953" s="1"/>
      <c r="D953" s="2"/>
      <c r="E953" s="1"/>
      <c r="F953" s="1"/>
      <c r="G953" s="43"/>
    </row>
    <row r="954" spans="1:7" ht="12">
      <c r="A954" s="1"/>
      <c r="B954" s="1"/>
      <c r="C954" s="1"/>
      <c r="D954" s="2"/>
      <c r="E954" s="1"/>
      <c r="F954" s="1"/>
      <c r="G954" s="43"/>
    </row>
    <row r="955" spans="1:7" ht="12">
      <c r="A955" s="1"/>
      <c r="B955" s="1"/>
      <c r="C955" s="1"/>
      <c r="D955" s="2"/>
      <c r="E955" s="1"/>
      <c r="F955" s="1"/>
      <c r="G955" s="43"/>
    </row>
    <row r="956" spans="1:7" ht="12">
      <c r="A956" s="1"/>
      <c r="B956" s="1"/>
      <c r="C956" s="1"/>
      <c r="D956" s="2"/>
      <c r="E956" s="1"/>
      <c r="F956" s="1"/>
      <c r="G956" s="43"/>
    </row>
    <row r="957" spans="1:7" ht="12">
      <c r="A957" s="1"/>
      <c r="B957" s="1"/>
      <c r="C957" s="1"/>
      <c r="D957" s="2"/>
      <c r="E957" s="1"/>
      <c r="F957" s="1"/>
      <c r="G957" s="43"/>
    </row>
    <row r="958" spans="1:7" ht="12">
      <c r="A958" s="1"/>
      <c r="B958" s="1"/>
      <c r="C958" s="1"/>
      <c r="D958" s="2"/>
      <c r="E958" s="1"/>
      <c r="F958" s="1"/>
      <c r="G958" s="43"/>
    </row>
    <row r="959" spans="1:7" ht="12">
      <c r="A959" s="1"/>
      <c r="B959" s="1"/>
      <c r="C959" s="1"/>
      <c r="D959" s="2"/>
      <c r="E959" s="1"/>
      <c r="F959" s="1"/>
      <c r="G959" s="43"/>
    </row>
    <row r="960" spans="1:7" ht="12">
      <c r="A960" s="1"/>
      <c r="B960" s="1"/>
      <c r="C960" s="1"/>
      <c r="D960" s="2"/>
      <c r="E960" s="1"/>
      <c r="F960" s="1"/>
      <c r="G960" s="43"/>
    </row>
    <row r="961" spans="1:7" ht="12">
      <c r="A961" s="1"/>
      <c r="B961" s="1"/>
      <c r="C961" s="1"/>
      <c r="D961" s="2"/>
      <c r="E961" s="1"/>
      <c r="F961" s="1"/>
      <c r="G961" s="43"/>
    </row>
    <row r="962" spans="1:7" ht="12">
      <c r="A962" s="1"/>
      <c r="B962" s="1"/>
      <c r="C962" s="1"/>
      <c r="D962" s="2"/>
      <c r="E962" s="1"/>
      <c r="F962" s="1"/>
      <c r="G962" s="43"/>
    </row>
    <row r="963" spans="1:7" ht="12">
      <c r="A963" s="1"/>
      <c r="B963" s="1"/>
      <c r="C963" s="1"/>
      <c r="D963" s="2"/>
      <c r="E963" s="1"/>
      <c r="F963" s="1"/>
      <c r="G963" s="43"/>
    </row>
    <row r="964" spans="1:7" ht="12">
      <c r="A964" s="1"/>
      <c r="B964" s="1"/>
      <c r="C964" s="1"/>
      <c r="D964" s="2"/>
      <c r="E964" s="1"/>
      <c r="F964" s="1"/>
      <c r="G964" s="43"/>
    </row>
    <row r="965" spans="1:7" ht="12">
      <c r="A965" s="1"/>
      <c r="B965" s="1"/>
      <c r="C965" s="1"/>
      <c r="D965" s="2"/>
      <c r="E965" s="1"/>
      <c r="F965" s="1"/>
      <c r="G965" s="43"/>
    </row>
    <row r="966" spans="1:7" ht="12">
      <c r="A966" s="1"/>
      <c r="B966" s="1"/>
      <c r="C966" s="1"/>
      <c r="D966" s="2"/>
      <c r="E966" s="1"/>
      <c r="F966" s="1"/>
      <c r="G966" s="43"/>
    </row>
    <row r="967" spans="1:7" ht="12">
      <c r="A967" s="1"/>
      <c r="B967" s="1"/>
      <c r="C967" s="1"/>
      <c r="D967" s="2"/>
      <c r="E967" s="1"/>
      <c r="F967" s="1"/>
      <c r="G967" s="43"/>
    </row>
    <row r="968" spans="1:7" ht="12">
      <c r="A968" s="1"/>
      <c r="B968" s="1"/>
      <c r="C968" s="1"/>
      <c r="D968" s="2"/>
      <c r="E968" s="1"/>
      <c r="F968" s="1"/>
      <c r="G968" s="43"/>
    </row>
    <row r="969" spans="1:7" ht="12">
      <c r="A969" s="1"/>
      <c r="B969" s="1"/>
      <c r="C969" s="1"/>
      <c r="D969" s="2"/>
      <c r="E969" s="1"/>
      <c r="F969" s="1"/>
      <c r="G969" s="43"/>
    </row>
    <row r="970" spans="1:7" ht="12">
      <c r="A970" s="1"/>
      <c r="B970" s="1"/>
      <c r="C970" s="1"/>
      <c r="D970" s="2"/>
      <c r="E970" s="1"/>
      <c r="F970" s="1"/>
      <c r="G970" s="43"/>
    </row>
    <row r="971" spans="1:7" ht="12">
      <c r="A971" s="1"/>
      <c r="B971" s="1"/>
      <c r="C971" s="1"/>
      <c r="D971" s="2"/>
      <c r="E971" s="1"/>
      <c r="F971" s="1"/>
      <c r="G971" s="43"/>
    </row>
    <row r="972" spans="1:7" ht="12">
      <c r="A972" s="1"/>
      <c r="B972" s="1"/>
      <c r="C972" s="1"/>
      <c r="D972" s="2"/>
      <c r="E972" s="1"/>
      <c r="F972" s="1"/>
      <c r="G972" s="43"/>
    </row>
    <row r="973" spans="1:7" ht="12">
      <c r="A973" s="1"/>
      <c r="B973" s="1"/>
      <c r="C973" s="1"/>
      <c r="D973" s="2"/>
      <c r="E973" s="1"/>
      <c r="F973" s="1"/>
      <c r="G973" s="43"/>
    </row>
    <row r="974" spans="1:7" ht="12">
      <c r="A974" s="1"/>
      <c r="B974" s="1"/>
      <c r="C974" s="1"/>
      <c r="D974" s="2"/>
      <c r="E974" s="1"/>
      <c r="F974" s="1"/>
      <c r="G974" s="43"/>
    </row>
    <row r="975" spans="1:7" ht="12">
      <c r="A975" s="1"/>
      <c r="B975" s="1"/>
      <c r="C975" s="1"/>
      <c r="D975" s="2"/>
      <c r="E975" s="1"/>
      <c r="F975" s="1"/>
      <c r="G975" s="43"/>
    </row>
    <row r="976" spans="1:7" ht="12">
      <c r="A976" s="1"/>
      <c r="B976" s="1"/>
      <c r="C976" s="1"/>
      <c r="D976" s="2"/>
      <c r="E976" s="1"/>
      <c r="F976" s="1"/>
      <c r="G976" s="43"/>
    </row>
    <row r="977" spans="1:7" ht="12">
      <c r="A977" s="1"/>
      <c r="B977" s="1"/>
      <c r="C977" s="1"/>
      <c r="D977" s="2"/>
      <c r="E977" s="1"/>
      <c r="F977" s="1"/>
      <c r="G977" s="43"/>
    </row>
    <row r="978" spans="1:7" ht="12">
      <c r="A978" s="1"/>
      <c r="B978" s="1"/>
      <c r="C978" s="1"/>
      <c r="D978" s="2"/>
      <c r="E978" s="1"/>
      <c r="F978" s="1"/>
      <c r="G978" s="43"/>
    </row>
    <row r="979" spans="1:7" ht="12">
      <c r="A979" s="1"/>
      <c r="B979" s="1"/>
      <c r="C979" s="1"/>
      <c r="D979" s="2"/>
      <c r="E979" s="1"/>
      <c r="F979" s="1"/>
      <c r="G979" s="43"/>
    </row>
    <row r="980" spans="1:7" ht="12">
      <c r="A980" s="1"/>
      <c r="B980" s="1"/>
      <c r="C980" s="1"/>
      <c r="D980" s="2"/>
      <c r="E980" s="1"/>
      <c r="F980" s="1"/>
      <c r="G980" s="43"/>
    </row>
    <row r="981" spans="1:7" ht="12">
      <c r="A981" s="1"/>
      <c r="B981" s="1"/>
      <c r="C981" s="1"/>
      <c r="D981" s="2"/>
      <c r="E981" s="1"/>
      <c r="F981" s="1"/>
      <c r="G981" s="43"/>
    </row>
    <row r="982" spans="1:7" ht="12">
      <c r="A982" s="1"/>
      <c r="B982" s="1"/>
      <c r="C982" s="1"/>
      <c r="D982" s="2"/>
      <c r="E982" s="1"/>
      <c r="F982" s="1"/>
      <c r="G982" s="43"/>
    </row>
    <row r="983" spans="1:7" ht="12">
      <c r="A983" s="1"/>
      <c r="B983" s="1"/>
      <c r="C983" s="1"/>
      <c r="D983" s="2"/>
      <c r="E983" s="1"/>
      <c r="F983" s="1"/>
      <c r="G983" s="43"/>
    </row>
    <row r="984" spans="1:7" ht="12">
      <c r="A984" s="1"/>
      <c r="B984" s="1"/>
      <c r="C984" s="1"/>
      <c r="D984" s="2"/>
      <c r="E984" s="1"/>
      <c r="F984" s="1"/>
      <c r="G984" s="43"/>
    </row>
    <row r="985" spans="1:7" ht="12">
      <c r="A985" s="1"/>
      <c r="B985" s="1"/>
      <c r="C985" s="1"/>
      <c r="D985" s="2"/>
      <c r="E985" s="1"/>
      <c r="F985" s="1"/>
      <c r="G985" s="43"/>
    </row>
    <row r="986" spans="1:7" ht="12">
      <c r="A986" s="1"/>
      <c r="B986" s="1"/>
      <c r="C986" s="1"/>
      <c r="D986" s="2"/>
      <c r="E986" s="1"/>
      <c r="F986" s="1"/>
      <c r="G986" s="43"/>
    </row>
    <row r="987" spans="1:7" ht="12">
      <c r="A987" s="1"/>
      <c r="B987" s="1"/>
      <c r="C987" s="1"/>
      <c r="D987" s="2"/>
      <c r="E987" s="1"/>
      <c r="F987" s="1"/>
      <c r="G987" s="43"/>
    </row>
    <row r="988" spans="1:7" ht="12">
      <c r="A988" s="1"/>
      <c r="B988" s="1"/>
      <c r="C988" s="1"/>
      <c r="D988" s="2"/>
      <c r="E988" s="1"/>
      <c r="F988" s="1"/>
      <c r="G988" s="43"/>
    </row>
    <row r="989" spans="1:7" ht="12">
      <c r="A989" s="1"/>
      <c r="B989" s="1"/>
      <c r="C989" s="1"/>
      <c r="D989" s="2"/>
      <c r="E989" s="1"/>
      <c r="F989" s="1"/>
      <c r="G989" s="43"/>
    </row>
    <row r="990" spans="1:7" ht="12">
      <c r="A990" s="1"/>
      <c r="B990" s="1"/>
      <c r="C990" s="1"/>
      <c r="D990" s="2"/>
      <c r="E990" s="1"/>
      <c r="F990" s="1"/>
      <c r="G990" s="43"/>
    </row>
    <row r="991" spans="1:7" ht="12">
      <c r="A991" s="1"/>
      <c r="B991" s="1"/>
      <c r="C991" s="1"/>
      <c r="D991" s="2"/>
      <c r="E991" s="1"/>
      <c r="F991" s="1"/>
      <c r="G991" s="43"/>
    </row>
    <row r="992" spans="1:7" ht="12">
      <c r="A992" s="1"/>
      <c r="B992" s="1"/>
      <c r="C992" s="1"/>
      <c r="D992" s="2"/>
      <c r="E992" s="1"/>
      <c r="F992" s="1"/>
      <c r="G992" s="43"/>
    </row>
    <row r="993" spans="1:7" ht="12">
      <c r="A993" s="1"/>
      <c r="B993" s="1"/>
      <c r="C993" s="1"/>
      <c r="D993" s="2"/>
      <c r="E993" s="1"/>
      <c r="F993" s="1"/>
      <c r="G993" s="43"/>
    </row>
    <row r="994" spans="1:7" ht="12">
      <c r="A994" s="1"/>
      <c r="B994" s="1"/>
      <c r="C994" s="1"/>
      <c r="D994" s="2"/>
      <c r="E994" s="1"/>
      <c r="F994" s="1"/>
      <c r="G994" s="43"/>
    </row>
    <row r="995" spans="1:7" ht="12">
      <c r="A995" s="1"/>
      <c r="B995" s="1"/>
      <c r="C995" s="1"/>
      <c r="D995" s="2"/>
      <c r="E995" s="1"/>
      <c r="F995" s="1"/>
      <c r="G995" s="43"/>
    </row>
    <row r="996" spans="1:7" ht="12">
      <c r="A996" s="1"/>
      <c r="B996" s="1"/>
      <c r="C996" s="1"/>
      <c r="D996" s="2"/>
      <c r="E996" s="1"/>
      <c r="F996" s="1"/>
      <c r="G996" s="43"/>
    </row>
    <row r="997" spans="1:7" ht="12">
      <c r="A997" s="1"/>
      <c r="B997" s="1"/>
      <c r="C997" s="1"/>
      <c r="D997" s="2"/>
      <c r="E997" s="1"/>
      <c r="F997" s="1"/>
      <c r="G997" s="43"/>
    </row>
    <row r="998" spans="1:7" ht="12">
      <c r="A998" s="1"/>
      <c r="B998" s="1"/>
      <c r="C998" s="1"/>
      <c r="D998" s="2"/>
      <c r="E998" s="1"/>
      <c r="F998" s="1"/>
      <c r="G998" s="43"/>
    </row>
    <row r="999" spans="1:7" ht="12">
      <c r="A999" s="1"/>
      <c r="B999" s="1"/>
      <c r="C999" s="1"/>
      <c r="D999" s="2"/>
      <c r="E999" s="1"/>
      <c r="F999" s="1"/>
      <c r="G999" s="43"/>
    </row>
    <row r="1000" spans="1:7" ht="12">
      <c r="A1000" s="1"/>
      <c r="B1000" s="1"/>
      <c r="C1000" s="1"/>
      <c r="D1000" s="2"/>
      <c r="E1000" s="1"/>
      <c r="F1000" s="1"/>
      <c r="G1000" s="43"/>
    </row>
    <row r="1001" spans="1:7" ht="12">
      <c r="A1001" s="1"/>
      <c r="B1001" s="1"/>
      <c r="C1001" s="1"/>
      <c r="D1001" s="2"/>
      <c r="E1001" s="1"/>
      <c r="F1001" s="1"/>
      <c r="G1001" s="43"/>
    </row>
    <row r="1002" spans="1:7" ht="12">
      <c r="A1002" s="1"/>
      <c r="B1002" s="1"/>
      <c r="C1002" s="1"/>
      <c r="D1002" s="2"/>
      <c r="E1002" s="1"/>
      <c r="F1002" s="1"/>
      <c r="G1002" s="43"/>
    </row>
    <row r="1003" spans="1:7" ht="12">
      <c r="A1003" s="1"/>
      <c r="B1003" s="1"/>
      <c r="C1003" s="1"/>
      <c r="D1003" s="2"/>
      <c r="E1003" s="1"/>
      <c r="F1003" s="1"/>
      <c r="G1003" s="43"/>
    </row>
    <row r="1004" spans="1:7" ht="12">
      <c r="A1004" s="1"/>
      <c r="B1004" s="1"/>
      <c r="C1004" s="1"/>
      <c r="D1004" s="2"/>
      <c r="E1004" s="1"/>
      <c r="F1004" s="1"/>
      <c r="G1004" s="43"/>
    </row>
    <row r="1005" spans="1:7" ht="12">
      <c r="A1005" s="1"/>
      <c r="B1005" s="1"/>
      <c r="C1005" s="1"/>
      <c r="D1005" s="2"/>
      <c r="E1005" s="1"/>
      <c r="F1005" s="1"/>
      <c r="G1005" s="43"/>
    </row>
    <row r="1006" spans="1:7" ht="12">
      <c r="A1006" s="1"/>
      <c r="B1006" s="1"/>
      <c r="C1006" s="1"/>
      <c r="D1006" s="2"/>
      <c r="E1006" s="1"/>
      <c r="F1006" s="1"/>
      <c r="G1006" s="43"/>
    </row>
    <row r="1007" spans="1:7" ht="12">
      <c r="A1007" s="1"/>
      <c r="B1007" s="1"/>
      <c r="C1007" s="1"/>
      <c r="D1007" s="2"/>
      <c r="E1007" s="1"/>
      <c r="F1007" s="1"/>
      <c r="G1007" s="43"/>
    </row>
    <row r="1008" spans="1:7" ht="12">
      <c r="A1008" s="1"/>
      <c r="B1008" s="1"/>
      <c r="C1008" s="1"/>
      <c r="D1008" s="2"/>
      <c r="E1008" s="1"/>
      <c r="F1008" s="1"/>
      <c r="G1008" s="43"/>
    </row>
    <row r="1009" spans="1:7" ht="12">
      <c r="A1009" s="1"/>
      <c r="B1009" s="1"/>
      <c r="C1009" s="1"/>
      <c r="D1009" s="2"/>
      <c r="E1009" s="1"/>
      <c r="F1009" s="1"/>
      <c r="G1009" s="43"/>
    </row>
    <row r="1010" spans="1:7" ht="12">
      <c r="A1010" s="1"/>
      <c r="B1010" s="1"/>
      <c r="C1010" s="1"/>
      <c r="D1010" s="2"/>
      <c r="E1010" s="1"/>
      <c r="F1010" s="1"/>
      <c r="G1010" s="43"/>
    </row>
    <row r="1011" spans="1:7" ht="12">
      <c r="A1011" s="1"/>
      <c r="B1011" s="1"/>
      <c r="C1011" s="1"/>
      <c r="D1011" s="2"/>
      <c r="E1011" s="1"/>
      <c r="F1011" s="1"/>
      <c r="G1011" s="43"/>
    </row>
    <row r="1012" spans="1:7" ht="12">
      <c r="A1012" s="1"/>
      <c r="B1012" s="1"/>
      <c r="C1012" s="1"/>
      <c r="D1012" s="2"/>
      <c r="E1012" s="1"/>
      <c r="F1012" s="1"/>
      <c r="G1012" s="43"/>
    </row>
    <row r="1013" spans="1:7" ht="12">
      <c r="A1013" s="1"/>
      <c r="B1013" s="1"/>
      <c r="C1013" s="1"/>
      <c r="D1013" s="2"/>
      <c r="E1013" s="1"/>
      <c r="F1013" s="1"/>
      <c r="G1013" s="43"/>
    </row>
    <row r="1014" spans="1:7" ht="12">
      <c r="A1014" s="1"/>
      <c r="B1014" s="1"/>
      <c r="C1014" s="1"/>
      <c r="D1014" s="2"/>
      <c r="E1014" s="1"/>
      <c r="F1014" s="1"/>
      <c r="G1014" s="43"/>
    </row>
    <row r="1015" spans="1:7" ht="12">
      <c r="A1015" s="1"/>
      <c r="B1015" s="1"/>
      <c r="C1015" s="1"/>
      <c r="D1015" s="2"/>
      <c r="E1015" s="1"/>
      <c r="F1015" s="1"/>
      <c r="G1015" s="43"/>
    </row>
    <row r="1016" spans="1:7" ht="12">
      <c r="A1016" s="1"/>
      <c r="B1016" s="1"/>
      <c r="C1016" s="1"/>
      <c r="D1016" s="2"/>
      <c r="E1016" s="1"/>
      <c r="F1016" s="1"/>
      <c r="G1016" s="43"/>
    </row>
    <row r="1017" spans="1:7" ht="12">
      <c r="A1017" s="1"/>
      <c r="B1017" s="1"/>
      <c r="C1017" s="1"/>
      <c r="D1017" s="2"/>
      <c r="E1017" s="1"/>
      <c r="F1017" s="1"/>
      <c r="G1017" s="43"/>
    </row>
    <row r="1018" spans="1:7" ht="12">
      <c r="A1018" s="1"/>
      <c r="B1018" s="1"/>
      <c r="C1018" s="1"/>
      <c r="D1018" s="2"/>
      <c r="E1018" s="1"/>
      <c r="F1018" s="1"/>
      <c r="G1018" s="43"/>
    </row>
    <row r="1019" spans="1:7" ht="12">
      <c r="A1019" s="1"/>
      <c r="B1019" s="1"/>
      <c r="C1019" s="1"/>
      <c r="D1019" s="2"/>
      <c r="E1019" s="1"/>
      <c r="F1019" s="1"/>
      <c r="G1019" s="43"/>
    </row>
    <row r="1020" spans="1:7" ht="12">
      <c r="A1020" s="1"/>
      <c r="B1020" s="1"/>
      <c r="C1020" s="1"/>
      <c r="D1020" s="2"/>
      <c r="E1020" s="1"/>
      <c r="F1020" s="1"/>
      <c r="G1020" s="43"/>
    </row>
    <row r="1021" spans="1:7" ht="12">
      <c r="A1021" s="1"/>
      <c r="B1021" s="1"/>
      <c r="C1021" s="1"/>
      <c r="D1021" s="2"/>
      <c r="E1021" s="1"/>
      <c r="F1021" s="1"/>
      <c r="G1021" s="43"/>
    </row>
    <row r="1022" spans="1:7" ht="12">
      <c r="A1022" s="1"/>
      <c r="B1022" s="1"/>
      <c r="C1022" s="1"/>
      <c r="D1022" s="2"/>
      <c r="E1022" s="1"/>
      <c r="F1022" s="1"/>
      <c r="G1022" s="43"/>
    </row>
    <row r="1023" spans="1:7" ht="12">
      <c r="A1023" s="1"/>
      <c r="B1023" s="1"/>
      <c r="C1023" s="1"/>
      <c r="D1023" s="2"/>
      <c r="E1023" s="1"/>
      <c r="F1023" s="1"/>
      <c r="G1023" s="43"/>
    </row>
    <row r="1024" spans="1:7" ht="12">
      <c r="A1024" s="1"/>
      <c r="B1024" s="1"/>
      <c r="C1024" s="1"/>
      <c r="D1024" s="2"/>
      <c r="E1024" s="1"/>
      <c r="F1024" s="1"/>
      <c r="G1024" s="43"/>
    </row>
    <row r="1025" spans="1:7" ht="12">
      <c r="A1025" s="1"/>
      <c r="B1025" s="1"/>
      <c r="C1025" s="1"/>
      <c r="D1025" s="2"/>
      <c r="E1025" s="1"/>
      <c r="F1025" s="1"/>
      <c r="G1025" s="43"/>
    </row>
    <row r="1026" spans="1:7" ht="12">
      <c r="A1026" s="1"/>
      <c r="B1026" s="1"/>
      <c r="C1026" s="1"/>
      <c r="D1026" s="2"/>
      <c r="E1026" s="1"/>
      <c r="F1026" s="1"/>
      <c r="G1026" s="43"/>
    </row>
    <row r="1027" spans="1:7" ht="12">
      <c r="A1027" s="1"/>
      <c r="B1027" s="1"/>
      <c r="C1027" s="1"/>
      <c r="D1027" s="2"/>
      <c r="E1027" s="1"/>
      <c r="F1027" s="1"/>
      <c r="G1027" s="43"/>
    </row>
    <row r="1028" spans="1:7" ht="12">
      <c r="A1028" s="1"/>
      <c r="B1028" s="1"/>
      <c r="C1028" s="1"/>
      <c r="D1028" s="2"/>
      <c r="E1028" s="1"/>
      <c r="F1028" s="1"/>
      <c r="G1028" s="43"/>
    </row>
    <row r="1029" spans="1:7" ht="12">
      <c r="A1029" s="1"/>
      <c r="B1029" s="1"/>
      <c r="C1029" s="1"/>
      <c r="D1029" s="2"/>
      <c r="E1029" s="1"/>
      <c r="F1029" s="1"/>
      <c r="G1029" s="43"/>
    </row>
    <row r="1030" spans="1:7" ht="12">
      <c r="A1030" s="1"/>
      <c r="B1030" s="1"/>
      <c r="C1030" s="1"/>
      <c r="D1030" s="2"/>
      <c r="E1030" s="1"/>
      <c r="F1030" s="1"/>
      <c r="G1030" s="43"/>
    </row>
    <row r="1031" spans="1:7" ht="12">
      <c r="A1031" s="1"/>
      <c r="B1031" s="1"/>
      <c r="C1031" s="1"/>
      <c r="D1031" s="2"/>
      <c r="E1031" s="1"/>
      <c r="F1031" s="1"/>
      <c r="G1031" s="43"/>
    </row>
    <row r="1032" spans="1:7" ht="12">
      <c r="A1032" s="1"/>
      <c r="B1032" s="1"/>
      <c r="C1032" s="1"/>
      <c r="D1032" s="2"/>
      <c r="E1032" s="1"/>
      <c r="F1032" s="1"/>
      <c r="G1032" s="43"/>
    </row>
    <row r="1033" spans="1:7" ht="12">
      <c r="A1033" s="1"/>
      <c r="B1033" s="1"/>
      <c r="C1033" s="1"/>
      <c r="D1033" s="2"/>
      <c r="E1033" s="1"/>
      <c r="F1033" s="1"/>
      <c r="G1033" s="43"/>
    </row>
    <row r="1034" spans="1:7" ht="12">
      <c r="A1034" s="1"/>
      <c r="B1034" s="1"/>
      <c r="C1034" s="1"/>
      <c r="D1034" s="2"/>
      <c r="E1034" s="1"/>
      <c r="F1034" s="1"/>
      <c r="G1034" s="43"/>
    </row>
    <row r="1035" spans="1:7" ht="12">
      <c r="A1035" s="1"/>
      <c r="B1035" s="1"/>
      <c r="C1035" s="1"/>
      <c r="D1035" s="2"/>
      <c r="E1035" s="1"/>
      <c r="F1035" s="1"/>
      <c r="G1035" s="43"/>
    </row>
    <row r="1036" spans="1:7" ht="12">
      <c r="A1036" s="1"/>
      <c r="B1036" s="1"/>
      <c r="C1036" s="1"/>
      <c r="D1036" s="2"/>
      <c r="E1036" s="1"/>
      <c r="F1036" s="1"/>
      <c r="G1036" s="43"/>
    </row>
    <row r="1037" spans="1:7" ht="12">
      <c r="A1037" s="1"/>
      <c r="B1037" s="1"/>
      <c r="C1037" s="1"/>
      <c r="D1037" s="2"/>
      <c r="E1037" s="1"/>
      <c r="F1037" s="1"/>
      <c r="G1037" s="43"/>
    </row>
    <row r="1038" spans="1:7" ht="12">
      <c r="A1038" s="1"/>
      <c r="B1038" s="1"/>
      <c r="C1038" s="1"/>
      <c r="D1038" s="2"/>
      <c r="E1038" s="1"/>
      <c r="F1038" s="1"/>
      <c r="G1038" s="43"/>
    </row>
    <row r="1039" spans="1:7" ht="12">
      <c r="A1039" s="1"/>
      <c r="B1039" s="1"/>
      <c r="C1039" s="1"/>
      <c r="D1039" s="2"/>
      <c r="E1039" s="1"/>
      <c r="F1039" s="1"/>
      <c r="G1039" s="43"/>
    </row>
    <row r="1040" spans="1:7" ht="12">
      <c r="A1040" s="1"/>
      <c r="B1040" s="1"/>
      <c r="C1040" s="1"/>
      <c r="D1040" s="2"/>
      <c r="E1040" s="1"/>
      <c r="F1040" s="1"/>
      <c r="G1040" s="43"/>
    </row>
    <row r="1041" spans="1:7" ht="12">
      <c r="A1041" s="1"/>
      <c r="B1041" s="1"/>
      <c r="C1041" s="1"/>
      <c r="D1041" s="2"/>
      <c r="E1041" s="1"/>
      <c r="F1041" s="1"/>
      <c r="G1041" s="43"/>
    </row>
    <row r="1042" spans="1:7" ht="12">
      <c r="A1042" s="1"/>
      <c r="B1042" s="1"/>
      <c r="C1042" s="1"/>
      <c r="D1042" s="2"/>
      <c r="E1042" s="1"/>
      <c r="F1042" s="1"/>
      <c r="G1042" s="43"/>
    </row>
    <row r="1043" spans="1:7" ht="12">
      <c r="A1043" s="1"/>
      <c r="B1043" s="1"/>
      <c r="C1043" s="1"/>
      <c r="D1043" s="2"/>
      <c r="E1043" s="1"/>
      <c r="F1043" s="1"/>
      <c r="G1043" s="43"/>
    </row>
    <row r="1044" spans="1:7" ht="12">
      <c r="A1044" s="1"/>
      <c r="B1044" s="1"/>
      <c r="C1044" s="1"/>
      <c r="D1044" s="2"/>
      <c r="E1044" s="1"/>
      <c r="F1044" s="1"/>
      <c r="G1044" s="43"/>
    </row>
    <row r="1045" spans="1:7" ht="12">
      <c r="A1045" s="1"/>
      <c r="B1045" s="1"/>
      <c r="C1045" s="1"/>
      <c r="D1045" s="2"/>
      <c r="E1045" s="1"/>
      <c r="F1045" s="1"/>
      <c r="G1045" s="43"/>
    </row>
    <row r="1046" spans="1:7" ht="12">
      <c r="A1046" s="1"/>
      <c r="B1046" s="1"/>
      <c r="C1046" s="1"/>
      <c r="D1046" s="2"/>
      <c r="E1046" s="1"/>
      <c r="F1046" s="1"/>
      <c r="G1046" s="43"/>
    </row>
    <row r="1047" spans="1:7" ht="12">
      <c r="A1047" s="1"/>
      <c r="B1047" s="1"/>
      <c r="C1047" s="1"/>
      <c r="D1047" s="2"/>
      <c r="E1047" s="1"/>
      <c r="F1047" s="1"/>
      <c r="G1047" s="43"/>
    </row>
    <row r="1048" spans="1:7" ht="12">
      <c r="A1048" s="1"/>
      <c r="B1048" s="1"/>
      <c r="C1048" s="1"/>
      <c r="D1048" s="2"/>
      <c r="E1048" s="1"/>
      <c r="F1048" s="1"/>
      <c r="G1048" s="43"/>
    </row>
    <row r="1049" spans="1:7" ht="12">
      <c r="A1049" s="1"/>
      <c r="B1049" s="1"/>
      <c r="C1049" s="1"/>
      <c r="D1049" s="2"/>
      <c r="E1049" s="1"/>
      <c r="F1049" s="1"/>
      <c r="G1049" s="43"/>
    </row>
    <row r="1050" spans="1:7" ht="12">
      <c r="A1050" s="1"/>
      <c r="B1050" s="1"/>
      <c r="C1050" s="1"/>
      <c r="D1050" s="2"/>
      <c r="E1050" s="1"/>
      <c r="F1050" s="1"/>
      <c r="G1050" s="43"/>
    </row>
    <row r="1051" spans="1:7" ht="12">
      <c r="A1051" s="1"/>
      <c r="B1051" s="1"/>
      <c r="C1051" s="1"/>
      <c r="D1051" s="2"/>
      <c r="E1051" s="1"/>
      <c r="F1051" s="1"/>
      <c r="G1051" s="43"/>
    </row>
    <row r="1052" spans="1:7" ht="12">
      <c r="A1052" s="1"/>
      <c r="B1052" s="1"/>
      <c r="C1052" s="1"/>
      <c r="D1052" s="2"/>
      <c r="E1052" s="1"/>
      <c r="F1052" s="1"/>
      <c r="G1052" s="43"/>
    </row>
    <row r="1053" spans="1:7" ht="12">
      <c r="A1053" s="1"/>
      <c r="B1053" s="1"/>
      <c r="C1053" s="1"/>
      <c r="D1053" s="2"/>
      <c r="E1053" s="1"/>
      <c r="F1053" s="1"/>
      <c r="G1053" s="43"/>
    </row>
    <row r="1054" spans="1:7" ht="12">
      <c r="A1054" s="1"/>
      <c r="B1054" s="1"/>
      <c r="C1054" s="1"/>
      <c r="D1054" s="2"/>
      <c r="E1054" s="1"/>
      <c r="F1054" s="1"/>
      <c r="G1054" s="43"/>
    </row>
    <row r="1055" spans="1:7" ht="12">
      <c r="A1055" s="1"/>
      <c r="B1055" s="1"/>
      <c r="C1055" s="1"/>
      <c r="D1055" s="2"/>
      <c r="E1055" s="1"/>
      <c r="F1055" s="1"/>
      <c r="G1055" s="43"/>
    </row>
    <row r="1056" spans="1:7" ht="12">
      <c r="A1056" s="1"/>
      <c r="B1056" s="1"/>
      <c r="C1056" s="1"/>
      <c r="D1056" s="2"/>
      <c r="E1056" s="1"/>
      <c r="F1056" s="1"/>
      <c r="G1056" s="43"/>
    </row>
    <row r="1057" spans="1:7" ht="12">
      <c r="A1057" s="1"/>
      <c r="B1057" s="1"/>
      <c r="C1057" s="1"/>
      <c r="D1057" s="2"/>
      <c r="E1057" s="1"/>
      <c r="F1057" s="1"/>
      <c r="G1057" s="43"/>
    </row>
    <row r="1058" spans="1:7" ht="12">
      <c r="A1058" s="1"/>
      <c r="B1058" s="1"/>
      <c r="C1058" s="1"/>
      <c r="D1058" s="2"/>
      <c r="E1058" s="1"/>
      <c r="F1058" s="1"/>
      <c r="G1058" s="43"/>
    </row>
    <row r="1059" spans="1:7" ht="12">
      <c r="A1059" s="1"/>
      <c r="B1059" s="1"/>
      <c r="C1059" s="1"/>
      <c r="D1059" s="2"/>
      <c r="E1059" s="1"/>
      <c r="F1059" s="1"/>
      <c r="G1059" s="43"/>
    </row>
    <row r="1060" spans="1:7" ht="12">
      <c r="A1060" s="1"/>
      <c r="B1060" s="1"/>
      <c r="C1060" s="1"/>
      <c r="D1060" s="2"/>
      <c r="E1060" s="1"/>
      <c r="F1060" s="1"/>
      <c r="G1060" s="43"/>
    </row>
    <row r="1061" spans="1:7" ht="12">
      <c r="A1061" s="1"/>
      <c r="B1061" s="1"/>
      <c r="C1061" s="1"/>
      <c r="D1061" s="2"/>
      <c r="E1061" s="1"/>
      <c r="F1061" s="1"/>
      <c r="G1061" s="43"/>
    </row>
    <row r="1062" spans="1:7" ht="12">
      <c r="A1062" s="1"/>
      <c r="B1062" s="1"/>
      <c r="C1062" s="1"/>
      <c r="D1062" s="2"/>
      <c r="E1062" s="1"/>
      <c r="F1062" s="1"/>
      <c r="G1062" s="43"/>
    </row>
    <row r="1063" spans="1:7" ht="12">
      <c r="A1063" s="1"/>
      <c r="B1063" s="1"/>
      <c r="C1063" s="1"/>
      <c r="D1063" s="2"/>
      <c r="E1063" s="1"/>
      <c r="F1063" s="1"/>
      <c r="G1063" s="43"/>
    </row>
    <row r="1064" spans="1:7" ht="12">
      <c r="A1064" s="1"/>
      <c r="B1064" s="1"/>
      <c r="C1064" s="1"/>
      <c r="D1064" s="2"/>
      <c r="E1064" s="1"/>
      <c r="F1064" s="1"/>
      <c r="G1064" s="43"/>
    </row>
    <row r="1065" spans="1:7" ht="12">
      <c r="A1065" s="1"/>
      <c r="B1065" s="1"/>
      <c r="C1065" s="1"/>
      <c r="D1065" s="2"/>
      <c r="E1065" s="1"/>
      <c r="F1065" s="1"/>
      <c r="G1065" s="43"/>
    </row>
    <row r="1066" spans="1:7" ht="12">
      <c r="A1066" s="1"/>
      <c r="B1066" s="1"/>
      <c r="C1066" s="1"/>
      <c r="D1066" s="2"/>
      <c r="E1066" s="1"/>
      <c r="F1066" s="1"/>
      <c r="G1066" s="43"/>
    </row>
    <row r="1067" spans="1:7" ht="12">
      <c r="A1067" s="1"/>
      <c r="B1067" s="1"/>
      <c r="C1067" s="1"/>
      <c r="D1067" s="2"/>
      <c r="E1067" s="1"/>
      <c r="F1067" s="1"/>
      <c r="G1067" s="43"/>
    </row>
    <row r="1068" spans="1:7" ht="12">
      <c r="A1068" s="1"/>
      <c r="B1068" s="1"/>
      <c r="C1068" s="1"/>
      <c r="D1068" s="2"/>
      <c r="E1068" s="1"/>
      <c r="F1068" s="1"/>
      <c r="G1068" s="43"/>
    </row>
    <row r="1069" spans="1:7" ht="12">
      <c r="A1069" s="1"/>
      <c r="B1069" s="1"/>
      <c r="C1069" s="1"/>
      <c r="D1069" s="2"/>
      <c r="E1069" s="1"/>
      <c r="F1069" s="1"/>
      <c r="G1069" s="43"/>
    </row>
    <row r="1070" spans="1:7" ht="12">
      <c r="A1070" s="1"/>
      <c r="B1070" s="1"/>
      <c r="C1070" s="1"/>
      <c r="D1070" s="2"/>
      <c r="E1070" s="1"/>
      <c r="F1070" s="1"/>
      <c r="G1070" s="43"/>
    </row>
    <row r="1071" spans="1:7" ht="12">
      <c r="A1071" s="1"/>
      <c r="B1071" s="1"/>
      <c r="C1071" s="1"/>
      <c r="D1071" s="2"/>
      <c r="E1071" s="1"/>
      <c r="F1071" s="1"/>
      <c r="G1071" s="43"/>
    </row>
    <row r="1072" spans="1:7" ht="12">
      <c r="A1072" s="1"/>
      <c r="B1072" s="1"/>
      <c r="C1072" s="1"/>
      <c r="D1072" s="2"/>
      <c r="E1072" s="1"/>
      <c r="F1072" s="1"/>
      <c r="G1072" s="43"/>
    </row>
    <row r="1073" spans="1:7" ht="12">
      <c r="A1073" s="1"/>
      <c r="B1073" s="1"/>
      <c r="C1073" s="1"/>
      <c r="D1073" s="2"/>
      <c r="E1073" s="1"/>
      <c r="F1073" s="1"/>
      <c r="G1073" s="43"/>
    </row>
    <row r="1074" spans="1:7" ht="12">
      <c r="A1074" s="1"/>
      <c r="B1074" s="1"/>
      <c r="C1074" s="1"/>
      <c r="D1074" s="2"/>
      <c r="E1074" s="1"/>
      <c r="F1074" s="1"/>
      <c r="G1074" s="43"/>
    </row>
    <row r="1075" spans="1:7" ht="12">
      <c r="A1075" s="1"/>
      <c r="B1075" s="1"/>
      <c r="C1075" s="1"/>
      <c r="D1075" s="2"/>
      <c r="E1075" s="1"/>
      <c r="F1075" s="1"/>
      <c r="G1075" s="43"/>
    </row>
    <row r="1076" spans="1:7" ht="12">
      <c r="A1076" s="1"/>
      <c r="B1076" s="1"/>
      <c r="C1076" s="1"/>
      <c r="D1076" s="2"/>
      <c r="E1076" s="1"/>
      <c r="F1076" s="1"/>
      <c r="G1076" s="43"/>
    </row>
    <row r="1077" spans="1:7" ht="12">
      <c r="A1077" s="1"/>
      <c r="B1077" s="1"/>
      <c r="C1077" s="1"/>
      <c r="D1077" s="2"/>
      <c r="E1077" s="1"/>
      <c r="F1077" s="1"/>
      <c r="G1077" s="43"/>
    </row>
    <row r="1078" spans="1:7" ht="12">
      <c r="A1078" s="1"/>
      <c r="B1078" s="1"/>
      <c r="C1078" s="1"/>
      <c r="D1078" s="2"/>
      <c r="E1078" s="1"/>
      <c r="F1078" s="1"/>
      <c r="G1078" s="43"/>
    </row>
    <row r="1079" spans="1:7" ht="12">
      <c r="A1079" s="1"/>
      <c r="B1079" s="1"/>
      <c r="C1079" s="1"/>
      <c r="D1079" s="2"/>
      <c r="E1079" s="1"/>
      <c r="F1079" s="1"/>
      <c r="G1079" s="43"/>
    </row>
    <row r="1080" spans="1:7" ht="12">
      <c r="A1080" s="1"/>
      <c r="B1080" s="1"/>
      <c r="C1080" s="1"/>
      <c r="D1080" s="2"/>
      <c r="E1080" s="1"/>
      <c r="F1080" s="1"/>
      <c r="G1080" s="43"/>
    </row>
    <row r="1081" spans="1:7" ht="12">
      <c r="A1081" s="1"/>
      <c r="B1081" s="1"/>
      <c r="C1081" s="1"/>
      <c r="D1081" s="2"/>
      <c r="E1081" s="1"/>
      <c r="F1081" s="1"/>
      <c r="G1081" s="43"/>
    </row>
    <row r="1082" spans="1:7" ht="12">
      <c r="A1082" s="1"/>
      <c r="B1082" s="1"/>
      <c r="C1082" s="1"/>
      <c r="D1082" s="2"/>
      <c r="E1082" s="1"/>
      <c r="F1082" s="1"/>
      <c r="G1082" s="43"/>
    </row>
    <row r="1083" spans="1:7" ht="12">
      <c r="A1083" s="1"/>
      <c r="B1083" s="1"/>
      <c r="C1083" s="1"/>
      <c r="D1083" s="2"/>
      <c r="E1083" s="1"/>
      <c r="F1083" s="1"/>
      <c r="G1083" s="43"/>
    </row>
    <row r="1084" spans="1:7" ht="12">
      <c r="A1084" s="1"/>
      <c r="B1084" s="1"/>
      <c r="C1084" s="1"/>
      <c r="D1084" s="2"/>
      <c r="E1084" s="1"/>
      <c r="F1084" s="1"/>
      <c r="G1084" s="43"/>
    </row>
    <row r="1085" spans="1:7" ht="12">
      <c r="A1085" s="1"/>
      <c r="B1085" s="1"/>
      <c r="C1085" s="1"/>
      <c r="D1085" s="2"/>
      <c r="E1085" s="1"/>
      <c r="F1085" s="1"/>
      <c r="G1085" s="43"/>
    </row>
    <row r="1086" spans="1:7" ht="12">
      <c r="A1086" s="1"/>
      <c r="B1086" s="1"/>
      <c r="C1086" s="1"/>
      <c r="D1086" s="2"/>
      <c r="E1086" s="1"/>
      <c r="F1086" s="1"/>
      <c r="G1086" s="43"/>
    </row>
    <row r="1087" spans="1:7" ht="12">
      <c r="A1087" s="1"/>
      <c r="B1087" s="1"/>
      <c r="C1087" s="1"/>
      <c r="D1087" s="2"/>
      <c r="E1087" s="1"/>
      <c r="F1087" s="1"/>
      <c r="G1087" s="43"/>
    </row>
    <row r="1088" spans="1:7" ht="12">
      <c r="A1088" s="1"/>
      <c r="B1088" s="1"/>
      <c r="C1088" s="1"/>
      <c r="D1088" s="2"/>
      <c r="E1088" s="1"/>
      <c r="F1088" s="1"/>
      <c r="G1088" s="43"/>
    </row>
    <row r="1089" spans="1:7" ht="12">
      <c r="A1089" s="1"/>
      <c r="B1089" s="1"/>
      <c r="C1089" s="1"/>
      <c r="D1089" s="2"/>
      <c r="E1089" s="1"/>
      <c r="F1089" s="1"/>
      <c r="G1089" s="43"/>
    </row>
    <row r="1090" spans="1:7" ht="12">
      <c r="A1090" s="1"/>
      <c r="B1090" s="1"/>
      <c r="C1090" s="1"/>
      <c r="D1090" s="2"/>
      <c r="E1090" s="1"/>
      <c r="F1090" s="1"/>
      <c r="G1090" s="43"/>
    </row>
    <row r="1091" spans="1:7" ht="12">
      <c r="A1091" s="1"/>
      <c r="B1091" s="1"/>
      <c r="C1091" s="1"/>
      <c r="D1091" s="2"/>
      <c r="E1091" s="1"/>
      <c r="F1091" s="1"/>
      <c r="G1091" s="43"/>
    </row>
    <row r="1092" spans="1:7" ht="12">
      <c r="A1092" s="1"/>
      <c r="B1092" s="1"/>
      <c r="C1092" s="1"/>
      <c r="D1092" s="2"/>
      <c r="E1092" s="1"/>
      <c r="F1092" s="1"/>
      <c r="G1092" s="43"/>
    </row>
    <row r="1093" spans="1:7" ht="12">
      <c r="A1093" s="1"/>
      <c r="B1093" s="1"/>
      <c r="C1093" s="1"/>
      <c r="D1093" s="2"/>
      <c r="E1093" s="1"/>
      <c r="F1093" s="1"/>
      <c r="G1093" s="43"/>
    </row>
    <row r="1094" spans="1:7" ht="12">
      <c r="A1094" s="1"/>
      <c r="B1094" s="1"/>
      <c r="C1094" s="1"/>
      <c r="D1094" s="2"/>
      <c r="E1094" s="1"/>
      <c r="F1094" s="1"/>
      <c r="G1094" s="43"/>
    </row>
    <row r="1095" spans="1:7" ht="12">
      <c r="A1095" s="1"/>
      <c r="B1095" s="1"/>
      <c r="C1095" s="1"/>
      <c r="D1095" s="2"/>
      <c r="E1095" s="1"/>
      <c r="F1095" s="1"/>
      <c r="G1095" s="43"/>
    </row>
    <row r="1096" spans="1:7" ht="12">
      <c r="A1096" s="1"/>
      <c r="B1096" s="1"/>
      <c r="C1096" s="1"/>
      <c r="D1096" s="2"/>
      <c r="E1096" s="1"/>
      <c r="F1096" s="1"/>
      <c r="G1096" s="43"/>
    </row>
    <row r="1097" spans="1:7" ht="12">
      <c r="A1097" s="1"/>
      <c r="B1097" s="1"/>
      <c r="C1097" s="1"/>
      <c r="D1097" s="2"/>
      <c r="E1097" s="1"/>
      <c r="F1097" s="1"/>
      <c r="G1097" s="43"/>
    </row>
    <row r="1098" spans="1:7" ht="12">
      <c r="A1098" s="1"/>
      <c r="B1098" s="1"/>
      <c r="C1098" s="1"/>
      <c r="D1098" s="2"/>
      <c r="E1098" s="1"/>
      <c r="F1098" s="1"/>
      <c r="G1098" s="43"/>
    </row>
    <row r="1099" spans="1:7" ht="12">
      <c r="A1099" s="1"/>
      <c r="B1099" s="1"/>
      <c r="C1099" s="1"/>
      <c r="D1099" s="2"/>
      <c r="E1099" s="1"/>
      <c r="F1099" s="1"/>
      <c r="G1099" s="43"/>
    </row>
    <row r="1100" spans="1:7" ht="12">
      <c r="A1100" s="1"/>
      <c r="B1100" s="1"/>
      <c r="C1100" s="1"/>
      <c r="D1100" s="2"/>
      <c r="E1100" s="1"/>
      <c r="F1100" s="1"/>
      <c r="G1100" s="43"/>
    </row>
    <row r="1101" spans="1:7" ht="12">
      <c r="A1101" s="1"/>
      <c r="B1101" s="1"/>
      <c r="C1101" s="1"/>
      <c r="D1101" s="2"/>
      <c r="E1101" s="1"/>
      <c r="F1101" s="1"/>
      <c r="G1101" s="43"/>
    </row>
    <row r="1102" spans="1:7" ht="12">
      <c r="A1102" s="1"/>
      <c r="B1102" s="1"/>
      <c r="C1102" s="1"/>
      <c r="D1102" s="2"/>
      <c r="E1102" s="1"/>
      <c r="F1102" s="1"/>
      <c r="G1102" s="43"/>
    </row>
  </sheetData>
  <mergeCells count="33">
    <mergeCell ref="A106:C106"/>
    <mergeCell ref="A261:C261"/>
    <mergeCell ref="A189:C189"/>
    <mergeCell ref="A117:C117"/>
    <mergeCell ref="A168:C168"/>
    <mergeCell ref="A200:C200"/>
    <mergeCell ref="E10:F10"/>
    <mergeCell ref="A85:C85"/>
    <mergeCell ref="A7:F7"/>
    <mergeCell ref="A9:A11"/>
    <mergeCell ref="C9:C11"/>
    <mergeCell ref="A54:C54"/>
    <mergeCell ref="A662:C662"/>
    <mergeCell ref="D9:F9"/>
    <mergeCell ref="B9:B11"/>
    <mergeCell ref="A394:C394"/>
    <mergeCell ref="A405:C405"/>
    <mergeCell ref="A426:C426"/>
    <mergeCell ref="A517:C517"/>
    <mergeCell ref="A548:C548"/>
    <mergeCell ref="A609:C609"/>
    <mergeCell ref="D10:D11"/>
    <mergeCell ref="A293:C293"/>
    <mergeCell ref="A640:C640"/>
    <mergeCell ref="A661:C661"/>
    <mergeCell ref="A272:C272"/>
    <mergeCell ref="M9:M11"/>
    <mergeCell ref="G9:I9"/>
    <mergeCell ref="H10:I10"/>
    <mergeCell ref="G10:G11"/>
    <mergeCell ref="J9:L9"/>
    <mergeCell ref="J10:J11"/>
    <mergeCell ref="K10:L10"/>
  </mergeCells>
  <printOptions horizontalCentered="1"/>
  <pageMargins left="0.1968503937007874" right="0.1968503937007874" top="0.7874015748031497" bottom="0.7874015748031497" header="0.5118110236220472" footer="0.5118110236220472"/>
  <pageSetup fitToHeight="22" horizontalDpi="600" verticalDpi="600" orientation="landscape" paperSize="9" scale="80" r:id="rId1"/>
  <headerFooter alignWithMargins="0">
    <oddFooter>&amp;CStrona &amp;P</oddFooter>
  </headerFooter>
  <colBreaks count="2" manualBreakCount="2">
    <brk id="13" max="1068" man="1"/>
    <brk id="22" max="10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2010-08-18T12:30:07Z</cp:lastPrinted>
  <dcterms:created xsi:type="dcterms:W3CDTF">2001-08-02T07:18:30Z</dcterms:created>
  <dcterms:modified xsi:type="dcterms:W3CDTF">2010-08-30T11:24:43Z</dcterms:modified>
  <cp:category/>
  <cp:version/>
  <cp:contentType/>
  <cp:contentStatus/>
</cp:coreProperties>
</file>