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95" windowHeight="7005" activeTab="0"/>
  </bookViews>
  <sheets>
    <sheet name="2009" sheetId="1" r:id="rId1"/>
    <sheet name="2008" sheetId="2" r:id="rId2"/>
  </sheets>
  <definedNames/>
  <calcPr fullCalcOnLoad="1"/>
</workbook>
</file>

<file path=xl/sharedStrings.xml><?xml version="1.0" encoding="utf-8"?>
<sst xmlns="http://schemas.openxmlformats.org/spreadsheetml/2006/main" count="67" uniqueCount="40">
  <si>
    <t>Klasyfikacja budżetowa</t>
  </si>
  <si>
    <t>801-80101</t>
  </si>
  <si>
    <t>Ogółem</t>
  </si>
  <si>
    <t>Lp</t>
  </si>
  <si>
    <t>801-80104</t>
  </si>
  <si>
    <t>Zespół Szkół w Michałowicach - Szkoła Podstawowa</t>
  </si>
  <si>
    <t>Zespół Szkół Ogólnokształcących w Komorowie - Szkoła Podstawowa</t>
  </si>
  <si>
    <t>Gminne Przedszkole w Michałowicach</t>
  </si>
  <si>
    <t xml:space="preserve">Zespół Szkolno Przedszkolny w Nowej Wsi - Szkoła Podstawowa </t>
  </si>
  <si>
    <t>Nazwa jednostki budżetowej</t>
  </si>
  <si>
    <t xml:space="preserve">Zespół Szkolno Przedszkolny w Nowej Wsi -Gminne Przedszkole </t>
  </si>
  <si>
    <t>Przewidywany stan środków pieniężnych na początek roku</t>
  </si>
  <si>
    <t>Ogółem dz. 801 rozdz 80101</t>
  </si>
  <si>
    <t>Ogółem dz. 801 rozdz 80104</t>
  </si>
  <si>
    <t xml:space="preserve">Planowany stan środków pieniężnych na koniec roku po zmianach </t>
  </si>
  <si>
    <t>Stan środków pieniężnych na początek roku</t>
  </si>
  <si>
    <t>Planowane wydatki na 2008r po zmianach</t>
  </si>
  <si>
    <t>Dokonać zmian w planie dochodów własnych i wydatków jednostek budżetowych w 2008 roku stanowiącym załącznik nr 11 do Uchwały Rady Gminy Michałowice Nr XVII/105/2008 z 31 stycznia 2008 r. w sprawie uchwalenia budżetu Gminy Michałowice na  2008 rok w sposób następujący:</t>
  </si>
  <si>
    <t>(w złotych)</t>
  </si>
  <si>
    <t xml:space="preserve">                                                       Rady Gminy Michałowice</t>
  </si>
  <si>
    <t xml:space="preserve">                                                       Załącznik Nr 8</t>
  </si>
  <si>
    <t xml:space="preserve">                                                       do Uchwały Nr  XX/125/2008</t>
  </si>
  <si>
    <t xml:space="preserve">                                                       z  dnia 25 czerwca 2008 r</t>
  </si>
  <si>
    <t>Dochody własne na 2008r</t>
  </si>
  <si>
    <t>Wydatki na 2008r</t>
  </si>
  <si>
    <t>zwiększenia/zmniejszenia dochodów</t>
  </si>
  <si>
    <t xml:space="preserve">zwiększenia/zmniejszenia wydatkó </t>
  </si>
  <si>
    <t>Planowane dochody na 2008r po zmianach</t>
  </si>
  <si>
    <t>Dochody własne na 2009r</t>
  </si>
  <si>
    <t>Stan środków pieniężnych na początek 2009 roku</t>
  </si>
  <si>
    <t>Wydatki na 2009r</t>
  </si>
  <si>
    <t>Planowane dochody na 2009r po zmianach</t>
  </si>
  <si>
    <t>Planowane wydatki na 2009r po zmianach</t>
  </si>
  <si>
    <t>Dokonać zmian w planie dochodów własnych i wydatków jednostek budżetowych w 2009 roku stanowiącym załącznik nr 11 do Uchwały Rady Gminy Michałowice Nr XXVI/181/2009 z 28 stycznia 2009 r. w sprawie uchwalenia budżetu Gminy Michałowice na  2009 rok w sposób następujący:</t>
  </si>
  <si>
    <t>Rady Gminy Michałowice</t>
  </si>
  <si>
    <t>z dnia                         2009 r</t>
  </si>
  <si>
    <t xml:space="preserve">zwiększenia/zmniejszenia wydatków </t>
  </si>
  <si>
    <t>Załącznik Nr 8</t>
  </si>
  <si>
    <t>do Uchwały Nr XXXI/218/2009</t>
  </si>
  <si>
    <t>z dnia  17 czerwca 2009 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</si>
</sst>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sz val="8"/>
      <name val="Arial CE"/>
      <family val="0"/>
    </font>
    <font>
      <b/>
      <sz val="10"/>
      <name val="Arial CE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3" fillId="0" borderId="0" xfId="0" applyFont="1" applyAlignment="1">
      <alignment/>
    </xf>
    <xf numFmtId="3" fontId="2" fillId="0" borderId="1" xfId="0" applyNumberFormat="1" applyFont="1" applyBorder="1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/>
    </xf>
    <xf numFmtId="0" fontId="4" fillId="0" borderId="1" xfId="0" applyFont="1" applyBorder="1" applyAlignment="1">
      <alignment horizontal="center"/>
    </xf>
    <xf numFmtId="4" fontId="2" fillId="0" borderId="1" xfId="0" applyNumberFormat="1" applyFont="1" applyBorder="1" applyAlignment="1">
      <alignment/>
    </xf>
    <xf numFmtId="4" fontId="4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wrapText="1"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0" fillId="0" borderId="3" xfId="0" applyBorder="1" applyAlignment="1">
      <alignment horizontal="center"/>
    </xf>
    <xf numFmtId="0" fontId="0" fillId="0" borderId="0" xfId="0" applyFont="1" applyAlignment="1">
      <alignment wrapText="1"/>
    </xf>
    <xf numFmtId="0" fontId="0" fillId="0" borderId="3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workbookViewId="0" topLeftCell="A1">
      <selection activeCell="O11" sqref="O11"/>
    </sheetView>
  </sheetViews>
  <sheetFormatPr defaultColWidth="9.00390625" defaultRowHeight="12.75"/>
  <cols>
    <col min="1" max="1" width="4.00390625" style="1" customWidth="1"/>
    <col min="2" max="2" width="22.25390625" style="1" customWidth="1"/>
    <col min="3" max="3" width="11.375" style="1" customWidth="1"/>
    <col min="4" max="4" width="13.25390625" style="1" customWidth="1"/>
    <col min="5" max="5" width="11.375" style="1" customWidth="1"/>
    <col min="6" max="6" width="10.125" style="1" customWidth="1"/>
    <col min="7" max="8" width="11.375" style="1" customWidth="1"/>
    <col min="9" max="9" width="9.875" style="1" customWidth="1"/>
    <col min="10" max="10" width="11.25390625" style="1" customWidth="1"/>
    <col min="11" max="11" width="11.25390625" style="1" hidden="1" customWidth="1"/>
    <col min="12" max="12" width="10.25390625" style="1" customWidth="1"/>
    <col min="13" max="13" width="12.875" style="1" customWidth="1"/>
    <col min="14" max="16384" width="9.125" style="1" customWidth="1"/>
  </cols>
  <sheetData>
    <row r="1" spans="10:13" ht="12.75">
      <c r="J1" s="20" t="s">
        <v>37</v>
      </c>
      <c r="K1" s="20"/>
      <c r="L1" s="20"/>
      <c r="M1" s="20"/>
    </row>
    <row r="2" spans="10:13" ht="12.75">
      <c r="J2" s="21" t="s">
        <v>38</v>
      </c>
      <c r="K2" s="20"/>
      <c r="L2" s="20"/>
      <c r="M2" s="20"/>
    </row>
    <row r="3" spans="10:13" ht="12.75">
      <c r="J3" s="21" t="s">
        <v>34</v>
      </c>
      <c r="K3" s="20"/>
      <c r="L3" s="20"/>
      <c r="M3" s="20"/>
    </row>
    <row r="4" spans="6:13" ht="12.75" customHeight="1" hidden="1">
      <c r="F4" s="1" t="s">
        <v>21</v>
      </c>
      <c r="J4" s="21" t="s">
        <v>35</v>
      </c>
      <c r="K4" s="20"/>
      <c r="L4" s="20"/>
      <c r="M4" s="20"/>
    </row>
    <row r="5" spans="6:13" ht="12.75" customHeight="1" hidden="1">
      <c r="F5" s="1" t="s">
        <v>19</v>
      </c>
      <c r="J5" s="21"/>
      <c r="K5" s="20"/>
      <c r="L5" s="20"/>
      <c r="M5" s="20"/>
    </row>
    <row r="6" spans="6:13" ht="12.75" customHeight="1" hidden="1">
      <c r="F6" s="1" t="s">
        <v>22</v>
      </c>
      <c r="J6" s="21"/>
      <c r="K6" s="20"/>
      <c r="L6" s="20"/>
      <c r="M6" s="20"/>
    </row>
    <row r="7" spans="10:13" ht="12.75" customHeight="1">
      <c r="J7" s="21" t="s">
        <v>39</v>
      </c>
      <c r="K7" s="20"/>
      <c r="L7" s="20"/>
      <c r="M7" s="20"/>
    </row>
    <row r="8" spans="10:13" ht="12.75">
      <c r="J8" s="18"/>
      <c r="K8" s="17" t="s">
        <v>35</v>
      </c>
      <c r="L8" s="17"/>
      <c r="M8" s="17"/>
    </row>
    <row r="9" spans="1:13" ht="32.25" customHeight="1">
      <c r="A9" s="24" t="s">
        <v>33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</row>
    <row r="10" spans="4:13" ht="18.75" customHeight="1">
      <c r="D10" s="5"/>
      <c r="E10" s="5"/>
      <c r="M10" s="1" t="s">
        <v>18</v>
      </c>
    </row>
    <row r="11" spans="1:13" ht="75" customHeight="1">
      <c r="A11" s="9" t="s">
        <v>3</v>
      </c>
      <c r="B11" s="8" t="s">
        <v>9</v>
      </c>
      <c r="C11" s="8" t="s">
        <v>0</v>
      </c>
      <c r="D11" s="8" t="s">
        <v>11</v>
      </c>
      <c r="E11" s="8" t="s">
        <v>29</v>
      </c>
      <c r="F11" s="8" t="s">
        <v>28</v>
      </c>
      <c r="G11" s="8" t="s">
        <v>25</v>
      </c>
      <c r="H11" s="8" t="s">
        <v>31</v>
      </c>
      <c r="I11" s="8" t="s">
        <v>30</v>
      </c>
      <c r="J11" s="8" t="s">
        <v>36</v>
      </c>
      <c r="L11" s="8" t="s">
        <v>32</v>
      </c>
      <c r="M11" s="8" t="s">
        <v>14</v>
      </c>
    </row>
    <row r="12" spans="1:13" ht="42.75" customHeight="1">
      <c r="A12" s="9">
        <v>1</v>
      </c>
      <c r="B12" s="7" t="s">
        <v>8</v>
      </c>
      <c r="C12" s="4" t="s">
        <v>1</v>
      </c>
      <c r="D12" s="13">
        <v>50</v>
      </c>
      <c r="E12" s="13">
        <v>7378.28</v>
      </c>
      <c r="F12" s="13">
        <v>70000</v>
      </c>
      <c r="G12" s="13">
        <v>200</v>
      </c>
      <c r="H12" s="13">
        <f>SUM(F12+G12)</f>
        <v>70200</v>
      </c>
      <c r="I12" s="13">
        <v>70000</v>
      </c>
      <c r="J12" s="13">
        <v>7500</v>
      </c>
      <c r="K12" s="19"/>
      <c r="L12" s="13">
        <f>SUM(I12+J12)</f>
        <v>77500</v>
      </c>
      <c r="M12" s="13">
        <f aca="true" t="shared" si="0" ref="M12:M19">SUM(E12-L12+H12)</f>
        <v>78.27999999999884</v>
      </c>
    </row>
    <row r="13" spans="1:13" ht="37.5" customHeight="1">
      <c r="A13" s="9">
        <v>2</v>
      </c>
      <c r="B13" s="7" t="s">
        <v>5</v>
      </c>
      <c r="C13" s="4" t="s">
        <v>1</v>
      </c>
      <c r="D13" s="13">
        <v>120</v>
      </c>
      <c r="E13" s="13">
        <v>6167.62</v>
      </c>
      <c r="F13" s="13">
        <v>30020</v>
      </c>
      <c r="G13" s="13">
        <f>9080-100</f>
        <v>8980</v>
      </c>
      <c r="H13" s="13">
        <f>SUM(F13+G13)</f>
        <v>39000</v>
      </c>
      <c r="I13" s="13">
        <v>30000</v>
      </c>
      <c r="J13" s="13">
        <v>15100</v>
      </c>
      <c r="K13" s="19"/>
      <c r="L13" s="13">
        <f aca="true" t="shared" si="1" ref="L13:L19">SUM(I13:J13)</f>
        <v>45100</v>
      </c>
      <c r="M13" s="13">
        <f t="shared" si="0"/>
        <v>67.62000000000262</v>
      </c>
    </row>
    <row r="14" spans="1:13" ht="54" customHeight="1">
      <c r="A14" s="9">
        <v>3</v>
      </c>
      <c r="B14" s="7" t="s">
        <v>6</v>
      </c>
      <c r="C14" s="4" t="s">
        <v>1</v>
      </c>
      <c r="D14" s="13">
        <v>100</v>
      </c>
      <c r="E14" s="13">
        <v>25194.21</v>
      </c>
      <c r="F14" s="13">
        <v>80920</v>
      </c>
      <c r="G14" s="13">
        <v>230</v>
      </c>
      <c r="H14" s="13">
        <f>SUM(F14+G14)</f>
        <v>81150</v>
      </c>
      <c r="I14" s="13">
        <f>80920</f>
        <v>80920</v>
      </c>
      <c r="J14" s="13">
        <v>25400</v>
      </c>
      <c r="K14" s="19"/>
      <c r="L14" s="13">
        <f t="shared" si="1"/>
        <v>106320</v>
      </c>
      <c r="M14" s="13">
        <f t="shared" si="0"/>
        <v>24.20999999999185</v>
      </c>
    </row>
    <row r="15" spans="1:13" ht="21" customHeight="1">
      <c r="A15" s="25" t="s">
        <v>12</v>
      </c>
      <c r="B15" s="26"/>
      <c r="C15" s="10"/>
      <c r="D15" s="14">
        <f aca="true" t="shared" si="2" ref="D15:J15">SUM(D12:D14)</f>
        <v>270</v>
      </c>
      <c r="E15" s="14">
        <f t="shared" si="2"/>
        <v>38740.11</v>
      </c>
      <c r="F15" s="14">
        <f t="shared" si="2"/>
        <v>180940</v>
      </c>
      <c r="G15" s="14">
        <f t="shared" si="2"/>
        <v>9410</v>
      </c>
      <c r="H15" s="14">
        <f>SUM(H12:H14)</f>
        <v>190350</v>
      </c>
      <c r="I15" s="14">
        <f t="shared" si="2"/>
        <v>180920</v>
      </c>
      <c r="J15" s="14">
        <f t="shared" si="2"/>
        <v>48000</v>
      </c>
      <c r="K15" s="19"/>
      <c r="L15" s="13">
        <f t="shared" si="1"/>
        <v>228920</v>
      </c>
      <c r="M15" s="13">
        <f t="shared" si="0"/>
        <v>170.10999999998603</v>
      </c>
    </row>
    <row r="16" spans="1:13" ht="34.5" customHeight="1">
      <c r="A16" s="9">
        <v>1</v>
      </c>
      <c r="B16" s="7" t="s">
        <v>7</v>
      </c>
      <c r="C16" s="3" t="s">
        <v>4</v>
      </c>
      <c r="D16" s="13">
        <v>45</v>
      </c>
      <c r="E16" s="13">
        <v>7399.92</v>
      </c>
      <c r="F16" s="13">
        <v>194400</v>
      </c>
      <c r="G16" s="13">
        <v>-7750</v>
      </c>
      <c r="H16" s="13">
        <f>SUM(F16+G16)</f>
        <v>186650</v>
      </c>
      <c r="I16" s="13">
        <v>194405</v>
      </c>
      <c r="J16" s="13">
        <v>-405</v>
      </c>
      <c r="K16" s="19"/>
      <c r="L16" s="13">
        <f t="shared" si="1"/>
        <v>194000</v>
      </c>
      <c r="M16" s="13">
        <f t="shared" si="0"/>
        <v>49.920000000012806</v>
      </c>
    </row>
    <row r="17" spans="1:13" ht="41.25" customHeight="1">
      <c r="A17" s="9">
        <v>2</v>
      </c>
      <c r="B17" s="7" t="s">
        <v>10</v>
      </c>
      <c r="C17" s="3" t="s">
        <v>4</v>
      </c>
      <c r="D17" s="13">
        <v>61</v>
      </c>
      <c r="E17" s="13">
        <v>1587.72</v>
      </c>
      <c r="F17" s="13">
        <v>64800</v>
      </c>
      <c r="G17" s="13">
        <v>-2300</v>
      </c>
      <c r="H17" s="13">
        <f>SUM(F17+G17)</f>
        <v>62500</v>
      </c>
      <c r="I17" s="13">
        <v>64801</v>
      </c>
      <c r="J17" s="13">
        <v>-801</v>
      </c>
      <c r="K17" s="19"/>
      <c r="L17" s="13">
        <f t="shared" si="1"/>
        <v>64000</v>
      </c>
      <c r="M17" s="13">
        <f t="shared" si="0"/>
        <v>87.72000000000116</v>
      </c>
    </row>
    <row r="18" spans="1:13" ht="20.25" customHeight="1">
      <c r="A18" s="25" t="s">
        <v>13</v>
      </c>
      <c r="B18" s="26"/>
      <c r="C18" s="12"/>
      <c r="D18" s="14">
        <f aca="true" t="shared" si="3" ref="D18:J18">SUM(D16:D17)</f>
        <v>106</v>
      </c>
      <c r="E18" s="13">
        <f t="shared" si="3"/>
        <v>8987.64</v>
      </c>
      <c r="F18" s="14">
        <f t="shared" si="3"/>
        <v>259200</v>
      </c>
      <c r="G18" s="14">
        <f t="shared" si="3"/>
        <v>-10050</v>
      </c>
      <c r="H18" s="14">
        <f>SUM(H16:H17)</f>
        <v>249150</v>
      </c>
      <c r="I18" s="14">
        <f t="shared" si="3"/>
        <v>259206</v>
      </c>
      <c r="J18" s="14">
        <f t="shared" si="3"/>
        <v>-1206</v>
      </c>
      <c r="K18" s="19"/>
      <c r="L18" s="13">
        <f t="shared" si="1"/>
        <v>258000</v>
      </c>
      <c r="M18" s="13">
        <f t="shared" si="0"/>
        <v>137.64000000001397</v>
      </c>
    </row>
    <row r="19" spans="1:13" ht="12.75">
      <c r="A19" s="22" t="s">
        <v>2</v>
      </c>
      <c r="B19" s="23"/>
      <c r="C19" s="2"/>
      <c r="D19" s="13">
        <f aca="true" t="shared" si="4" ref="D19:J19">SUM(D15+D18)</f>
        <v>376</v>
      </c>
      <c r="E19" s="13">
        <f t="shared" si="4"/>
        <v>47727.75</v>
      </c>
      <c r="F19" s="13">
        <f t="shared" si="4"/>
        <v>440140</v>
      </c>
      <c r="G19" s="13">
        <f t="shared" si="4"/>
        <v>-640</v>
      </c>
      <c r="H19" s="13">
        <f>SUM(H15+H18)</f>
        <v>439500</v>
      </c>
      <c r="I19" s="13">
        <f t="shared" si="4"/>
        <v>440126</v>
      </c>
      <c r="J19" s="13">
        <f t="shared" si="4"/>
        <v>46794</v>
      </c>
      <c r="K19" s="19"/>
      <c r="L19" s="13">
        <f t="shared" si="1"/>
        <v>486920</v>
      </c>
      <c r="M19" s="13">
        <f t="shared" si="0"/>
        <v>307.75</v>
      </c>
    </row>
  </sheetData>
  <mergeCells count="4">
    <mergeCell ref="A19:B19"/>
    <mergeCell ref="A9:M9"/>
    <mergeCell ref="A15:B15"/>
    <mergeCell ref="A18:B18"/>
  </mergeCells>
  <printOptions/>
  <pageMargins left="0.75" right="0.75" top="1" bottom="1" header="0.5" footer="0.5"/>
  <pageSetup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18"/>
  <sheetViews>
    <sheetView workbookViewId="0" topLeftCell="A1">
      <selection activeCell="G12" sqref="G12"/>
    </sheetView>
  </sheetViews>
  <sheetFormatPr defaultColWidth="9.00390625" defaultRowHeight="12.75"/>
  <cols>
    <col min="1" max="1" width="4.00390625" style="1" customWidth="1"/>
    <col min="2" max="2" width="22.25390625" style="1" customWidth="1"/>
    <col min="3" max="3" width="11.375" style="1" customWidth="1"/>
    <col min="4" max="4" width="13.25390625" style="1" customWidth="1"/>
    <col min="5" max="5" width="11.375" style="1" customWidth="1"/>
    <col min="6" max="6" width="10.125" style="1" customWidth="1"/>
    <col min="7" max="7" width="11.375" style="1" customWidth="1"/>
    <col min="8" max="8" width="9.875" style="1" customWidth="1"/>
    <col min="9" max="10" width="11.25390625" style="1" customWidth="1"/>
    <col min="11" max="11" width="10.25390625" style="1" customWidth="1"/>
    <col min="12" max="12" width="12.875" style="1" customWidth="1"/>
    <col min="13" max="16384" width="9.125" style="1" customWidth="1"/>
  </cols>
  <sheetData>
    <row r="2" spans="9:12" ht="12.75">
      <c r="I2" s="16"/>
      <c r="J2" s="16"/>
      <c r="K2" s="16"/>
      <c r="L2" s="16"/>
    </row>
    <row r="3" spans="6:12" ht="14.25">
      <c r="F3" s="1" t="s">
        <v>20</v>
      </c>
      <c r="I3" s="15"/>
      <c r="J3" s="15"/>
      <c r="K3" s="15"/>
      <c r="L3" s="15"/>
    </row>
    <row r="4" spans="6:12" ht="14.25">
      <c r="F4" s="1" t="s">
        <v>21</v>
      </c>
      <c r="I4" s="15"/>
      <c r="J4" s="15"/>
      <c r="K4" s="15"/>
      <c r="L4" s="15"/>
    </row>
    <row r="5" spans="6:12" ht="14.25">
      <c r="F5" s="1" t="s">
        <v>19</v>
      </c>
      <c r="I5" s="15"/>
      <c r="J5" s="15"/>
      <c r="K5" s="15"/>
      <c r="L5" s="15"/>
    </row>
    <row r="6" spans="6:12" ht="14.25">
      <c r="F6" s="1" t="s">
        <v>22</v>
      </c>
      <c r="I6" s="15"/>
      <c r="J6" s="15"/>
      <c r="K6" s="15"/>
      <c r="L6" s="15"/>
    </row>
    <row r="7" spans="9:12" ht="14.25">
      <c r="I7" s="15"/>
      <c r="J7" s="15"/>
      <c r="K7" s="15"/>
      <c r="L7" s="15"/>
    </row>
    <row r="8" spans="1:12" ht="32.25" customHeight="1">
      <c r="A8" s="24" t="s">
        <v>17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</row>
    <row r="9" spans="4:12" ht="18.75" customHeight="1">
      <c r="D9" s="5"/>
      <c r="E9" s="5"/>
      <c r="L9" s="1" t="s">
        <v>18</v>
      </c>
    </row>
    <row r="10" spans="1:12" ht="75" customHeight="1">
      <c r="A10" s="9" t="s">
        <v>3</v>
      </c>
      <c r="B10" s="8" t="s">
        <v>9</v>
      </c>
      <c r="C10" s="8" t="s">
        <v>0</v>
      </c>
      <c r="D10" s="8" t="s">
        <v>11</v>
      </c>
      <c r="E10" s="8" t="s">
        <v>15</v>
      </c>
      <c r="F10" s="8" t="s">
        <v>23</v>
      </c>
      <c r="G10" s="8" t="s">
        <v>25</v>
      </c>
      <c r="H10" s="8" t="s">
        <v>24</v>
      </c>
      <c r="I10" s="8" t="s">
        <v>26</v>
      </c>
      <c r="J10" s="8" t="s">
        <v>27</v>
      </c>
      <c r="K10" s="8" t="s">
        <v>16</v>
      </c>
      <c r="L10" s="8" t="s">
        <v>14</v>
      </c>
    </row>
    <row r="11" spans="1:12" ht="42.75" customHeight="1">
      <c r="A11" s="9">
        <v>1</v>
      </c>
      <c r="B11" s="7" t="s">
        <v>8</v>
      </c>
      <c r="C11" s="4" t="s">
        <v>1</v>
      </c>
      <c r="D11" s="6">
        <v>45</v>
      </c>
      <c r="E11" s="13">
        <v>22963.97</v>
      </c>
      <c r="F11" s="6">
        <v>45000</v>
      </c>
      <c r="G11" s="6">
        <v>25000</v>
      </c>
      <c r="H11" s="6">
        <f>45000+22900</f>
        <v>67900</v>
      </c>
      <c r="I11" s="6">
        <v>25000</v>
      </c>
      <c r="J11" s="6">
        <f>SUM(F11+G11)</f>
        <v>70000</v>
      </c>
      <c r="K11" s="6">
        <f>SUM(H11+I11)</f>
        <v>92900</v>
      </c>
      <c r="L11" s="13">
        <f aca="true" t="shared" si="0" ref="L11:L18">SUM(E11-K11+J11)</f>
        <v>63.970000000001164</v>
      </c>
    </row>
    <row r="12" spans="1:12" ht="37.5" customHeight="1">
      <c r="A12" s="9">
        <v>2</v>
      </c>
      <c r="B12" s="7" t="s">
        <v>5</v>
      </c>
      <c r="C12" s="4" t="s">
        <v>1</v>
      </c>
      <c r="D12" s="6">
        <v>100</v>
      </c>
      <c r="E12" s="13">
        <v>21640.8</v>
      </c>
      <c r="F12" s="6">
        <v>30020</v>
      </c>
      <c r="G12" s="6">
        <v>7000</v>
      </c>
      <c r="H12" s="6">
        <f>30000+21600</f>
        <v>51600</v>
      </c>
      <c r="I12" s="6">
        <v>7000</v>
      </c>
      <c r="J12" s="6">
        <f>SUM(F12+G12)</f>
        <v>37020</v>
      </c>
      <c r="K12" s="6">
        <f aca="true" t="shared" si="1" ref="K12:K18">SUM(H12:I12)</f>
        <v>58600</v>
      </c>
      <c r="L12" s="13">
        <f t="shared" si="0"/>
        <v>60.80000000000291</v>
      </c>
    </row>
    <row r="13" spans="1:12" ht="54" customHeight="1">
      <c r="A13" s="9">
        <v>3</v>
      </c>
      <c r="B13" s="7" t="s">
        <v>6</v>
      </c>
      <c r="C13" s="4" t="s">
        <v>1</v>
      </c>
      <c r="D13" s="6">
        <v>100</v>
      </c>
      <c r="E13" s="13">
        <v>23085.88</v>
      </c>
      <c r="F13" s="6">
        <v>79920</v>
      </c>
      <c r="G13" s="6">
        <v>0</v>
      </c>
      <c r="H13" s="6">
        <f>79920+23000</f>
        <v>102920</v>
      </c>
      <c r="I13" s="6">
        <v>0</v>
      </c>
      <c r="J13" s="6">
        <f>SUM(F13+G13)</f>
        <v>79920</v>
      </c>
      <c r="K13" s="6">
        <f t="shared" si="1"/>
        <v>102920</v>
      </c>
      <c r="L13" s="13">
        <f t="shared" si="0"/>
        <v>85.88000000000466</v>
      </c>
    </row>
    <row r="14" spans="1:12" ht="21" customHeight="1">
      <c r="A14" s="25" t="s">
        <v>12</v>
      </c>
      <c r="B14" s="29"/>
      <c r="C14" s="10"/>
      <c r="D14" s="11">
        <f aca="true" t="shared" si="2" ref="D14:J14">SUM(D11:D13)</f>
        <v>245</v>
      </c>
      <c r="E14" s="14">
        <f t="shared" si="2"/>
        <v>67690.65000000001</v>
      </c>
      <c r="F14" s="11">
        <f t="shared" si="2"/>
        <v>154940</v>
      </c>
      <c r="G14" s="11">
        <f t="shared" si="2"/>
        <v>32000</v>
      </c>
      <c r="H14" s="11">
        <f t="shared" si="2"/>
        <v>222420</v>
      </c>
      <c r="I14" s="11">
        <f t="shared" si="2"/>
        <v>32000</v>
      </c>
      <c r="J14" s="11">
        <f t="shared" si="2"/>
        <v>186940</v>
      </c>
      <c r="K14" s="6">
        <f t="shared" si="1"/>
        <v>254420</v>
      </c>
      <c r="L14" s="13">
        <f t="shared" si="0"/>
        <v>210.65000000002328</v>
      </c>
    </row>
    <row r="15" spans="1:12" ht="34.5" customHeight="1">
      <c r="A15" s="9">
        <v>1</v>
      </c>
      <c r="B15" s="7" t="s">
        <v>7</v>
      </c>
      <c r="C15" s="3" t="s">
        <v>4</v>
      </c>
      <c r="D15" s="6">
        <v>200</v>
      </c>
      <c r="E15" s="13">
        <v>3444.67</v>
      </c>
      <c r="F15" s="6">
        <v>168000</v>
      </c>
      <c r="G15" s="6">
        <v>-24920</v>
      </c>
      <c r="H15" s="6">
        <f>168000+3400</f>
        <v>171400</v>
      </c>
      <c r="I15" s="6">
        <v>-24920</v>
      </c>
      <c r="J15" s="6">
        <f>SUM(F15+G15)</f>
        <v>143080</v>
      </c>
      <c r="K15" s="6">
        <f t="shared" si="1"/>
        <v>146480</v>
      </c>
      <c r="L15" s="13">
        <f t="shared" si="0"/>
        <v>44.670000000012806</v>
      </c>
    </row>
    <row r="16" spans="1:12" ht="41.25" customHeight="1">
      <c r="A16" s="9">
        <v>2</v>
      </c>
      <c r="B16" s="7" t="s">
        <v>10</v>
      </c>
      <c r="C16" s="3" t="s">
        <v>4</v>
      </c>
      <c r="D16" s="6">
        <v>114</v>
      </c>
      <c r="E16" s="13">
        <v>261.4</v>
      </c>
      <c r="F16" s="6">
        <v>64800</v>
      </c>
      <c r="G16" s="6">
        <v>-18000</v>
      </c>
      <c r="H16" s="6">
        <f>64800+200</f>
        <v>65000</v>
      </c>
      <c r="I16" s="6">
        <v>-18000</v>
      </c>
      <c r="J16" s="6">
        <f>SUM(F16+G16)</f>
        <v>46800</v>
      </c>
      <c r="K16" s="6">
        <f t="shared" si="1"/>
        <v>47000</v>
      </c>
      <c r="L16" s="13">
        <f t="shared" si="0"/>
        <v>61.400000000001455</v>
      </c>
    </row>
    <row r="17" spans="1:12" ht="20.25" customHeight="1">
      <c r="A17" s="25" t="s">
        <v>13</v>
      </c>
      <c r="B17" s="29"/>
      <c r="C17" s="12"/>
      <c r="D17" s="11">
        <f aca="true" t="shared" si="3" ref="D17:J17">SUM(D15:D16)</f>
        <v>314</v>
      </c>
      <c r="E17" s="13">
        <f t="shared" si="3"/>
        <v>3706.07</v>
      </c>
      <c r="F17" s="11">
        <f t="shared" si="3"/>
        <v>232800</v>
      </c>
      <c r="G17" s="11">
        <f t="shared" si="3"/>
        <v>-42920</v>
      </c>
      <c r="H17" s="11">
        <f t="shared" si="3"/>
        <v>236400</v>
      </c>
      <c r="I17" s="11">
        <f t="shared" si="3"/>
        <v>-42920</v>
      </c>
      <c r="J17" s="11">
        <f t="shared" si="3"/>
        <v>189880</v>
      </c>
      <c r="K17" s="6">
        <f t="shared" si="1"/>
        <v>193480</v>
      </c>
      <c r="L17" s="13">
        <f t="shared" si="0"/>
        <v>106.07000000000698</v>
      </c>
    </row>
    <row r="18" spans="1:12" ht="12.75">
      <c r="A18" s="22" t="s">
        <v>2</v>
      </c>
      <c r="B18" s="27"/>
      <c r="C18" s="2"/>
      <c r="D18" s="6">
        <f aca="true" t="shared" si="4" ref="D18:J18">SUM(D14+D17)</f>
        <v>559</v>
      </c>
      <c r="E18" s="13">
        <f t="shared" si="4"/>
        <v>71396.72000000002</v>
      </c>
      <c r="F18" s="6">
        <f t="shared" si="4"/>
        <v>387740</v>
      </c>
      <c r="G18" s="6">
        <f t="shared" si="4"/>
        <v>-10920</v>
      </c>
      <c r="H18" s="6">
        <f t="shared" si="4"/>
        <v>458820</v>
      </c>
      <c r="I18" s="6">
        <f t="shared" si="4"/>
        <v>-10920</v>
      </c>
      <c r="J18" s="6">
        <f t="shared" si="4"/>
        <v>376820</v>
      </c>
      <c r="K18" s="6">
        <f t="shared" si="1"/>
        <v>447900</v>
      </c>
      <c r="L18" s="13">
        <f t="shared" si="0"/>
        <v>316.72000000003027</v>
      </c>
    </row>
  </sheetData>
  <mergeCells count="4">
    <mergeCell ref="A18:B18"/>
    <mergeCell ref="A8:L8"/>
    <mergeCell ref="A14:B14"/>
    <mergeCell ref="A17:B17"/>
  </mergeCells>
  <printOptions/>
  <pageMargins left="0.3937007874015748" right="0.1968503937007874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UGM</cp:lastModifiedBy>
  <cp:lastPrinted>2009-06-02T12:16:08Z</cp:lastPrinted>
  <dcterms:created xsi:type="dcterms:W3CDTF">2001-05-30T12:47:26Z</dcterms:created>
  <dcterms:modified xsi:type="dcterms:W3CDTF">2009-06-24T10:21:15Z</dcterms:modified>
  <cp:category/>
  <cp:version/>
  <cp:contentType/>
  <cp:contentStatus/>
</cp:coreProperties>
</file>