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520" windowHeight="13200" activeTab="2"/>
  </bookViews>
  <sheets>
    <sheet name="ZBIORCZE" sheetId="1" r:id="rId1"/>
    <sheet name="INFORMACJA cała" sheetId="2" r:id="rId2"/>
    <sheet name="zmiany w majątku" sheetId="3" r:id="rId3"/>
  </sheets>
  <externalReferences>
    <externalReference r:id="rId6"/>
    <externalReference r:id="rId7"/>
  </externalReferences>
  <definedNames>
    <definedName name="_xlnm.Print_Area" localSheetId="1">'INFORMACJA cała'!$A$1:$J$65</definedName>
    <definedName name="_xlnm.Print_Area" localSheetId="0">'ZBIORCZE'!$A$1:$K$29</definedName>
    <definedName name="_xlnm.Print_Area" localSheetId="2">'zmiany w majątku'!$A$1:$O$416</definedName>
  </definedNames>
  <calcPr fullCalcOnLoad="1"/>
</workbook>
</file>

<file path=xl/comments3.xml><?xml version="1.0" encoding="utf-8"?>
<comments xmlns="http://schemas.openxmlformats.org/spreadsheetml/2006/main">
  <authors>
    <author>Gedymin</author>
  </authors>
  <commentList>
    <comment ref="J35" authorId="0">
      <text>
        <r>
          <rPr>
            <b/>
            <sz val="10"/>
            <rFont val="Tahoma"/>
            <family val="2"/>
          </rPr>
          <t>Gedymin:</t>
        </r>
        <r>
          <rPr>
            <sz val="10"/>
            <rFont val="Tahoma"/>
            <family val="2"/>
          </rPr>
          <t xml:space="preserve">
zmiana numeru działki nie wiem dlaczego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<sst xmlns="http://schemas.openxmlformats.org/spreadsheetml/2006/main" count="1372" uniqueCount="544">
  <si>
    <t xml:space="preserve">I N F O R M A C J A </t>
  </si>
  <si>
    <t>O STANIE MIENIA KOMUNALNEGO</t>
  </si>
  <si>
    <t>GMINY MICHAŁOWICE OGÓŁEM</t>
  </si>
  <si>
    <t>15.09.2008 r.</t>
  </si>
  <si>
    <t>I. Wykaz nieruchomości stanowiących własność gminy.</t>
  </si>
  <si>
    <t>1. Własności bez jakichkolwiek ustalonych praw rzeczowych - ( bez użytkowania wieczystego i zarządu,</t>
  </si>
  <si>
    <t xml:space="preserve"> dzierżawy, najmu, użytkowania, użyczenia ) na określony krótki czas.</t>
  </si>
  <si>
    <t>a/ powierzchnia gruntów</t>
  </si>
  <si>
    <t>m2</t>
  </si>
  <si>
    <t>b/ wartość gruntów</t>
  </si>
  <si>
    <t xml:space="preserve">c/ wartość budynków i budowli </t>
  </si>
  <si>
    <t xml:space="preserve">d/ kwota wpływów z tytułu rozdysponowania nieruchomości  </t>
  </si>
  <si>
    <t>2. Wykaz nieruchomości oddanych w użytkowanie wieczyste.</t>
  </si>
  <si>
    <t xml:space="preserve">   1. pod budownictwo mieszkaniowe</t>
  </si>
  <si>
    <t>c/ kwota ustalonych opłat</t>
  </si>
  <si>
    <t xml:space="preserve"> </t>
  </si>
  <si>
    <t xml:space="preserve">   2. pozostałe przypadki poza budownictwem mieszkaniowym ( handel, usługi, przemysł ).</t>
  </si>
  <si>
    <t>3. Wykaz nieruchomości przekazanych w użytkowanie</t>
  </si>
  <si>
    <t xml:space="preserve">4. Inne nieruchomości nie wymienione w punktach od 1 do 3 </t>
  </si>
  <si>
    <t xml:space="preserve">c/ kwota ustalonych opłat - dzierżawy,najem </t>
  </si>
  <si>
    <t>5.Wykaz nieruchomości o własności nie uregulowanej na rzecz gminy</t>
  </si>
  <si>
    <t>II. DOCHODY I WYDATKI ZWIĄZANE Z GOSPODARKĄ MIENIA KOMUNALNEGO.</t>
  </si>
  <si>
    <t xml:space="preserve">1. Ogólna szacunkowa wartość mienia komunalnego gminy </t>
  </si>
  <si>
    <t>a/ wartość gruntu</t>
  </si>
  <si>
    <t xml:space="preserve">b/ wartość budynków, budowli i naniesień </t>
  </si>
  <si>
    <t>c/ inne ( np. lasy )</t>
  </si>
  <si>
    <t>2. Opłaty adiacenckie</t>
  </si>
  <si>
    <t>a/ ogólna kwota wpływów z tego tytułu</t>
  </si>
  <si>
    <t>b/ ustalone dla użytkowników wieczystych</t>
  </si>
  <si>
    <t>c/ ustalone dla właścicieli nieruchomości</t>
  </si>
  <si>
    <t>3. Kwota dochodów zaplanowanych w budżecie w danym roku, wynikająca z powyższych tytułów ogółem:</t>
  </si>
  <si>
    <t>w tym między innymi:</t>
  </si>
  <si>
    <t>a/ z tytułu sprzedaży nieruchomości (przekształcenie uż. w.)</t>
  </si>
  <si>
    <t>b/ z tytułu oddania w użytkowanie wieczyste</t>
  </si>
  <si>
    <t>c/ z tytułu oddania w użytkowanie</t>
  </si>
  <si>
    <t>,</t>
  </si>
  <si>
    <t xml:space="preserve">d/ inne ( dzierżawy, najem ) </t>
  </si>
  <si>
    <t>4. Planowane wydatki związane z utrzymaniem mienia komunalnego ogółem      zł</t>
  </si>
  <si>
    <t>5. Zaciągnięte kredyty i pożyczki:</t>
  </si>
  <si>
    <t>GMINA MICHAŁOWICE</t>
  </si>
  <si>
    <t>ZESTAWIENIE ZBIORCZE GMINY</t>
  </si>
  <si>
    <t>Informacja o stanie mienia</t>
  </si>
  <si>
    <t>komunalnego na dzień 15.09.2008 r.</t>
  </si>
  <si>
    <t>Opis mienia wg. grup</t>
  </si>
  <si>
    <t>Jednostki</t>
  </si>
  <si>
    <t>Ilość</t>
  </si>
  <si>
    <t xml:space="preserve">Wartośc </t>
  </si>
  <si>
    <t>Sposób zagospodarowania wg. wartości</t>
  </si>
  <si>
    <t>rodzajowych</t>
  </si>
  <si>
    <t>miary</t>
  </si>
  <si>
    <t>inwestycji</t>
  </si>
  <si>
    <t>bezpośrednim</t>
  </si>
  <si>
    <t>sprzedaż mienia (przekszt.uż w)</t>
  </si>
  <si>
    <t>dzierżawa</t>
  </si>
  <si>
    <t>wieczyste</t>
  </si>
  <si>
    <t>w zł</t>
  </si>
  <si>
    <t>zarządzeniem</t>
  </si>
  <si>
    <t>i najem</t>
  </si>
  <si>
    <t>użytkowanie</t>
  </si>
  <si>
    <t>gminy</t>
  </si>
  <si>
    <t>i użytkowanie</t>
  </si>
  <si>
    <t>1. Budynki mieszkalne</t>
  </si>
  <si>
    <t>szt. bud.</t>
  </si>
  <si>
    <t>2. Budynki niemieszkalne</t>
  </si>
  <si>
    <t>3. Drogi gminne</t>
  </si>
  <si>
    <t>ha</t>
  </si>
  <si>
    <t>4. Place i tereny otwarte</t>
  </si>
  <si>
    <t>5. Obiekty i urządz. energ.</t>
  </si>
  <si>
    <t>6. Obiekty przedszkolne</t>
  </si>
  <si>
    <t>7. Obiekty szkolne</t>
  </si>
  <si>
    <t>8. Obiekty sportowe</t>
  </si>
  <si>
    <t>szt.</t>
  </si>
  <si>
    <t>9. Obiekty kulturalne</t>
  </si>
  <si>
    <t>10.Sieć wodociągowa</t>
  </si>
  <si>
    <t>mb.</t>
  </si>
  <si>
    <t>11.Zbiornik wodny</t>
  </si>
  <si>
    <t xml:space="preserve">szt. </t>
  </si>
  <si>
    <t>12.Obiekty słuzby zdrowia</t>
  </si>
  <si>
    <t>13.Sieć sanitarna</t>
  </si>
  <si>
    <t>14 Sieć cieplna</t>
  </si>
  <si>
    <t>OGÓŁEM</t>
  </si>
  <si>
    <t>SPRAWDZENIE</t>
  </si>
  <si>
    <t>Michałowice, dn. 15.09.2008 r. r.</t>
  </si>
  <si>
    <t>INFORMACJA O MIENIU na dzień 15.09.2008 r.</t>
  </si>
  <si>
    <t>Osiedle Michałowice</t>
  </si>
  <si>
    <t>Zmiany od 01.01.2007 do 15.09.2008 r.</t>
  </si>
  <si>
    <t>L.p.</t>
  </si>
  <si>
    <t>Nr ew. 
działki</t>
  </si>
  <si>
    <t>Pow. m2</t>
  </si>
  <si>
    <t>adres posesji</t>
  </si>
  <si>
    <t>Opis</t>
  </si>
  <si>
    <t>Nabycie</t>
  </si>
  <si>
    <t>Zbycie</t>
  </si>
  <si>
    <t>Nr. ew. dz.</t>
  </si>
  <si>
    <t xml:space="preserve">  cena zł</t>
  </si>
  <si>
    <t>KW</t>
  </si>
  <si>
    <t>Dec./A.not.
z roku</t>
  </si>
  <si>
    <t>Akt not.
z roku</t>
  </si>
  <si>
    <t>Prawo do nierucho-mości</t>
  </si>
  <si>
    <t>numer</t>
  </si>
  <si>
    <t>236/1</t>
  </si>
  <si>
    <t>Ludowa</t>
  </si>
  <si>
    <t>parking przy ośrodku zdrowia</t>
  </si>
  <si>
    <t>własność</t>
  </si>
  <si>
    <t>Dec.1992</t>
  </si>
  <si>
    <t>236/4</t>
  </si>
  <si>
    <t>Ludowa 7</t>
  </si>
  <si>
    <t xml:space="preserve">Ośrodek Zdrowia </t>
  </si>
  <si>
    <t xml:space="preserve">własność </t>
  </si>
  <si>
    <t>-</t>
  </si>
  <si>
    <t>278/4</t>
  </si>
  <si>
    <t>Szkolna</t>
  </si>
  <si>
    <t>Przedszkole</t>
  </si>
  <si>
    <t>293/1</t>
  </si>
  <si>
    <t>Raszyńska 34</t>
  </si>
  <si>
    <t>Urząd Gminy</t>
  </si>
  <si>
    <t>293/3</t>
  </si>
  <si>
    <t>Dec.1994</t>
  </si>
  <si>
    <t>Szkolna 15</t>
  </si>
  <si>
    <t>Szkoła Podstawowa</t>
  </si>
  <si>
    <t>495/2</t>
  </si>
  <si>
    <t>11-listopada</t>
  </si>
  <si>
    <t>Rynek</t>
  </si>
  <si>
    <t>brak</t>
  </si>
  <si>
    <t>Dec.1995</t>
  </si>
  <si>
    <t>581/3</t>
  </si>
  <si>
    <t>ul. Wesoła</t>
  </si>
  <si>
    <t>pod bud. jednorodzinne</t>
  </si>
  <si>
    <t>698/2</t>
  </si>
  <si>
    <t>ul. Topolowa</t>
  </si>
  <si>
    <t>przepompownia ścieków</t>
  </si>
  <si>
    <t>A.not.1997</t>
  </si>
  <si>
    <t>teren zabudowy rolniczej</t>
  </si>
  <si>
    <t>WA1P/00041070/7</t>
  </si>
  <si>
    <t>ul. Rumuńska</t>
  </si>
  <si>
    <t>pomnik lotników</t>
  </si>
  <si>
    <t>ul. Dworcowa</t>
  </si>
  <si>
    <t>przy ul. Dworcowej</t>
  </si>
  <si>
    <t>2643 (d.2344)</t>
  </si>
  <si>
    <t>A.not.2000</t>
  </si>
  <si>
    <t>ul. Szkolna</t>
  </si>
  <si>
    <t>wieś Granica</t>
  </si>
  <si>
    <t>80/1</t>
  </si>
  <si>
    <t>ogródki działkowe</t>
  </si>
  <si>
    <t>pod bud. jednorodzinne bez dojazdu</t>
  </si>
  <si>
    <t>618/1</t>
  </si>
  <si>
    <t>618/4</t>
  </si>
  <si>
    <t>30/2</t>
  </si>
  <si>
    <t>łąki pod lasem za szkołą</t>
  </si>
  <si>
    <t>34/1</t>
  </si>
  <si>
    <t>62/1</t>
  </si>
  <si>
    <t>A.not.1995</t>
  </si>
  <si>
    <t>515/5</t>
  </si>
  <si>
    <t>zabudowana budynkiem mieszkalnym</t>
  </si>
  <si>
    <t>A.not.1993</t>
  </si>
  <si>
    <t>narożnik przy Pruszkowskiej i W-wskiej</t>
  </si>
  <si>
    <t>718/1</t>
  </si>
  <si>
    <t>maszt T.P. S.A. ul. Długa</t>
  </si>
  <si>
    <t>Dec 2003</t>
  </si>
  <si>
    <t>305/1</t>
  </si>
  <si>
    <t>uprawy rolne ul. Długa</t>
  </si>
  <si>
    <t>Dec.2002</t>
  </si>
  <si>
    <t>582/1</t>
  </si>
  <si>
    <t>ul. Poprzeczna</t>
  </si>
  <si>
    <t>A.not.2002</t>
  </si>
  <si>
    <t>834</t>
  </si>
  <si>
    <t>las z ujęciem wody ul. Filmowa</t>
  </si>
  <si>
    <t>46/1</t>
  </si>
  <si>
    <t>54/1</t>
  </si>
  <si>
    <t>320</t>
  </si>
  <si>
    <t>brak dostępu do drogi</t>
  </si>
  <si>
    <t>543/1</t>
  </si>
  <si>
    <t>szkoła</t>
  </si>
  <si>
    <t>Dec. 2003</t>
  </si>
  <si>
    <t>292/5</t>
  </si>
  <si>
    <t>ul. Długa</t>
  </si>
  <si>
    <t>292/6</t>
  </si>
  <si>
    <t>1226</t>
  </si>
  <si>
    <t>parking przy szkole w NW</t>
  </si>
  <si>
    <t>581</t>
  </si>
  <si>
    <t>Dec. 2004</t>
  </si>
  <si>
    <t>82</t>
  </si>
  <si>
    <t>1272</t>
  </si>
  <si>
    <t>ul. Pruszkowska</t>
  </si>
  <si>
    <t>1273</t>
  </si>
  <si>
    <t>1274</t>
  </si>
  <si>
    <t>wieś Komorów</t>
  </si>
  <si>
    <t>627</t>
  </si>
  <si>
    <t>Dec.1994
A.not.2002 zam.</t>
  </si>
  <si>
    <t>628</t>
  </si>
  <si>
    <t>445/6</t>
  </si>
  <si>
    <t>gmina posiada prawo uż.wiecz.</t>
  </si>
  <si>
    <t>użytkowanie wiecz.</t>
  </si>
  <si>
    <t>58/4</t>
  </si>
  <si>
    <t>SUW</t>
  </si>
  <si>
    <t>58/5</t>
  </si>
  <si>
    <t>działka z oczkiem wodnym</t>
  </si>
  <si>
    <t>A.not.1999</t>
  </si>
  <si>
    <t>pod budownictwo- al. Starych Lip</t>
  </si>
  <si>
    <t>576/1</t>
  </si>
  <si>
    <t>A.not. 2004</t>
  </si>
  <si>
    <t>7/1</t>
  </si>
  <si>
    <t>nad Zalewem</t>
  </si>
  <si>
    <t>667</t>
  </si>
  <si>
    <t>pod przepompownię</t>
  </si>
  <si>
    <t>166</t>
  </si>
  <si>
    <t>Wrzosowa</t>
  </si>
  <si>
    <t>Osiedle Komorów</t>
  </si>
  <si>
    <t>5/1</t>
  </si>
  <si>
    <t>Żwirowa</t>
  </si>
  <si>
    <t>ogródki działkowe ( bez dojazdu)
uż. ogródki działkowe</t>
  </si>
  <si>
    <t>Elektrociepłownia</t>
  </si>
  <si>
    <t>własność / uż. w.</t>
  </si>
  <si>
    <t>9902 d.VIII-12868</t>
  </si>
  <si>
    <t>Ceglana 5</t>
  </si>
  <si>
    <t>w uż. wiecz. "Michałowiczanki"</t>
  </si>
  <si>
    <t>Dec.1991</t>
  </si>
  <si>
    <t>125/1</t>
  </si>
  <si>
    <t>Ceglana</t>
  </si>
  <si>
    <t>Transformator - przepompownia</t>
  </si>
  <si>
    <t>132/2</t>
  </si>
  <si>
    <t>Kolejowa</t>
  </si>
  <si>
    <t>usługi dla mieszk -"Pod Sosnami"</t>
  </si>
  <si>
    <t>211/8</t>
  </si>
  <si>
    <t>Podhalańska 1</t>
  </si>
  <si>
    <t>pl. Paderewskiego</t>
  </si>
  <si>
    <t>Plac Paderewskiego</t>
  </si>
  <si>
    <t>477/1</t>
  </si>
  <si>
    <t>Kurpińskiego 19</t>
  </si>
  <si>
    <t>w uż. wiecz. osoby fizycznej</t>
  </si>
  <si>
    <t>477/3</t>
  </si>
  <si>
    <t>Wiejska</t>
  </si>
  <si>
    <t>użytkuje GS "Michałowiczanka"</t>
  </si>
  <si>
    <t>własność / uż.</t>
  </si>
  <si>
    <t>Kraszewskiego 3</t>
  </si>
  <si>
    <t>Biblioteka</t>
  </si>
  <si>
    <t>524/3</t>
  </si>
  <si>
    <t>poszerzenie ul. Wiejskiej</t>
  </si>
  <si>
    <t>530/4</t>
  </si>
  <si>
    <t>Turystyczna 2</t>
  </si>
  <si>
    <t>Dec.2001</t>
  </si>
  <si>
    <t>775/7</t>
  </si>
  <si>
    <t>Nadarzyńska</t>
  </si>
  <si>
    <t>przy ul. Nadarzyńskiej</t>
  </si>
  <si>
    <t>775/8</t>
  </si>
  <si>
    <t>775/9</t>
  </si>
  <si>
    <t>775/10</t>
  </si>
  <si>
    <t>775/11</t>
  </si>
  <si>
    <t>775/12</t>
  </si>
  <si>
    <t>812/1</t>
  </si>
  <si>
    <t>Komorowska</t>
  </si>
  <si>
    <t>poszerzenie ul. Komorowskiej</t>
  </si>
  <si>
    <t>6321 d.18606</t>
  </si>
  <si>
    <t>Dec.1998</t>
  </si>
  <si>
    <t>813/1,2</t>
  </si>
  <si>
    <t>M. Dąbrowskiej</t>
  </si>
  <si>
    <t>8572 d.VIII-7498</t>
  </si>
  <si>
    <t>813/4do12</t>
  </si>
  <si>
    <t>budownictwo socjalne</t>
  </si>
  <si>
    <t>845/1</t>
  </si>
  <si>
    <t>ul. Mazurska 67</t>
  </si>
  <si>
    <t>845/18</t>
  </si>
  <si>
    <t>Sieradzka</t>
  </si>
  <si>
    <t>Czworaki</t>
  </si>
  <si>
    <t>845/23</t>
  </si>
  <si>
    <t>845/34</t>
  </si>
  <si>
    <t>Al.. Kasztanowa 8C</t>
  </si>
  <si>
    <t>845/39</t>
  </si>
  <si>
    <t>Al.. Kasztanowa 10</t>
  </si>
  <si>
    <t>Koralowa 3</t>
  </si>
  <si>
    <t>własność/ uż. W.</t>
  </si>
  <si>
    <t>Szmaragdowa 4</t>
  </si>
  <si>
    <t>859/1</t>
  </si>
  <si>
    <t>Szmaragdowa 7</t>
  </si>
  <si>
    <t>859/5</t>
  </si>
  <si>
    <t>Szmaragdowa 1</t>
  </si>
  <si>
    <t>859/6</t>
  </si>
  <si>
    <t>Szmaragdowa 3</t>
  </si>
  <si>
    <t>Berylowa 2</t>
  </si>
  <si>
    <t>Berylowa 4</t>
  </si>
  <si>
    <t>LWSM</t>
  </si>
  <si>
    <t>Berylowa 6</t>
  </si>
  <si>
    <t>Berylowa 8</t>
  </si>
  <si>
    <t>869/2</t>
  </si>
  <si>
    <t>Berylowa 14</t>
  </si>
  <si>
    <t>Szmaragdowa 11</t>
  </si>
  <si>
    <t>Berylowa 34</t>
  </si>
  <si>
    <t>882/2</t>
  </si>
  <si>
    <t>Berylowa 1</t>
  </si>
  <si>
    <t>890/1</t>
  </si>
  <si>
    <t>Berylowa 5</t>
  </si>
  <si>
    <t>Topazowa 6</t>
  </si>
  <si>
    <t>Turkusowa 30</t>
  </si>
  <si>
    <t>Ryszarda 61</t>
  </si>
  <si>
    <t>Topazowa 5</t>
  </si>
  <si>
    <t>Agatowa 10</t>
  </si>
  <si>
    <t>Agatowa 14</t>
  </si>
  <si>
    <t>916/1</t>
  </si>
  <si>
    <t>Topazowa 7</t>
  </si>
  <si>
    <t>Turkusowa 20</t>
  </si>
  <si>
    <t>Ryszarda 55</t>
  </si>
  <si>
    <t>922/1</t>
  </si>
  <si>
    <t>Ryszarda 53</t>
  </si>
  <si>
    <t>922/5</t>
  </si>
  <si>
    <t>Agatowa 5</t>
  </si>
  <si>
    <t>Agatowa 1</t>
  </si>
  <si>
    <t>Ryszarda 41</t>
  </si>
  <si>
    <t>Waldemara 4</t>
  </si>
  <si>
    <t>Waldemara 12</t>
  </si>
  <si>
    <t>Berylowa 19</t>
  </si>
  <si>
    <t>Berylowa 21</t>
  </si>
  <si>
    <t>Berylowa 25</t>
  </si>
  <si>
    <t>Berylowa 27</t>
  </si>
  <si>
    <t>Turkusowa 27</t>
  </si>
  <si>
    <t>Turkusowa 25</t>
  </si>
  <si>
    <t>981/3</t>
  </si>
  <si>
    <t>Jaspisowa 18A</t>
  </si>
  <si>
    <t>981/4</t>
  </si>
  <si>
    <t>981/22</t>
  </si>
  <si>
    <t>Jaspisowa 12</t>
  </si>
  <si>
    <t>981/24</t>
  </si>
  <si>
    <t>Jaspisowa 20A</t>
  </si>
  <si>
    <t>981/25</t>
  </si>
  <si>
    <t>Turkusowa 23</t>
  </si>
  <si>
    <t>981/26</t>
  </si>
  <si>
    <t>Turkusowa 21</t>
  </si>
  <si>
    <t>981/28</t>
  </si>
  <si>
    <t>Turkusowa 19</t>
  </si>
  <si>
    <t>981/32</t>
  </si>
  <si>
    <t>Turkusowa 11</t>
  </si>
  <si>
    <t>Turkusowa 9</t>
  </si>
  <si>
    <t>984/1</t>
  </si>
  <si>
    <t>Turkusowa</t>
  </si>
  <si>
    <t>wgrodzenia przy ośrodku</t>
  </si>
  <si>
    <t>984/3</t>
  </si>
  <si>
    <t>parking</t>
  </si>
  <si>
    <t>984/4</t>
  </si>
  <si>
    <t>Torkusowa 5</t>
  </si>
  <si>
    <t>ośrodek zdrowia + LWSM</t>
  </si>
  <si>
    <t>984/5</t>
  </si>
  <si>
    <t>przy ośrodku</t>
  </si>
  <si>
    <t>984/6</t>
  </si>
  <si>
    <t>wgrodzenie przy ośrodku</t>
  </si>
  <si>
    <t>984/7</t>
  </si>
  <si>
    <t>986/1</t>
  </si>
  <si>
    <t>Jaspisowa 8</t>
  </si>
  <si>
    <t xml:space="preserve"> LWSM</t>
  </si>
  <si>
    <t>Waldemara 28</t>
  </si>
  <si>
    <t>Waldemara 30</t>
  </si>
  <si>
    <t>1008/1</t>
  </si>
  <si>
    <t>Jaspisowa 19</t>
  </si>
  <si>
    <t>1008/2</t>
  </si>
  <si>
    <t>Jaspisowa 17</t>
  </si>
  <si>
    <t>Jaspisowa 13</t>
  </si>
  <si>
    <t>Rubinowa 22-24</t>
  </si>
  <si>
    <t>Rubinowa 20</t>
  </si>
  <si>
    <t>Rubinowa 18</t>
  </si>
  <si>
    <t>1020/1</t>
  </si>
  <si>
    <t>Bursztynowa 14</t>
  </si>
  <si>
    <t>1020/3</t>
  </si>
  <si>
    <t>Bursztynowa 16</t>
  </si>
  <si>
    <t>1020/5</t>
  </si>
  <si>
    <t>Bursztynowa 18</t>
  </si>
  <si>
    <t>1020/10</t>
  </si>
  <si>
    <t>Rubinowa 8</t>
  </si>
  <si>
    <t>1020/14</t>
  </si>
  <si>
    <t>Jaspisowa 1</t>
  </si>
  <si>
    <t>1020/16</t>
  </si>
  <si>
    <t xml:space="preserve">Rubinowa 14 </t>
  </si>
  <si>
    <t>1020/17</t>
  </si>
  <si>
    <t>Rubinowa 12</t>
  </si>
  <si>
    <t>1020/18</t>
  </si>
  <si>
    <t>Rubinowa 10</t>
  </si>
  <si>
    <t>1021/1</t>
  </si>
  <si>
    <t>Bursztynowa 33</t>
  </si>
  <si>
    <t>1021/2</t>
  </si>
  <si>
    <t>Bursztynowa 35</t>
  </si>
  <si>
    <t>Bursztynowa 37</t>
  </si>
  <si>
    <t>Rubinowa 4</t>
  </si>
  <si>
    <t>Rubinowa 23</t>
  </si>
  <si>
    <t>Rubinowa 21</t>
  </si>
  <si>
    <t>Rubinowa 17</t>
  </si>
  <si>
    <t>1037/1</t>
  </si>
  <si>
    <t>Rubinowa 7</t>
  </si>
  <si>
    <t>1037/2</t>
  </si>
  <si>
    <t>Rubinowa 5</t>
  </si>
  <si>
    <t>Waldemara 40</t>
  </si>
  <si>
    <t>1040/6</t>
  </si>
  <si>
    <t>Koralowa 5</t>
  </si>
  <si>
    <t>1040/25</t>
  </si>
  <si>
    <t>Rubinowa 15</t>
  </si>
  <si>
    <t>1040/26</t>
  </si>
  <si>
    <t>Rubinowa 13</t>
  </si>
  <si>
    <t>1040/27</t>
  </si>
  <si>
    <t>Koralowa 7</t>
  </si>
  <si>
    <t>1040/28</t>
  </si>
  <si>
    <t>1040/30</t>
  </si>
  <si>
    <t>Koralowa 4</t>
  </si>
  <si>
    <t>1040/34</t>
  </si>
  <si>
    <t>Waldemara 44C</t>
  </si>
  <si>
    <t>1040/35</t>
  </si>
  <si>
    <t>Waldemara 44B</t>
  </si>
  <si>
    <t>1040/36</t>
  </si>
  <si>
    <t>przy Rubinowaj 25</t>
  </si>
  <si>
    <t>1040/37</t>
  </si>
  <si>
    <t>Waldemara 33B</t>
  </si>
  <si>
    <t>w uż. wiecz. PSM</t>
  </si>
  <si>
    <t>Waldemara 35</t>
  </si>
  <si>
    <t>Waldemara 37</t>
  </si>
  <si>
    <t>Waldemara 39</t>
  </si>
  <si>
    <t>Waldemara 41</t>
  </si>
  <si>
    <t>Waldemara 43</t>
  </si>
  <si>
    <t>Kujawska 11</t>
  </si>
  <si>
    <t>Kujawska 5</t>
  </si>
  <si>
    <t>Kujawska 3</t>
  </si>
  <si>
    <t>Mieczysława 27</t>
  </si>
  <si>
    <t>Mieczysława 19</t>
  </si>
  <si>
    <t>Mieczysława 17</t>
  </si>
  <si>
    <t>Ireny</t>
  </si>
  <si>
    <t>Szmaragdowa 18</t>
  </si>
  <si>
    <t>Szmaragdowa 12</t>
  </si>
  <si>
    <t>Ryszarda 79</t>
  </si>
  <si>
    <t>Ireny 105</t>
  </si>
  <si>
    <t xml:space="preserve">w uż. wiecz.SGGW "Brwinów" </t>
  </si>
  <si>
    <t>Ireny 103</t>
  </si>
  <si>
    <t>Ireny 101</t>
  </si>
  <si>
    <t>w uż. wiecz.</t>
  </si>
  <si>
    <t>Ireny 99</t>
  </si>
  <si>
    <t>Ireny 97</t>
  </si>
  <si>
    <t>Ireny 95</t>
  </si>
  <si>
    <t>Ireny 93</t>
  </si>
  <si>
    <t>Ireny 91</t>
  </si>
  <si>
    <t>Ireny 89</t>
  </si>
  <si>
    <t>Ireny 87</t>
  </si>
  <si>
    <t>Ireny 85</t>
  </si>
  <si>
    <t>Ireny 83</t>
  </si>
  <si>
    <t>Ireny 81</t>
  </si>
  <si>
    <t>Ireny 79</t>
  </si>
  <si>
    <t>Ireny 77</t>
  </si>
  <si>
    <t>Ireny 75</t>
  </si>
  <si>
    <t>Ireny 73</t>
  </si>
  <si>
    <t>Ireny 71</t>
  </si>
  <si>
    <t>Ireny 69</t>
  </si>
  <si>
    <t>Ireny 67</t>
  </si>
  <si>
    <t>Ireny 65</t>
  </si>
  <si>
    <t>Ireny 63</t>
  </si>
  <si>
    <t>Ireny 61</t>
  </si>
  <si>
    <t>Ireny 59</t>
  </si>
  <si>
    <t>Ireny 57</t>
  </si>
  <si>
    <t>Ireny 55</t>
  </si>
  <si>
    <t>Ireny 53</t>
  </si>
  <si>
    <t>Ireny 51</t>
  </si>
  <si>
    <t>Ireny 49</t>
  </si>
  <si>
    <t>Ireny 47</t>
  </si>
  <si>
    <t>Ireny 45</t>
  </si>
  <si>
    <t>Ireny 43</t>
  </si>
  <si>
    <t>w uż. Wiecz.</t>
  </si>
  <si>
    <t>Ireny 41</t>
  </si>
  <si>
    <t>Ireny 39</t>
  </si>
  <si>
    <t>Ireny 37</t>
  </si>
  <si>
    <t>Ireny 35</t>
  </si>
  <si>
    <t>Ireny 33</t>
  </si>
  <si>
    <t>Ireny 31</t>
  </si>
  <si>
    <t>Ireny 29</t>
  </si>
  <si>
    <t>Ireny 27</t>
  </si>
  <si>
    <t>Ireny 25</t>
  </si>
  <si>
    <t>Ireny 23</t>
  </si>
  <si>
    <t>Ireny 21</t>
  </si>
  <si>
    <t>Ireny 19</t>
  </si>
  <si>
    <t>Ireny 17</t>
  </si>
  <si>
    <t>Ireny 15</t>
  </si>
  <si>
    <t>Ireny 13</t>
  </si>
  <si>
    <t>Ireny 11</t>
  </si>
  <si>
    <t>Ireny 9</t>
  </si>
  <si>
    <t>Ireny 7</t>
  </si>
  <si>
    <t>Ireny 5</t>
  </si>
  <si>
    <t>Ireny 3</t>
  </si>
  <si>
    <t>Ireny 1</t>
  </si>
  <si>
    <t xml:space="preserve">Ireny </t>
  </si>
  <si>
    <t>Ireny 111</t>
  </si>
  <si>
    <t>Ireny 109</t>
  </si>
  <si>
    <t>Ireny 107</t>
  </si>
  <si>
    <t>—</t>
  </si>
  <si>
    <t xml:space="preserve">S= </t>
  </si>
  <si>
    <t>wieś Opacz Mała</t>
  </si>
  <si>
    <t>A.not.1998</t>
  </si>
  <si>
    <t>283/1</t>
  </si>
  <si>
    <t>Przepompownia</t>
  </si>
  <si>
    <t>wieś Opacz Kolonia</t>
  </si>
  <si>
    <t>12323 
D. VIII-19991</t>
  </si>
  <si>
    <t>z lokatorami</t>
  </si>
  <si>
    <t>425/2</t>
  </si>
  <si>
    <t>T.P. S.A. - dzierżawa</t>
  </si>
  <si>
    <t>własność / dzierżawa</t>
  </si>
  <si>
    <t>178/1</t>
  </si>
  <si>
    <t>pod bud. jednorodz. uż. przez indyw.</t>
  </si>
  <si>
    <t>356/1</t>
  </si>
  <si>
    <t>ul. Ryżowa 91</t>
  </si>
  <si>
    <t>wieś Pęcice</t>
  </si>
  <si>
    <t>316/1</t>
  </si>
  <si>
    <t>Sklep SG "Michałowiczanka"</t>
  </si>
  <si>
    <t>własność /uż.</t>
  </si>
  <si>
    <t>316/2</t>
  </si>
  <si>
    <t>Teren zabudowy rolniczej</t>
  </si>
  <si>
    <t xml:space="preserve">Cmentarz </t>
  </si>
  <si>
    <t>Cmentarz</t>
  </si>
  <si>
    <t>Transformator</t>
  </si>
  <si>
    <t xml:space="preserve">użytkowanie wiecz. </t>
  </si>
  <si>
    <t>wieś Reguły</t>
  </si>
  <si>
    <t>143/2</t>
  </si>
  <si>
    <t>własność / uż. wiecz.</t>
  </si>
  <si>
    <t>678/2</t>
  </si>
  <si>
    <t xml:space="preserve">w użytkowaniu SKR-u </t>
  </si>
  <si>
    <t>własność / użytkowanie</t>
  </si>
  <si>
    <t xml:space="preserve">w uż. wiecz.GS "S. Ch." </t>
  </si>
  <si>
    <t xml:space="preserve">Park </t>
  </si>
  <si>
    <t>Budownictwo komunalne (boisko)</t>
  </si>
  <si>
    <t>628/8</t>
  </si>
  <si>
    <t>Pod Plac - Rynek</t>
  </si>
  <si>
    <t>628/16</t>
  </si>
  <si>
    <t>Pod Ratusz</t>
  </si>
  <si>
    <t>wieś Sokołów</t>
  </si>
  <si>
    <t>208/2</t>
  </si>
  <si>
    <t>Stacja redukcyjna gazu</t>
  </si>
  <si>
    <t>Rozdzielnia gazu</t>
  </si>
  <si>
    <t>wieś Nowa Wieś</t>
  </si>
  <si>
    <t>355/1</t>
  </si>
  <si>
    <t>w użytkowaniu wiecz. OSP</t>
  </si>
  <si>
    <t>355/2</t>
  </si>
  <si>
    <t>pod maszt i przep.</t>
  </si>
  <si>
    <t>355/5</t>
  </si>
  <si>
    <t>skwer</t>
  </si>
  <si>
    <t>732/1</t>
  </si>
  <si>
    <t>565/9</t>
  </si>
  <si>
    <t>pod kolektor</t>
  </si>
  <si>
    <t>wieś Pęcice Małe</t>
  </si>
  <si>
    <t>Plac - park</t>
  </si>
  <si>
    <t>wieś Michałowice wieś</t>
  </si>
  <si>
    <t>wieś Suchy Las</t>
  </si>
  <si>
    <t>m. Pruszków</t>
  </si>
  <si>
    <t>WA1P/00020711/0</t>
  </si>
  <si>
    <t>1/7 udziału przy ul. Łączniczek</t>
  </si>
  <si>
    <t>spr.</t>
  </si>
  <si>
    <t>suma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</si>
</sst>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\ &quot;zł&quot;;\-#,##0.0\ &quot;zł&quot;"/>
    <numFmt numFmtId="165" formatCode="#,##0.00\ &quot;zł&quot;"/>
    <numFmt numFmtId="166" formatCode="#,##0.000\ &quot;zł&quot;"/>
    <numFmt numFmtId="167" formatCode="#,##0.0000\ &quot;zł&quot;"/>
    <numFmt numFmtId="168" formatCode="#,##0.0\ &quot;zł&quot;;[Red]\-#,##0.0\ &quot;zł&quot;"/>
    <numFmt numFmtId="169" formatCode="#,##0.0\ &quot;zł&quot;"/>
    <numFmt numFmtId="170" formatCode="#,##0\ &quot;zł&quot;"/>
    <numFmt numFmtId="171" formatCode="#,##0.0"/>
    <numFmt numFmtId="172" formatCode="0.0"/>
    <numFmt numFmtId="173" formatCode="#,##0_ ;[Red]\-#,##0\ "/>
    <numFmt numFmtId="174" formatCode="0.0000"/>
  </numFmts>
  <fonts count="20">
    <font>
      <sz val="10"/>
      <name val="Arial CE"/>
      <family val="0"/>
    </font>
    <font>
      <sz val="8"/>
      <name val="Arial CE"/>
      <family val="0"/>
    </font>
    <font>
      <sz val="13"/>
      <name val="Arial CE"/>
      <family val="2"/>
    </font>
    <font>
      <b/>
      <sz val="13"/>
      <name val="Arial CE"/>
      <family val="2"/>
    </font>
    <font>
      <b/>
      <i/>
      <sz val="16"/>
      <name val="Arial CE"/>
      <family val="2"/>
    </font>
    <font>
      <sz val="1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4"/>
      <name val="Arial"/>
      <family val="2"/>
    </font>
    <font>
      <sz val="14"/>
      <name val="Arial CE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4"/>
      <name val="Arial CE"/>
      <family val="0"/>
    </font>
    <font>
      <sz val="14"/>
      <name val="Symbol"/>
      <family val="1"/>
    </font>
    <font>
      <sz val="14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0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173" fontId="2" fillId="0" borderId="0" xfId="0" applyNumberFormat="1" applyFont="1" applyAlignment="1">
      <alignment/>
    </xf>
    <xf numFmtId="5" fontId="2" fillId="0" borderId="0" xfId="0" applyNumberFormat="1" applyFont="1" applyAlignment="1">
      <alignment/>
    </xf>
    <xf numFmtId="170" fontId="2" fillId="0" borderId="0" xfId="0" applyNumberFormat="1" applyFont="1" applyAlignment="1">
      <alignment horizontal="right"/>
    </xf>
    <xf numFmtId="6" fontId="2" fillId="0" borderId="0" xfId="0" applyNumberFormat="1" applyFont="1" applyAlignment="1">
      <alignment/>
    </xf>
    <xf numFmtId="6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170" fontId="2" fillId="0" borderId="0" xfId="0" applyNumberFormat="1" applyFont="1" applyAlignment="1">
      <alignment/>
    </xf>
    <xf numFmtId="4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2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42" fontId="0" fillId="0" borderId="13" xfId="0" applyNumberFormat="1" applyBorder="1" applyAlignment="1">
      <alignment/>
    </xf>
    <xf numFmtId="42" fontId="0" fillId="0" borderId="14" xfId="0" applyNumberFormat="1" applyBorder="1" applyAlignment="1">
      <alignment/>
    </xf>
    <xf numFmtId="174" fontId="0" fillId="0" borderId="13" xfId="0" applyNumberFormat="1" applyBorder="1" applyAlignment="1">
      <alignment/>
    </xf>
    <xf numFmtId="42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42" fontId="0" fillId="0" borderId="15" xfId="0" applyNumberFormat="1" applyBorder="1" applyAlignment="1">
      <alignment/>
    </xf>
    <xf numFmtId="42" fontId="0" fillId="0" borderId="16" xfId="0" applyNumberFormat="1" applyBorder="1" applyAlignment="1">
      <alignment/>
    </xf>
    <xf numFmtId="42" fontId="6" fillId="0" borderId="0" xfId="0" applyNumberFormat="1" applyFont="1" applyAlignment="1">
      <alignment/>
    </xf>
    <xf numFmtId="0" fontId="7" fillId="0" borderId="0" xfId="0" applyFont="1" applyAlignment="1">
      <alignment/>
    </xf>
    <xf numFmtId="42" fontId="7" fillId="0" borderId="0" xfId="0" applyNumberFormat="1" applyFont="1" applyAlignment="1">
      <alignment/>
    </xf>
    <xf numFmtId="0" fontId="8" fillId="0" borderId="0" xfId="0" applyFont="1" applyAlignment="1">
      <alignment/>
    </xf>
    <xf numFmtId="42" fontId="8" fillId="0" borderId="0" xfId="0" applyNumberFormat="1" applyFont="1" applyAlignment="1">
      <alignment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vertical="center" wrapText="1"/>
    </xf>
    <xf numFmtId="0" fontId="9" fillId="0" borderId="13" xfId="0" applyFont="1" applyBorder="1" applyAlignment="1">
      <alignment horizontal="left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 quotePrefix="1">
      <alignment horizontal="center" vertical="center" wrapText="1"/>
    </xf>
    <xf numFmtId="171" fontId="9" fillId="0" borderId="13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10" fillId="0" borderId="19" xfId="0" applyFont="1" applyBorder="1" applyAlignment="1">
      <alignment horizontal="left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10" fillId="3" borderId="13" xfId="0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vertical="center" wrapText="1"/>
    </xf>
    <xf numFmtId="170" fontId="10" fillId="0" borderId="13" xfId="0" applyNumberFormat="1" applyFont="1" applyBorder="1" applyAlignment="1">
      <alignment horizontal="center" vertical="center" wrapText="1"/>
    </xf>
    <xf numFmtId="170" fontId="10" fillId="0" borderId="13" xfId="0" applyNumberFormat="1" applyFont="1" applyFill="1" applyBorder="1" applyAlignment="1">
      <alignment vertical="center" wrapText="1"/>
    </xf>
    <xf numFmtId="0" fontId="9" fillId="0" borderId="13" xfId="0" applyFont="1" applyBorder="1" applyAlignment="1" quotePrefix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3" xfId="0" applyNumberFormat="1" applyFont="1" applyBorder="1" applyAlignment="1" quotePrefix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170" fontId="10" fillId="0" borderId="13" xfId="0" applyNumberFormat="1" applyFont="1" applyFill="1" applyBorder="1" applyAlignment="1">
      <alignment horizontal="center" vertical="center" wrapText="1"/>
    </xf>
    <xf numFmtId="170" fontId="9" fillId="0" borderId="13" xfId="0" applyNumberFormat="1" applyFont="1" applyBorder="1" applyAlignment="1">
      <alignment horizontal="center" vertical="center" wrapText="1"/>
    </xf>
    <xf numFmtId="170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 wrapText="1"/>
    </xf>
    <xf numFmtId="3" fontId="13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0" fontId="10" fillId="0" borderId="19" xfId="0" applyFont="1" applyBorder="1" applyAlignment="1">
      <alignment horizontal="right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3" fontId="11" fillId="0" borderId="0" xfId="0" applyNumberFormat="1" applyFont="1" applyAlignment="1">
      <alignment vertical="center" wrapText="1"/>
    </xf>
    <xf numFmtId="0" fontId="10" fillId="0" borderId="0" xfId="0" applyFont="1" applyBorder="1" applyAlignment="1" applyProtection="1">
      <alignment horizontal="right" vertical="center" wrapText="1"/>
      <protection hidden="1"/>
    </xf>
    <xf numFmtId="3" fontId="10" fillId="0" borderId="0" xfId="0" applyNumberFormat="1" applyFont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0" fontId="11" fillId="0" borderId="19" xfId="0" applyFont="1" applyBorder="1" applyAlignment="1">
      <alignment horizontal="left" vertical="center" wrapText="1"/>
    </xf>
    <xf numFmtId="3" fontId="11" fillId="0" borderId="19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41" fontId="9" fillId="0" borderId="13" xfId="0" applyNumberFormat="1" applyFont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left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3" fontId="10" fillId="0" borderId="17" xfId="0" applyNumberFormat="1" applyFont="1" applyFill="1" applyBorder="1" applyAlignment="1">
      <alignment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9" fillId="0" borderId="6" xfId="0" applyFont="1" applyBorder="1" applyAlignment="1" quotePrefix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3" fontId="11" fillId="0" borderId="0" xfId="0" applyNumberFormat="1" applyFont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center" wrapText="1"/>
    </xf>
    <xf numFmtId="3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 quotePrefix="1">
      <alignment horizontal="center" wrapText="1"/>
    </xf>
    <xf numFmtId="0" fontId="9" fillId="0" borderId="0" xfId="0" applyFont="1" applyFill="1" applyBorder="1" applyAlignment="1" quotePrefix="1">
      <alignment horizontal="center" wrapText="1"/>
    </xf>
    <xf numFmtId="0" fontId="9" fillId="0" borderId="0" xfId="0" applyFont="1" applyFill="1" applyBorder="1" applyAlignment="1" quotePrefix="1">
      <alignment wrapText="1"/>
    </xf>
    <xf numFmtId="3" fontId="10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3" fontId="9" fillId="0" borderId="0" xfId="0" applyNumberFormat="1" applyFont="1" applyAlignment="1">
      <alignment horizontal="center" wrapText="1"/>
    </xf>
    <xf numFmtId="3" fontId="9" fillId="0" borderId="0" xfId="0" applyNumberFormat="1" applyFont="1" applyFill="1" applyAlignment="1">
      <alignment horizontal="center" wrapText="1"/>
    </xf>
    <xf numFmtId="3" fontId="11" fillId="0" borderId="0" xfId="0" applyNumberFormat="1" applyFont="1" applyBorder="1" applyAlignment="1" quotePrefix="1">
      <alignment horizontal="center" wrapText="1"/>
    </xf>
    <xf numFmtId="3" fontId="11" fillId="0" borderId="0" xfId="0" applyNumberFormat="1" applyFont="1" applyBorder="1" applyAlignment="1" quotePrefix="1">
      <alignment wrapText="1"/>
    </xf>
    <xf numFmtId="0" fontId="9" fillId="0" borderId="0" xfId="0" applyFont="1" applyBorder="1" applyAlignment="1" quotePrefix="1">
      <alignment wrapText="1"/>
    </xf>
    <xf numFmtId="3" fontId="10" fillId="0" borderId="0" xfId="0" applyNumberFormat="1" applyFont="1" applyBorder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3" fontId="13" fillId="0" borderId="0" xfId="0" applyNumberFormat="1" applyFont="1" applyBorder="1" applyAlignment="1">
      <alignment horizontal="left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3" fontId="11" fillId="0" borderId="0" xfId="0" applyNumberFormat="1" applyFont="1" applyBorder="1" applyAlignment="1">
      <alignment vertical="center" wrapText="1"/>
    </xf>
    <xf numFmtId="3" fontId="10" fillId="0" borderId="13" xfId="0" applyNumberFormat="1" applyFont="1" applyBorder="1" applyAlignment="1">
      <alignment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1" fillId="0" borderId="0" xfId="0" applyNumberFormat="1" applyFont="1" applyFill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17" fontId="9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3" fontId="9" fillId="0" borderId="22" xfId="0" applyNumberFormat="1" applyFont="1" applyBorder="1" applyAlignment="1" quotePrefix="1">
      <alignment horizontal="center" vertical="center" wrapText="1"/>
    </xf>
    <xf numFmtId="3" fontId="9" fillId="0" borderId="22" xfId="0" applyNumberFormat="1" applyFont="1" applyBorder="1" applyAlignment="1">
      <alignment vertical="center" wrapText="1"/>
    </xf>
    <xf numFmtId="0" fontId="9" fillId="0" borderId="22" xfId="0" applyFont="1" applyBorder="1" applyAlignment="1">
      <alignment horizontal="left" vertical="center" wrapText="1"/>
    </xf>
    <xf numFmtId="3" fontId="9" fillId="0" borderId="19" xfId="0" applyNumberFormat="1" applyFont="1" applyBorder="1" applyAlignment="1" quotePrefix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3" fontId="9" fillId="0" borderId="19" xfId="0" applyNumberFormat="1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 quotePrefix="1">
      <alignment horizontal="center" vertical="center" wrapText="1"/>
    </xf>
    <xf numFmtId="3" fontId="9" fillId="0" borderId="10" xfId="0" applyNumberFormat="1" applyFont="1" applyBorder="1" applyAlignment="1" quotePrefix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left" vertical="center" wrapText="1"/>
    </xf>
    <xf numFmtId="3" fontId="9" fillId="0" borderId="0" xfId="0" applyNumberFormat="1" applyFont="1" applyBorder="1" applyAlignment="1" quotePrefix="1">
      <alignment horizontal="center" vertical="center" wrapText="1"/>
    </xf>
    <xf numFmtId="3" fontId="9" fillId="0" borderId="0" xfId="0" applyNumberFormat="1" applyFont="1" applyBorder="1" applyAlignment="1" quotePrefix="1">
      <alignment vertical="center" wrapText="1"/>
    </xf>
    <xf numFmtId="3" fontId="9" fillId="0" borderId="19" xfId="0" applyNumberFormat="1" applyFont="1" applyBorder="1" applyAlignment="1" quotePrefix="1">
      <alignment vertical="center" wrapText="1"/>
    </xf>
    <xf numFmtId="0" fontId="11" fillId="0" borderId="0" xfId="0" applyFont="1" applyBorder="1" applyAlignment="1">
      <alignment horizontal="left" vertical="center" wrapText="1"/>
    </xf>
    <xf numFmtId="171" fontId="11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3" fontId="1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3" fontId="9" fillId="0" borderId="0" xfId="0" applyNumberFormat="1" applyFont="1" applyAlignment="1">
      <alignment horizontal="right" vertical="center" wrapText="1"/>
    </xf>
    <xf numFmtId="3" fontId="9" fillId="0" borderId="0" xfId="0" applyNumberFormat="1" applyFont="1" applyFill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171" fontId="9" fillId="0" borderId="0" xfId="0" applyNumberFormat="1" applyFont="1" applyAlignment="1">
      <alignment horizontal="right" vertical="center" wrapText="1"/>
    </xf>
    <xf numFmtId="171" fontId="9" fillId="0" borderId="0" xfId="0" applyNumberFormat="1" applyFont="1" applyFill="1" applyAlignment="1">
      <alignment horizontal="right" vertical="center" wrapText="1"/>
    </xf>
    <xf numFmtId="49" fontId="0" fillId="2" borderId="6" xfId="0" applyNumberForma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23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0" fillId="3" borderId="6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0" fillId="3" borderId="6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,09,2007%20rozszerzo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westycje%20na%20dz.%20komunalnych%20do%2015.09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trość mienia"/>
      <sheetName val="Michałowice wieś"/>
      <sheetName val="Nowa Wieś"/>
      <sheetName val="Sokołów"/>
      <sheetName val="Pęcice Małe"/>
      <sheetName val="Pęcice"/>
      <sheetName val="Opacz Kolonia"/>
      <sheetName val="Opacz Mała"/>
      <sheetName val=" Komorów wieś"/>
      <sheetName val="Granica"/>
      <sheetName val="Komorów Osiedle"/>
      <sheetName val="Michałowice Osiedle"/>
      <sheetName val="Reguły"/>
      <sheetName val="m. Pruszków"/>
      <sheetName val="INFORMACJA cał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ałowice Os."/>
      <sheetName val="Komorów Os."/>
      <sheetName val="Opacz Kolonia"/>
      <sheetName val="Reguły"/>
      <sheetName val="Pęcice, Pęcice M,Sok,Suchy L."/>
      <sheetName val="Nowa Wieś"/>
      <sheetName val="Opacz Mała"/>
      <sheetName val="Komorów wieś"/>
      <sheetName val="Granica"/>
      <sheetName val="Michałowice wieś"/>
      <sheetName val="m.Pruszków"/>
      <sheetName val="ZBIORCZ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selection activeCell="H45" sqref="H45"/>
    </sheetView>
  </sheetViews>
  <sheetFormatPr defaultColWidth="9.00390625" defaultRowHeight="12.75"/>
  <cols>
    <col min="2" max="2" width="14.00390625" style="0" customWidth="1"/>
    <col min="4" max="4" width="11.125" style="0" customWidth="1"/>
    <col min="5" max="5" width="16.375" style="0" customWidth="1"/>
    <col min="6" max="6" width="12.625" style="0" bestFit="1" customWidth="1"/>
    <col min="7" max="7" width="13.75390625" style="0" customWidth="1"/>
    <col min="8" max="9" width="12.625" style="0" customWidth="1"/>
    <col min="10" max="10" width="10.75390625" style="0" bestFit="1" customWidth="1"/>
  </cols>
  <sheetData>
    <row r="2" spans="5:6" ht="20.25">
      <c r="E2" s="11" t="s">
        <v>39</v>
      </c>
      <c r="F2" s="12"/>
    </row>
    <row r="4" spans="1:8" ht="12.75">
      <c r="A4" s="13" t="s">
        <v>40</v>
      </c>
      <c r="H4" t="s">
        <v>41</v>
      </c>
    </row>
    <row r="5" ht="12.75">
      <c r="H5" t="s">
        <v>42</v>
      </c>
    </row>
    <row r="7" ht="13.5" thickBot="1"/>
    <row r="8" spans="1:9" ht="12.75">
      <c r="A8" s="14" t="s">
        <v>43</v>
      </c>
      <c r="B8" s="15"/>
      <c r="C8" s="16" t="s">
        <v>44</v>
      </c>
      <c r="D8" s="16" t="s">
        <v>45</v>
      </c>
      <c r="E8" s="16" t="s">
        <v>46</v>
      </c>
      <c r="F8" s="272" t="s">
        <v>47</v>
      </c>
      <c r="G8" s="272"/>
      <c r="H8" s="272"/>
      <c r="I8" s="273"/>
    </row>
    <row r="9" spans="1:9" ht="12.75" customHeight="1">
      <c r="A9" s="17" t="s">
        <v>48</v>
      </c>
      <c r="B9" s="18"/>
      <c r="C9" s="19" t="s">
        <v>49</v>
      </c>
      <c r="D9" s="19"/>
      <c r="E9" s="19" t="s">
        <v>50</v>
      </c>
      <c r="F9" s="20" t="s">
        <v>51</v>
      </c>
      <c r="G9" s="265" t="s">
        <v>52</v>
      </c>
      <c r="H9" s="20" t="s">
        <v>53</v>
      </c>
      <c r="I9" s="21" t="s">
        <v>54</v>
      </c>
    </row>
    <row r="10" spans="1:9" ht="12.75">
      <c r="A10" s="17"/>
      <c r="B10" s="18"/>
      <c r="C10" s="19"/>
      <c r="D10" s="19"/>
      <c r="E10" s="19" t="s">
        <v>55</v>
      </c>
      <c r="F10" s="19" t="s">
        <v>56</v>
      </c>
      <c r="G10" s="266"/>
      <c r="H10" s="19" t="s">
        <v>57</v>
      </c>
      <c r="I10" s="22" t="s">
        <v>58</v>
      </c>
    </row>
    <row r="11" spans="1:9" ht="12.75">
      <c r="A11" s="23"/>
      <c r="B11" s="24"/>
      <c r="C11" s="25"/>
      <c r="D11" s="25"/>
      <c r="E11" s="25"/>
      <c r="F11" s="25" t="s">
        <v>59</v>
      </c>
      <c r="G11" s="267"/>
      <c r="H11" s="25"/>
      <c r="I11" s="27" t="s">
        <v>60</v>
      </c>
    </row>
    <row r="12" spans="1:9" ht="12.75">
      <c r="A12" s="274">
        <v>1</v>
      </c>
      <c r="B12" s="275"/>
      <c r="C12" s="26">
        <v>2</v>
      </c>
      <c r="D12" s="26">
        <v>3</v>
      </c>
      <c r="E12" s="26">
        <v>4</v>
      </c>
      <c r="F12" s="26">
        <v>5</v>
      </c>
      <c r="G12" s="26">
        <v>6</v>
      </c>
      <c r="H12" s="26">
        <v>7</v>
      </c>
      <c r="I12" s="28">
        <v>8</v>
      </c>
    </row>
    <row r="13" spans="1:9" ht="12.75">
      <c r="A13" s="268" t="s">
        <v>61</v>
      </c>
      <c r="B13" s="269"/>
      <c r="C13" s="29" t="s">
        <v>62</v>
      </c>
      <c r="D13" s="30">
        <v>3</v>
      </c>
      <c r="E13" s="31">
        <v>609091</v>
      </c>
      <c r="F13" s="31"/>
      <c r="G13" s="31"/>
      <c r="H13" s="31"/>
      <c r="I13" s="32"/>
    </row>
    <row r="14" spans="1:9" ht="12.75">
      <c r="A14" s="268" t="s">
        <v>63</v>
      </c>
      <c r="B14" s="269"/>
      <c r="C14" s="29" t="s">
        <v>62</v>
      </c>
      <c r="D14" s="30">
        <v>7</v>
      </c>
      <c r="E14" s="31">
        <v>4771927</v>
      </c>
      <c r="F14" s="31"/>
      <c r="G14" s="31"/>
      <c r="H14" s="31"/>
      <c r="I14" s="32"/>
    </row>
    <row r="15" spans="1:9" ht="12.75">
      <c r="A15" s="268" t="s">
        <v>64</v>
      </c>
      <c r="B15" s="269"/>
      <c r="C15" s="29" t="s">
        <v>65</v>
      </c>
      <c r="D15" s="30">
        <v>108</v>
      </c>
      <c r="E15" s="31">
        <v>0</v>
      </c>
      <c r="F15" s="31"/>
      <c r="G15" s="31"/>
      <c r="H15" s="31"/>
      <c r="I15" s="32"/>
    </row>
    <row r="16" spans="1:10" ht="12.75">
      <c r="A16" s="268" t="s">
        <v>66</v>
      </c>
      <c r="B16" s="269"/>
      <c r="C16" s="29" t="s">
        <v>65</v>
      </c>
      <c r="D16" s="33">
        <v>85.50080000000001</v>
      </c>
      <c r="E16" s="31">
        <v>278244100</v>
      </c>
      <c r="F16" s="31">
        <v>0</v>
      </c>
      <c r="G16" s="31">
        <v>14180</v>
      </c>
      <c r="H16" s="31">
        <v>479557</v>
      </c>
      <c r="I16" s="31">
        <v>209697</v>
      </c>
      <c r="J16" s="34"/>
    </row>
    <row r="17" spans="1:9" ht="12.75">
      <c r="A17" s="268" t="s">
        <v>67</v>
      </c>
      <c r="B17" s="269"/>
      <c r="C17" s="29"/>
      <c r="D17" s="30">
        <v>0</v>
      </c>
      <c r="E17" s="31">
        <v>0</v>
      </c>
      <c r="F17" s="31"/>
      <c r="G17" s="31"/>
      <c r="H17" s="31"/>
      <c r="I17" s="32"/>
    </row>
    <row r="18" spans="1:9" ht="12.75">
      <c r="A18" s="268" t="s">
        <v>68</v>
      </c>
      <c r="B18" s="269"/>
      <c r="C18" s="29" t="s">
        <v>62</v>
      </c>
      <c r="D18" s="30">
        <v>2</v>
      </c>
      <c r="E18" s="31">
        <v>4199142.38</v>
      </c>
      <c r="F18" s="31"/>
      <c r="G18" s="31"/>
      <c r="H18" s="31"/>
      <c r="I18" s="32"/>
    </row>
    <row r="19" spans="1:9" ht="12.75">
      <c r="A19" s="268" t="s">
        <v>69</v>
      </c>
      <c r="B19" s="269"/>
      <c r="C19" s="29" t="s">
        <v>62</v>
      </c>
      <c r="D19" s="30">
        <v>6</v>
      </c>
      <c r="E19" s="31">
        <v>11256060.08</v>
      </c>
      <c r="F19" s="31"/>
      <c r="G19" s="31"/>
      <c r="H19" s="31"/>
      <c r="I19" s="32"/>
    </row>
    <row r="20" spans="1:9" ht="12.75">
      <c r="A20" s="268" t="s">
        <v>70</v>
      </c>
      <c r="B20" s="269"/>
      <c r="C20" s="29" t="s">
        <v>71</v>
      </c>
      <c r="D20" s="30">
        <v>5</v>
      </c>
      <c r="E20" s="31">
        <v>11782825.61</v>
      </c>
      <c r="F20" s="31"/>
      <c r="G20" s="31"/>
      <c r="H20" s="31"/>
      <c r="I20" s="32"/>
    </row>
    <row r="21" spans="1:9" ht="12.75">
      <c r="A21" s="268" t="s">
        <v>72</v>
      </c>
      <c r="B21" s="269"/>
      <c r="C21" s="29" t="s">
        <v>62</v>
      </c>
      <c r="D21" s="30">
        <v>1</v>
      </c>
      <c r="E21" s="31">
        <v>126532</v>
      </c>
      <c r="F21" s="31"/>
      <c r="G21" s="31"/>
      <c r="H21" s="31"/>
      <c r="I21" s="32"/>
    </row>
    <row r="22" spans="1:9" ht="12.75">
      <c r="A22" s="268" t="s">
        <v>73</v>
      </c>
      <c r="B22" s="269"/>
      <c r="C22" s="29" t="s">
        <v>74</v>
      </c>
      <c r="D22" s="30">
        <v>89116</v>
      </c>
      <c r="E22" s="31">
        <v>12084586</v>
      </c>
      <c r="F22" s="31"/>
      <c r="G22" s="31"/>
      <c r="H22" s="31"/>
      <c r="I22" s="32"/>
    </row>
    <row r="23" spans="1:9" ht="12.75">
      <c r="A23" s="268" t="s">
        <v>75</v>
      </c>
      <c r="B23" s="269"/>
      <c r="C23" s="29" t="s">
        <v>76</v>
      </c>
      <c r="D23" s="30">
        <v>1</v>
      </c>
      <c r="E23" s="31">
        <v>1303399</v>
      </c>
      <c r="F23" s="31"/>
      <c r="G23" s="31"/>
      <c r="H23" s="31"/>
      <c r="I23" s="32"/>
    </row>
    <row r="24" spans="1:9" ht="12.75">
      <c r="A24" s="276" t="s">
        <v>77</v>
      </c>
      <c r="B24" s="277"/>
      <c r="C24" s="29"/>
      <c r="D24" s="30">
        <v>2</v>
      </c>
      <c r="E24" s="31">
        <v>1575000</v>
      </c>
      <c r="F24" s="31"/>
      <c r="G24" s="31"/>
      <c r="H24" s="31"/>
      <c r="I24" s="32"/>
    </row>
    <row r="25" spans="1:9" ht="12.75">
      <c r="A25" s="268" t="s">
        <v>78</v>
      </c>
      <c r="B25" s="269"/>
      <c r="C25" s="29" t="s">
        <v>74</v>
      </c>
      <c r="D25" s="30">
        <v>69441</v>
      </c>
      <c r="E25" s="31">
        <v>43491036</v>
      </c>
      <c r="F25" s="31"/>
      <c r="G25" s="31"/>
      <c r="H25" s="31"/>
      <c r="I25" s="32"/>
    </row>
    <row r="26" spans="1:9" ht="13.5" thickBot="1">
      <c r="A26" s="270" t="s">
        <v>79</v>
      </c>
      <c r="B26" s="271"/>
      <c r="C26" s="35" t="s">
        <v>74</v>
      </c>
      <c r="D26" s="36"/>
      <c r="E26" s="37"/>
      <c r="F26" s="37"/>
      <c r="G26" s="37"/>
      <c r="H26" s="37"/>
      <c r="I26" s="38"/>
    </row>
    <row r="27" ht="12.75">
      <c r="E27" s="34"/>
    </row>
    <row r="28" spans="4:5" ht="12.75">
      <c r="D28" s="13" t="s">
        <v>80</v>
      </c>
      <c r="E28" s="39">
        <f>SUM(E13:E26)</f>
        <v>369443699.07</v>
      </c>
    </row>
    <row r="29" spans="4:5" ht="12.75">
      <c r="D29" s="40"/>
      <c r="E29" s="41"/>
    </row>
    <row r="30" ht="12.75">
      <c r="E30" s="34"/>
    </row>
    <row r="31" spans="3:5" ht="12.75">
      <c r="C31" s="42" t="s">
        <v>81</v>
      </c>
      <c r="E31" s="43">
        <v>369443699.07</v>
      </c>
    </row>
    <row r="34" ht="12.75">
      <c r="E34" s="34">
        <f>SUM(E13:E15,E17:E25,)</f>
        <v>91199599.07</v>
      </c>
    </row>
  </sheetData>
  <mergeCells count="17">
    <mergeCell ref="F8:I8"/>
    <mergeCell ref="A12:B12"/>
    <mergeCell ref="A13:B13"/>
    <mergeCell ref="A25:B25"/>
    <mergeCell ref="A16:B16"/>
    <mergeCell ref="A17:B17"/>
    <mergeCell ref="A18:B18"/>
    <mergeCell ref="A23:B23"/>
    <mergeCell ref="A19:B19"/>
    <mergeCell ref="A24:B24"/>
    <mergeCell ref="G9:G11"/>
    <mergeCell ref="A14:B14"/>
    <mergeCell ref="A15:B15"/>
    <mergeCell ref="A26:B26"/>
    <mergeCell ref="A20:B20"/>
    <mergeCell ref="A21:B21"/>
    <mergeCell ref="A22:B22"/>
  </mergeCells>
  <printOptions/>
  <pageMargins left="1.47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64"/>
  <sheetViews>
    <sheetView view="pageBreakPreview" zoomScale="60" zoomScaleNormal="75" workbookViewId="0" topLeftCell="A1">
      <selection activeCell="M51" sqref="M51"/>
    </sheetView>
  </sheetViews>
  <sheetFormatPr defaultColWidth="9.00390625" defaultRowHeight="12.75"/>
  <cols>
    <col min="1" max="6" width="11.375" style="1" customWidth="1"/>
    <col min="7" max="7" width="10.625" style="1" customWidth="1"/>
    <col min="8" max="8" width="18.25390625" style="1" customWidth="1"/>
    <col min="9" max="9" width="11.375" style="1" customWidth="1"/>
    <col min="10" max="10" width="23.875" style="1" customWidth="1"/>
    <col min="11" max="16384" width="11.375" style="1" customWidth="1"/>
  </cols>
  <sheetData>
    <row r="2" ht="16.5">
      <c r="E2" s="2" t="s">
        <v>0</v>
      </c>
    </row>
    <row r="3" ht="16.5">
      <c r="E3" s="2" t="s">
        <v>1</v>
      </c>
    </row>
    <row r="4" ht="16.5">
      <c r="E4" s="2" t="s">
        <v>2</v>
      </c>
    </row>
    <row r="5" ht="16.5">
      <c r="E5" s="2" t="s">
        <v>3</v>
      </c>
    </row>
    <row r="6" ht="16.5">
      <c r="E6" s="2"/>
    </row>
    <row r="8" ht="16.5">
      <c r="A8" s="1" t="s">
        <v>4</v>
      </c>
    </row>
    <row r="10" ht="16.5">
      <c r="A10" s="1" t="s">
        <v>5</v>
      </c>
    </row>
    <row r="11" ht="16.5">
      <c r="A11" s="1" t="s">
        <v>6</v>
      </c>
    </row>
    <row r="12" spans="2:10" ht="16.5">
      <c r="B12" s="1" t="s">
        <v>7</v>
      </c>
      <c r="H12" s="1">
        <v>137998</v>
      </c>
      <c r="I12" s="1" t="s">
        <v>8</v>
      </c>
      <c r="J12" s="3"/>
    </row>
    <row r="13" spans="2:10" ht="16.5">
      <c r="B13" s="1" t="s">
        <v>9</v>
      </c>
      <c r="H13" s="4">
        <v>46281300</v>
      </c>
      <c r="J13" s="4"/>
    </row>
    <row r="14" spans="2:8" ht="16.5">
      <c r="B14" s="1" t="s">
        <v>10</v>
      </c>
      <c r="H14" s="4">
        <v>0</v>
      </c>
    </row>
    <row r="15" spans="2:8" ht="16.5">
      <c r="B15" s="1" t="s">
        <v>11</v>
      </c>
      <c r="H15" s="5">
        <v>0</v>
      </c>
    </row>
    <row r="17" ht="16.5">
      <c r="A17" s="1" t="s">
        <v>12</v>
      </c>
    </row>
    <row r="18" ht="16.5">
      <c r="A18" s="1" t="s">
        <v>13</v>
      </c>
    </row>
    <row r="19" spans="2:9" ht="16.5">
      <c r="B19" s="1" t="s">
        <v>7</v>
      </c>
      <c r="H19" s="1">
        <v>85964</v>
      </c>
      <c r="I19" s="1" t="s">
        <v>8</v>
      </c>
    </row>
    <row r="20" spans="2:8" ht="16.5">
      <c r="B20" s="1" t="s">
        <v>9</v>
      </c>
      <c r="H20" s="6">
        <v>34353000</v>
      </c>
    </row>
    <row r="21" spans="2:10" ht="16.5">
      <c r="B21" s="1" t="s">
        <v>14</v>
      </c>
      <c r="E21" s="1" t="s">
        <v>15</v>
      </c>
      <c r="G21" s="1" t="s">
        <v>15</v>
      </c>
      <c r="H21" s="7">
        <v>126284</v>
      </c>
      <c r="J21" s="6"/>
    </row>
    <row r="23" ht="16.5">
      <c r="A23" s="1" t="s">
        <v>16</v>
      </c>
    </row>
    <row r="24" spans="2:9" ht="16.5">
      <c r="B24" s="1" t="s">
        <v>7</v>
      </c>
      <c r="H24" s="1">
        <v>32578</v>
      </c>
      <c r="I24" s="1" t="s">
        <v>8</v>
      </c>
    </row>
    <row r="25" spans="2:8" ht="16.5">
      <c r="B25" s="1" t="s">
        <v>9</v>
      </c>
      <c r="H25" s="6">
        <v>11655700</v>
      </c>
    </row>
    <row r="26" spans="2:10" ht="16.5">
      <c r="B26" s="1" t="s">
        <v>14</v>
      </c>
      <c r="H26" s="7">
        <v>75685</v>
      </c>
      <c r="J26" s="6"/>
    </row>
    <row r="28" ht="16.5">
      <c r="A28" s="1" t="s">
        <v>17</v>
      </c>
    </row>
    <row r="29" spans="2:9" ht="16.5">
      <c r="B29" s="1" t="s">
        <v>7</v>
      </c>
      <c r="H29" s="1">
        <v>9562</v>
      </c>
      <c r="I29" s="1" t="s">
        <v>8</v>
      </c>
    </row>
    <row r="30" spans="2:8" ht="16.5">
      <c r="B30" s="1" t="s">
        <v>9</v>
      </c>
      <c r="H30" s="6">
        <v>3390100</v>
      </c>
    </row>
    <row r="31" spans="2:8" ht="16.5">
      <c r="B31" s="1" t="s">
        <v>14</v>
      </c>
      <c r="H31" s="7">
        <v>7728</v>
      </c>
    </row>
    <row r="33" ht="16.5">
      <c r="A33" s="1" t="s">
        <v>18</v>
      </c>
    </row>
    <row r="34" spans="2:9" ht="16.5">
      <c r="B34" s="1" t="s">
        <v>7</v>
      </c>
      <c r="H34" s="1">
        <v>567117</v>
      </c>
      <c r="I34" s="1" t="s">
        <v>8</v>
      </c>
    </row>
    <row r="35" spans="2:8" ht="16.5">
      <c r="B35" s="1" t="s">
        <v>9</v>
      </c>
      <c r="H35" s="6">
        <v>175857300</v>
      </c>
    </row>
    <row r="36" spans="2:10" ht="16.5">
      <c r="B36" s="1" t="s">
        <v>19</v>
      </c>
      <c r="H36" s="7">
        <v>455247</v>
      </c>
      <c r="J36" s="6"/>
    </row>
    <row r="37" ht="16.5">
      <c r="H37" s="7"/>
    </row>
    <row r="38" spans="1:8" ht="16.5">
      <c r="A38" s="1" t="s">
        <v>20</v>
      </c>
      <c r="H38" s="7"/>
    </row>
    <row r="39" spans="2:9" ht="16.5">
      <c r="B39" s="1" t="s">
        <v>7</v>
      </c>
      <c r="H39" s="8">
        <v>21789</v>
      </c>
      <c r="I39" s="1" t="s">
        <v>8</v>
      </c>
    </row>
    <row r="40" spans="2:8" ht="16.5">
      <c r="B40" s="1" t="s">
        <v>9</v>
      </c>
      <c r="H40" s="7">
        <v>6706700</v>
      </c>
    </row>
    <row r="41" spans="2:8" ht="16.5">
      <c r="B41" s="1" t="s">
        <v>14</v>
      </c>
      <c r="H41" s="7">
        <v>24310</v>
      </c>
    </row>
    <row r="43" ht="16.5">
      <c r="A43" s="1" t="s">
        <v>21</v>
      </c>
    </row>
    <row r="45" ht="16.5">
      <c r="A45" s="1" t="s">
        <v>22</v>
      </c>
    </row>
    <row r="46" spans="2:8" ht="16.5">
      <c r="B46" s="1" t="s">
        <v>23</v>
      </c>
      <c r="H46" s="6">
        <f>SUM(H35,H30,H25,H20,H13,H40)</f>
        <v>278244100</v>
      </c>
    </row>
    <row r="47" spans="2:10" ht="16.5">
      <c r="B47" s="1" t="s">
        <v>24</v>
      </c>
      <c r="H47" s="6">
        <v>91199599</v>
      </c>
      <c r="J47" s="6"/>
    </row>
    <row r="48" spans="2:8" ht="16.5">
      <c r="B48" s="1" t="s">
        <v>25</v>
      </c>
      <c r="H48" s="9">
        <v>0</v>
      </c>
    </row>
    <row r="50" ht="16.5">
      <c r="A50" s="1" t="s">
        <v>26</v>
      </c>
    </row>
    <row r="51" spans="2:8" ht="16.5">
      <c r="B51" s="1" t="s">
        <v>27</v>
      </c>
      <c r="H51" s="10"/>
    </row>
    <row r="52" spans="2:8" ht="16.5">
      <c r="B52" s="1" t="s">
        <v>28</v>
      </c>
      <c r="H52" s="10">
        <v>0</v>
      </c>
    </row>
    <row r="53" spans="2:8" ht="16.5">
      <c r="B53" s="1" t="s">
        <v>29</v>
      </c>
      <c r="H53" s="10"/>
    </row>
    <row r="55" ht="16.5">
      <c r="A55" s="1" t="s">
        <v>30</v>
      </c>
    </row>
    <row r="56" ht="16.5">
      <c r="A56" s="1" t="s">
        <v>31</v>
      </c>
    </row>
    <row r="57" spans="2:8" ht="16.5">
      <c r="B57" s="1" t="s">
        <v>32</v>
      </c>
      <c r="H57" s="9">
        <v>14180</v>
      </c>
    </row>
    <row r="58" spans="2:8" ht="16.5">
      <c r="B58" s="1" t="s">
        <v>33</v>
      </c>
      <c r="H58" s="6">
        <f>SUM(H26,H21)</f>
        <v>201969</v>
      </c>
    </row>
    <row r="59" spans="2:20" ht="16.5">
      <c r="B59" s="1" t="s">
        <v>34</v>
      </c>
      <c r="H59" s="9">
        <f>SUM(H31)</f>
        <v>7728</v>
      </c>
      <c r="T59" s="1" t="s">
        <v>35</v>
      </c>
    </row>
    <row r="60" spans="2:8" ht="16.5">
      <c r="B60" s="1" t="s">
        <v>36</v>
      </c>
      <c r="H60" s="6">
        <f>SUM(H36,H41)</f>
        <v>479557</v>
      </c>
    </row>
    <row r="62" ht="16.5">
      <c r="A62" s="1" t="s">
        <v>37</v>
      </c>
    </row>
    <row r="64" ht="16.5">
      <c r="A64" s="1" t="s">
        <v>38</v>
      </c>
    </row>
  </sheetData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scale="68" r:id="rId1"/>
  <colBreaks count="1" manualBreakCount="1">
    <brk id="10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37"/>
  <sheetViews>
    <sheetView tabSelected="1" view="pageBreakPreview" zoomScale="70" zoomScaleNormal="75" zoomScaleSheetLayoutView="70" workbookViewId="0" topLeftCell="A1">
      <selection activeCell="C115" sqref="C115"/>
    </sheetView>
  </sheetViews>
  <sheetFormatPr defaultColWidth="9.00390625" defaultRowHeight="12.75"/>
  <cols>
    <col min="1" max="1" width="14.875" style="44" customWidth="1"/>
    <col min="2" max="2" width="15.625" style="44" customWidth="1"/>
    <col min="3" max="3" width="14.875" style="44" customWidth="1"/>
    <col min="4" max="4" width="18.875" style="44" customWidth="1"/>
    <col min="5" max="5" width="25.625" style="133" customWidth="1"/>
    <col min="6" max="6" width="25.625" style="44" hidden="1" customWidth="1"/>
    <col min="7" max="7" width="14.375" style="44" hidden="1" customWidth="1"/>
    <col min="8" max="8" width="13.125" style="44" hidden="1" customWidth="1"/>
    <col min="9" max="9" width="13.625" style="44" customWidth="1"/>
    <col min="10" max="11" width="13.125" style="44" customWidth="1"/>
    <col min="12" max="12" width="24.75390625" style="113" customWidth="1"/>
    <col min="13" max="13" width="49.875" style="114" hidden="1" customWidth="1"/>
    <col min="14" max="14" width="27.125" style="51" hidden="1" customWidth="1"/>
    <col min="15" max="15" width="17.875" style="51" hidden="1" customWidth="1"/>
    <col min="16" max="16" width="11.625" style="51" bestFit="1" customWidth="1"/>
    <col min="17" max="21" width="9.125" style="51" customWidth="1"/>
    <col min="22" max="16384" width="9.125" style="52" customWidth="1"/>
  </cols>
  <sheetData>
    <row r="1" spans="1:21" s="46" customFormat="1" ht="18">
      <c r="A1" s="179" t="s">
        <v>82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45"/>
      <c r="R1" s="45"/>
      <c r="S1" s="45"/>
      <c r="T1" s="45"/>
      <c r="U1" s="45"/>
    </row>
    <row r="2" spans="1:21" s="46" customFormat="1" ht="30.75" customHeight="1">
      <c r="A2" s="83" t="s">
        <v>83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45"/>
      <c r="Q2" s="45"/>
      <c r="R2" s="45"/>
      <c r="S2" s="45"/>
      <c r="T2" s="45"/>
      <c r="U2" s="45"/>
    </row>
    <row r="3" spans="1:15" ht="18.75">
      <c r="A3" s="48"/>
      <c r="B3" s="48"/>
      <c r="C3" s="48"/>
      <c r="D3" s="48"/>
      <c r="E3" s="49"/>
      <c r="F3" s="48"/>
      <c r="G3" s="48"/>
      <c r="H3" s="48"/>
      <c r="I3" s="48"/>
      <c r="J3" s="48"/>
      <c r="K3" s="48"/>
      <c r="L3" s="50"/>
      <c r="M3" s="48"/>
      <c r="N3" s="48"/>
      <c r="O3" s="48"/>
    </row>
    <row r="4" spans="1:15" ht="18.75">
      <c r="A4" s="262" t="s">
        <v>84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</row>
    <row r="5" spans="1:15" ht="18.75" customHeight="1">
      <c r="A5" s="285" t="s">
        <v>85</v>
      </c>
      <c r="B5" s="286"/>
      <c r="C5" s="286"/>
      <c r="D5" s="286"/>
      <c r="E5" s="53"/>
      <c r="F5" s="48"/>
      <c r="G5" s="48"/>
      <c r="H5" s="48"/>
      <c r="I5" s="239" t="s">
        <v>86</v>
      </c>
      <c r="J5" s="239" t="s">
        <v>87</v>
      </c>
      <c r="K5" s="281" t="s">
        <v>88</v>
      </c>
      <c r="L5" s="291" t="s">
        <v>89</v>
      </c>
      <c r="M5" s="278" t="s">
        <v>90</v>
      </c>
      <c r="N5" s="48"/>
      <c r="O5" s="48"/>
    </row>
    <row r="6" spans="1:13" ht="18">
      <c r="A6" s="281" t="s">
        <v>91</v>
      </c>
      <c r="B6" s="281"/>
      <c r="C6" s="281" t="s">
        <v>92</v>
      </c>
      <c r="D6" s="282"/>
      <c r="E6" s="56"/>
      <c r="I6" s="240"/>
      <c r="J6" s="240"/>
      <c r="K6" s="281"/>
      <c r="L6" s="292"/>
      <c r="M6" s="279"/>
    </row>
    <row r="7" spans="1:21" s="46" customFormat="1" ht="38.25" customHeight="1">
      <c r="A7" s="54" t="s">
        <v>93</v>
      </c>
      <c r="B7" s="54" t="s">
        <v>94</v>
      </c>
      <c r="C7" s="54" t="s">
        <v>93</v>
      </c>
      <c r="D7" s="55" t="s">
        <v>94</v>
      </c>
      <c r="E7" s="59"/>
      <c r="F7" s="60" t="s">
        <v>95</v>
      </c>
      <c r="G7" s="54" t="s">
        <v>96</v>
      </c>
      <c r="H7" s="55" t="s">
        <v>97</v>
      </c>
      <c r="I7" s="211"/>
      <c r="J7" s="211"/>
      <c r="K7" s="281"/>
      <c r="L7" s="293"/>
      <c r="M7" s="280"/>
      <c r="N7" s="61" t="s">
        <v>98</v>
      </c>
      <c r="O7" s="62" t="s">
        <v>99</v>
      </c>
      <c r="P7" s="45"/>
      <c r="Q7" s="45"/>
      <c r="R7" s="45"/>
      <c r="S7" s="45"/>
      <c r="T7" s="45"/>
      <c r="U7" s="45"/>
    </row>
    <row r="8" spans="1:21" s="68" customFormat="1" ht="18.75" customHeight="1">
      <c r="A8" s="63"/>
      <c r="B8" s="63"/>
      <c r="C8" s="63"/>
      <c r="D8" s="63"/>
      <c r="E8" s="59"/>
      <c r="F8" s="63"/>
      <c r="G8" s="63"/>
      <c r="H8" s="63"/>
      <c r="I8" s="59">
        <v>1</v>
      </c>
      <c r="J8" s="59" t="s">
        <v>100</v>
      </c>
      <c r="K8" s="63">
        <v>379</v>
      </c>
      <c r="L8" s="64" t="s">
        <v>101</v>
      </c>
      <c r="M8" s="65" t="s">
        <v>102</v>
      </c>
      <c r="N8" s="66" t="s">
        <v>103</v>
      </c>
      <c r="O8" s="66">
        <v>4</v>
      </c>
      <c r="P8" s="67"/>
      <c r="Q8" s="67"/>
      <c r="R8" s="67"/>
      <c r="S8" s="67"/>
      <c r="T8" s="67"/>
      <c r="U8" s="67"/>
    </row>
    <row r="9" spans="1:21" s="46" customFormat="1" ht="18" customHeight="1">
      <c r="A9" s="69"/>
      <c r="B9" s="70"/>
      <c r="C9" s="71"/>
      <c r="D9" s="71"/>
      <c r="E9" s="72"/>
      <c r="F9" s="73">
        <v>33474</v>
      </c>
      <c r="G9" s="69" t="s">
        <v>104</v>
      </c>
      <c r="H9" s="69">
        <v>1999</v>
      </c>
      <c r="I9" s="69">
        <v>2</v>
      </c>
      <c r="J9" s="69" t="s">
        <v>105</v>
      </c>
      <c r="K9" s="73">
        <v>528</v>
      </c>
      <c r="L9" s="74" t="s">
        <v>106</v>
      </c>
      <c r="M9" s="75" t="s">
        <v>107</v>
      </c>
      <c r="N9" s="71" t="s">
        <v>108</v>
      </c>
      <c r="O9" s="71">
        <v>4</v>
      </c>
      <c r="P9" s="45"/>
      <c r="Q9" s="45"/>
      <c r="R9" s="45"/>
      <c r="S9" s="45"/>
      <c r="T9" s="45"/>
      <c r="U9" s="45"/>
    </row>
    <row r="10" spans="1:21" s="46" customFormat="1" ht="18" customHeight="1">
      <c r="A10" s="69"/>
      <c r="B10" s="76"/>
      <c r="C10" s="71"/>
      <c r="D10" s="71"/>
      <c r="E10" s="72"/>
      <c r="F10" s="77">
        <v>32401</v>
      </c>
      <c r="G10" s="69" t="s">
        <v>104</v>
      </c>
      <c r="H10" s="77" t="s">
        <v>109</v>
      </c>
      <c r="I10" s="69">
        <v>3</v>
      </c>
      <c r="J10" s="69" t="s">
        <v>110</v>
      </c>
      <c r="K10" s="73">
        <f>6828-119</f>
        <v>6709</v>
      </c>
      <c r="L10" s="74" t="s">
        <v>111</v>
      </c>
      <c r="M10" s="75" t="s">
        <v>112</v>
      </c>
      <c r="N10" s="71" t="s">
        <v>103</v>
      </c>
      <c r="O10" s="71">
        <v>4</v>
      </c>
      <c r="P10" s="45"/>
      <c r="Q10" s="45"/>
      <c r="R10" s="45"/>
      <c r="S10" s="45"/>
      <c r="T10" s="45"/>
      <c r="U10" s="45"/>
    </row>
    <row r="11" spans="1:21" s="46" customFormat="1" ht="18" customHeight="1">
      <c r="A11" s="69"/>
      <c r="B11" s="76"/>
      <c r="C11" s="71"/>
      <c r="D11" s="71"/>
      <c r="E11" s="72"/>
      <c r="F11" s="73">
        <v>32406</v>
      </c>
      <c r="G11" s="69" t="s">
        <v>104</v>
      </c>
      <c r="H11" s="69">
        <v>1995</v>
      </c>
      <c r="I11" s="69">
        <f aca="true" t="shared" si="0" ref="I11:I19">I10+1</f>
        <v>4</v>
      </c>
      <c r="J11" s="69" t="s">
        <v>113</v>
      </c>
      <c r="K11" s="73">
        <v>556</v>
      </c>
      <c r="L11" s="74" t="s">
        <v>114</v>
      </c>
      <c r="M11" s="75" t="s">
        <v>115</v>
      </c>
      <c r="N11" s="71" t="s">
        <v>108</v>
      </c>
      <c r="O11" s="71">
        <v>4</v>
      </c>
      <c r="P11" s="45"/>
      <c r="Q11" s="45"/>
      <c r="R11" s="45"/>
      <c r="S11" s="45"/>
      <c r="T11" s="45"/>
      <c r="U11" s="45"/>
    </row>
    <row r="12" spans="1:21" s="46" customFormat="1" ht="18" customHeight="1">
      <c r="A12" s="69"/>
      <c r="B12" s="78"/>
      <c r="C12" s="71"/>
      <c r="D12" s="71"/>
      <c r="E12" s="72"/>
      <c r="F12" s="77" t="s">
        <v>109</v>
      </c>
      <c r="G12" s="69" t="s">
        <v>104</v>
      </c>
      <c r="H12" s="77" t="s">
        <v>109</v>
      </c>
      <c r="I12" s="69">
        <f t="shared" si="0"/>
        <v>5</v>
      </c>
      <c r="J12" s="69" t="s">
        <v>116</v>
      </c>
      <c r="K12" s="73">
        <v>569</v>
      </c>
      <c r="L12" s="74" t="s">
        <v>114</v>
      </c>
      <c r="M12" s="75" t="s">
        <v>115</v>
      </c>
      <c r="N12" s="71" t="s">
        <v>108</v>
      </c>
      <c r="O12" s="71">
        <v>4</v>
      </c>
      <c r="P12" s="45"/>
      <c r="Q12" s="45"/>
      <c r="R12" s="45"/>
      <c r="S12" s="45"/>
      <c r="T12" s="45"/>
      <c r="U12" s="45"/>
    </row>
    <row r="13" spans="1:21" s="46" customFormat="1" ht="18" customHeight="1">
      <c r="A13" s="69"/>
      <c r="B13" s="69"/>
      <c r="C13" s="71"/>
      <c r="D13" s="71"/>
      <c r="E13" s="72"/>
      <c r="F13" s="73">
        <v>35195</v>
      </c>
      <c r="G13" s="69" t="s">
        <v>117</v>
      </c>
      <c r="H13" s="77" t="s">
        <v>109</v>
      </c>
      <c r="I13" s="69">
        <f t="shared" si="0"/>
        <v>6</v>
      </c>
      <c r="J13" s="69">
        <v>469</v>
      </c>
      <c r="K13" s="73">
        <v>14976</v>
      </c>
      <c r="L13" s="74" t="s">
        <v>118</v>
      </c>
      <c r="M13" s="75" t="s">
        <v>119</v>
      </c>
      <c r="N13" s="71" t="s">
        <v>108</v>
      </c>
      <c r="O13" s="71">
        <v>4</v>
      </c>
      <c r="P13" s="45"/>
      <c r="Q13" s="45"/>
      <c r="R13" s="45"/>
      <c r="S13" s="45"/>
      <c r="T13" s="45"/>
      <c r="U13" s="45"/>
    </row>
    <row r="14" spans="1:21" s="46" customFormat="1" ht="18" customHeight="1">
      <c r="A14" s="69"/>
      <c r="B14" s="73"/>
      <c r="C14" s="71"/>
      <c r="D14" s="71"/>
      <c r="E14" s="72"/>
      <c r="F14" s="73">
        <v>35195</v>
      </c>
      <c r="G14" s="69" t="s">
        <v>117</v>
      </c>
      <c r="H14" s="77" t="s">
        <v>109</v>
      </c>
      <c r="I14" s="69">
        <f t="shared" si="0"/>
        <v>7</v>
      </c>
      <c r="J14" s="69" t="s">
        <v>120</v>
      </c>
      <c r="K14" s="73">
        <v>6941</v>
      </c>
      <c r="L14" s="74" t="s">
        <v>121</v>
      </c>
      <c r="M14" s="75" t="s">
        <v>122</v>
      </c>
      <c r="N14" s="71" t="s">
        <v>108</v>
      </c>
      <c r="O14" s="71">
        <v>1</v>
      </c>
      <c r="P14" s="45"/>
      <c r="Q14" s="45"/>
      <c r="R14" s="45"/>
      <c r="S14" s="45"/>
      <c r="T14" s="45"/>
      <c r="U14" s="45"/>
    </row>
    <row r="15" spans="1:21" s="46" customFormat="1" ht="18" customHeight="1">
      <c r="A15" s="69"/>
      <c r="B15" s="69"/>
      <c r="C15" s="71"/>
      <c r="D15" s="71"/>
      <c r="E15" s="72"/>
      <c r="F15" s="73" t="s">
        <v>123</v>
      </c>
      <c r="G15" s="69" t="s">
        <v>124</v>
      </c>
      <c r="H15" s="77" t="s">
        <v>109</v>
      </c>
      <c r="I15" s="69">
        <f t="shared" si="0"/>
        <v>8</v>
      </c>
      <c r="J15" s="69" t="s">
        <v>125</v>
      </c>
      <c r="K15" s="73">
        <v>827</v>
      </c>
      <c r="L15" s="74" t="s">
        <v>126</v>
      </c>
      <c r="M15" s="75" t="s">
        <v>127</v>
      </c>
      <c r="N15" s="71" t="s">
        <v>108</v>
      </c>
      <c r="O15" s="71">
        <v>1</v>
      </c>
      <c r="P15" s="45"/>
      <c r="Q15" s="45"/>
      <c r="R15" s="45"/>
      <c r="S15" s="45"/>
      <c r="T15" s="45"/>
      <c r="U15" s="45"/>
    </row>
    <row r="16" spans="1:21" s="46" customFormat="1" ht="18" customHeight="1">
      <c r="A16" s="69"/>
      <c r="B16" s="69"/>
      <c r="C16" s="71"/>
      <c r="D16" s="71"/>
      <c r="E16" s="72"/>
      <c r="F16" s="73">
        <v>32404</v>
      </c>
      <c r="G16" s="69" t="s">
        <v>104</v>
      </c>
      <c r="H16" s="77" t="s">
        <v>109</v>
      </c>
      <c r="I16" s="69">
        <f t="shared" si="0"/>
        <v>9</v>
      </c>
      <c r="J16" s="69" t="s">
        <v>128</v>
      </c>
      <c r="K16" s="79">
        <v>1507</v>
      </c>
      <c r="L16" s="80" t="s">
        <v>129</v>
      </c>
      <c r="M16" s="75" t="s">
        <v>130</v>
      </c>
      <c r="N16" s="71" t="s">
        <v>108</v>
      </c>
      <c r="O16" s="71">
        <v>4</v>
      </c>
      <c r="P16" s="45"/>
      <c r="Q16" s="45"/>
      <c r="R16" s="45"/>
      <c r="S16" s="45"/>
      <c r="T16" s="45"/>
      <c r="U16" s="45"/>
    </row>
    <row r="17" spans="1:21" s="46" customFormat="1" ht="18" customHeight="1">
      <c r="A17" s="69"/>
      <c r="B17" s="69"/>
      <c r="C17" s="71"/>
      <c r="D17" s="71"/>
      <c r="E17" s="72"/>
      <c r="F17" s="73">
        <v>41070</v>
      </c>
      <c r="G17" s="73" t="s">
        <v>131</v>
      </c>
      <c r="H17" s="69">
        <v>1997</v>
      </c>
      <c r="I17" s="69">
        <f t="shared" si="0"/>
        <v>10</v>
      </c>
      <c r="J17" s="71">
        <v>963</v>
      </c>
      <c r="K17" s="46">
        <v>152</v>
      </c>
      <c r="L17" s="81"/>
      <c r="M17" s="75" t="s">
        <v>132</v>
      </c>
      <c r="N17" s="71" t="s">
        <v>108</v>
      </c>
      <c r="O17" s="71">
        <v>1</v>
      </c>
      <c r="P17" s="45"/>
      <c r="Q17" s="45"/>
      <c r="R17" s="45"/>
      <c r="S17" s="45"/>
      <c r="T17" s="45"/>
      <c r="U17" s="45"/>
    </row>
    <row r="18" spans="1:21" s="46" customFormat="1" ht="18" customHeight="1">
      <c r="A18" s="71"/>
      <c r="B18" s="71"/>
      <c r="C18" s="71"/>
      <c r="D18" s="71"/>
      <c r="E18" s="72"/>
      <c r="F18" s="71" t="s">
        <v>133</v>
      </c>
      <c r="G18" s="71"/>
      <c r="H18" s="71"/>
      <c r="I18" s="69">
        <f t="shared" si="0"/>
        <v>11</v>
      </c>
      <c r="J18" s="71">
        <v>1215</v>
      </c>
      <c r="K18" s="71">
        <v>136</v>
      </c>
      <c r="L18" s="82" t="s">
        <v>134</v>
      </c>
      <c r="M18" s="85" t="s">
        <v>135</v>
      </c>
      <c r="N18" s="71" t="s">
        <v>108</v>
      </c>
      <c r="O18" s="71">
        <v>4</v>
      </c>
      <c r="P18" s="45"/>
      <c r="Q18" s="45"/>
      <c r="R18" s="45"/>
      <c r="S18" s="45"/>
      <c r="T18" s="45"/>
      <c r="U18" s="45"/>
    </row>
    <row r="19" spans="1:21" s="46" customFormat="1" ht="18" customHeight="1">
      <c r="A19" s="86"/>
      <c r="B19" s="86"/>
      <c r="C19" s="71"/>
      <c r="D19" s="71"/>
      <c r="E19" s="87"/>
      <c r="F19" s="86">
        <v>13948</v>
      </c>
      <c r="G19" s="86"/>
      <c r="H19" s="86"/>
      <c r="I19" s="69">
        <f t="shared" si="0"/>
        <v>12</v>
      </c>
      <c r="J19" s="86">
        <v>1290</v>
      </c>
      <c r="K19" s="86">
        <v>117</v>
      </c>
      <c r="L19" s="88" t="s">
        <v>136</v>
      </c>
      <c r="M19" s="89" t="s">
        <v>137</v>
      </c>
      <c r="N19" s="71" t="s">
        <v>108</v>
      </c>
      <c r="O19" s="71">
        <v>4</v>
      </c>
      <c r="P19" s="45"/>
      <c r="Q19" s="45"/>
      <c r="R19" s="45"/>
      <c r="S19" s="45"/>
      <c r="T19" s="45"/>
      <c r="U19" s="45"/>
    </row>
    <row r="20" spans="1:21" s="46" customFormat="1" ht="18" customHeight="1">
      <c r="A20" s="69"/>
      <c r="B20" s="69"/>
      <c r="C20" s="71"/>
      <c r="D20" s="71"/>
      <c r="E20" s="72"/>
      <c r="F20" s="73" t="s">
        <v>138</v>
      </c>
      <c r="G20" s="73" t="s">
        <v>139</v>
      </c>
      <c r="H20" s="69">
        <v>2000</v>
      </c>
      <c r="I20" s="90">
        <v>13</v>
      </c>
      <c r="J20" s="69">
        <v>1478</v>
      </c>
      <c r="K20" s="73">
        <v>313</v>
      </c>
      <c r="L20" s="74" t="s">
        <v>140</v>
      </c>
      <c r="M20" s="75" t="s">
        <v>112</v>
      </c>
      <c r="N20" s="86" t="s">
        <v>103</v>
      </c>
      <c r="O20" s="71">
        <v>4</v>
      </c>
      <c r="P20" s="45"/>
      <c r="Q20" s="45"/>
      <c r="R20" s="45"/>
      <c r="S20" s="45"/>
      <c r="T20" s="45"/>
      <c r="U20" s="45"/>
    </row>
    <row r="21" spans="5:21" s="46" customFormat="1" ht="18" customHeight="1">
      <c r="E21" s="68"/>
      <c r="L21" s="81"/>
      <c r="M21" s="91"/>
      <c r="N21" s="86"/>
      <c r="O21" s="45"/>
      <c r="P21" s="45"/>
      <c r="Q21" s="45"/>
      <c r="R21" s="45"/>
      <c r="S21" s="45"/>
      <c r="T21" s="45"/>
      <c r="U21" s="45"/>
    </row>
    <row r="22" spans="5:21" s="46" customFormat="1" ht="18" customHeight="1">
      <c r="E22" s="68"/>
      <c r="K22" s="92">
        <f>SUM(K8:K21)</f>
        <v>33710</v>
      </c>
      <c r="L22" s="93"/>
      <c r="M22" s="91"/>
      <c r="N22" s="71"/>
      <c r="O22" s="71"/>
      <c r="P22" s="45"/>
      <c r="Q22" s="45"/>
      <c r="R22" s="45"/>
      <c r="S22" s="45"/>
      <c r="T22" s="45"/>
      <c r="U22" s="45"/>
    </row>
    <row r="23" spans="1:21" s="46" customFormat="1" ht="18">
      <c r="A23" s="94"/>
      <c r="B23" s="94"/>
      <c r="D23" s="95"/>
      <c r="E23" s="96"/>
      <c r="F23" s="97"/>
      <c r="G23" s="94"/>
      <c r="H23" s="94"/>
      <c r="I23" s="94"/>
      <c r="J23" s="94"/>
      <c r="K23" s="94"/>
      <c r="L23" s="98"/>
      <c r="M23" s="99"/>
      <c r="N23" s="100">
        <v>1</v>
      </c>
      <c r="O23" s="97">
        <f>SUM(K14:K15,K17)</f>
        <v>7920</v>
      </c>
      <c r="P23" s="45"/>
      <c r="Q23" s="45"/>
      <c r="R23" s="45"/>
      <c r="S23" s="45"/>
      <c r="T23" s="45"/>
      <c r="U23" s="45"/>
    </row>
    <row r="24" spans="1:21" s="46" customFormat="1" ht="18">
      <c r="A24" s="94"/>
      <c r="B24" s="101"/>
      <c r="C24" s="94"/>
      <c r="D24" s="102"/>
      <c r="E24" s="103"/>
      <c r="F24" s="102"/>
      <c r="G24" s="94"/>
      <c r="H24" s="94"/>
      <c r="I24" s="94"/>
      <c r="J24" s="94"/>
      <c r="K24" s="94"/>
      <c r="L24" s="98"/>
      <c r="M24" s="99"/>
      <c r="N24" s="100">
        <v>4</v>
      </c>
      <c r="O24" s="97">
        <f>SUM(K8:K13,K16,K18:K20)</f>
        <v>25790</v>
      </c>
      <c r="P24" s="45"/>
      <c r="Q24" s="45"/>
      <c r="R24" s="45"/>
      <c r="S24" s="45"/>
      <c r="T24" s="45"/>
      <c r="U24" s="45"/>
    </row>
    <row r="25" spans="1:21" s="46" customFormat="1" ht="18">
      <c r="A25" s="94"/>
      <c r="B25" s="94"/>
      <c r="C25" s="94"/>
      <c r="D25" s="102"/>
      <c r="E25" s="103"/>
      <c r="F25" s="102"/>
      <c r="G25" s="94"/>
      <c r="H25" s="94"/>
      <c r="I25" s="94"/>
      <c r="J25" s="94"/>
      <c r="K25" s="94"/>
      <c r="L25" s="98"/>
      <c r="M25" s="104"/>
      <c r="N25" s="100"/>
      <c r="O25" s="97"/>
      <c r="P25" s="45"/>
      <c r="Q25" s="45"/>
      <c r="R25" s="45"/>
      <c r="S25" s="45"/>
      <c r="T25" s="45"/>
      <c r="U25" s="45"/>
    </row>
    <row r="26" spans="1:16" ht="18.75" thickBot="1">
      <c r="A26" s="105"/>
      <c r="B26" s="105"/>
      <c r="C26" s="105"/>
      <c r="D26" s="105"/>
      <c r="E26" s="106"/>
      <c r="F26" s="107"/>
      <c r="G26" s="108"/>
      <c r="H26" s="108"/>
      <c r="I26" s="108"/>
      <c r="J26" s="108"/>
      <c r="K26" s="108"/>
      <c r="L26" s="109"/>
      <c r="M26" s="110"/>
      <c r="N26" s="105"/>
      <c r="O26" s="111">
        <f>SUM(O23:O25)</f>
        <v>33710</v>
      </c>
      <c r="P26" s="105"/>
    </row>
    <row r="27" spans="1:15" ht="18.75">
      <c r="A27" s="262" t="s">
        <v>141</v>
      </c>
      <c r="B27" s="262"/>
      <c r="C27" s="262"/>
      <c r="D27" s="262"/>
      <c r="E27" s="49"/>
      <c r="F27" s="112"/>
      <c r="O27" s="95"/>
    </row>
    <row r="28" spans="1:15" ht="18.75" customHeight="1">
      <c r="A28" s="285" t="s">
        <v>85</v>
      </c>
      <c r="B28" s="286"/>
      <c r="C28" s="286"/>
      <c r="D28" s="286"/>
      <c r="E28" s="53"/>
      <c r="F28" s="112"/>
      <c r="I28" s="281" t="s">
        <v>86</v>
      </c>
      <c r="J28" s="281" t="s">
        <v>87</v>
      </c>
      <c r="K28" s="281" t="s">
        <v>88</v>
      </c>
      <c r="L28" s="291" t="s">
        <v>89</v>
      </c>
      <c r="M28" s="294" t="s">
        <v>90</v>
      </c>
      <c r="O28" s="95"/>
    </row>
    <row r="29" spans="1:13" ht="18">
      <c r="A29" s="281" t="s">
        <v>91</v>
      </c>
      <c r="B29" s="281"/>
      <c r="C29" s="281" t="s">
        <v>92</v>
      </c>
      <c r="D29" s="282"/>
      <c r="E29" s="56"/>
      <c r="F29" s="112"/>
      <c r="I29" s="281"/>
      <c r="J29" s="281"/>
      <c r="K29" s="281"/>
      <c r="L29" s="292"/>
      <c r="M29" s="294"/>
    </row>
    <row r="30" spans="1:15" ht="38.25" customHeight="1">
      <c r="A30" s="54" t="s">
        <v>93</v>
      </c>
      <c r="B30" s="54" t="s">
        <v>94</v>
      </c>
      <c r="C30" s="54" t="s">
        <v>93</v>
      </c>
      <c r="D30" s="55" t="s">
        <v>94</v>
      </c>
      <c r="E30" s="59"/>
      <c r="F30" s="60" t="s">
        <v>95</v>
      </c>
      <c r="G30" s="54" t="s">
        <v>96</v>
      </c>
      <c r="H30" s="55" t="s">
        <v>97</v>
      </c>
      <c r="I30" s="281"/>
      <c r="J30" s="281"/>
      <c r="K30" s="281"/>
      <c r="L30" s="293"/>
      <c r="M30" s="294"/>
      <c r="N30" s="61" t="s">
        <v>98</v>
      </c>
      <c r="O30" s="115" t="s">
        <v>99</v>
      </c>
    </row>
    <row r="31" spans="1:15" ht="18" customHeight="1">
      <c r="A31" s="116"/>
      <c r="B31" s="117"/>
      <c r="C31" s="71"/>
      <c r="D31" s="118"/>
      <c r="E31" s="119"/>
      <c r="F31" s="73">
        <v>21122</v>
      </c>
      <c r="G31" s="69" t="s">
        <v>117</v>
      </c>
      <c r="H31" s="77" t="s">
        <v>109</v>
      </c>
      <c r="I31" s="69">
        <v>1</v>
      </c>
      <c r="J31" s="120" t="s">
        <v>142</v>
      </c>
      <c r="K31" s="73">
        <v>90100</v>
      </c>
      <c r="L31" s="74"/>
      <c r="M31" s="75" t="s">
        <v>143</v>
      </c>
      <c r="N31" s="121" t="s">
        <v>108</v>
      </c>
      <c r="O31" s="121">
        <v>4</v>
      </c>
    </row>
    <row r="32" spans="1:15" ht="18" customHeight="1">
      <c r="A32" s="116"/>
      <c r="B32" s="117"/>
      <c r="C32" s="71"/>
      <c r="D32" s="118"/>
      <c r="E32" s="119"/>
      <c r="F32" s="73">
        <v>32403</v>
      </c>
      <c r="G32" s="69" t="s">
        <v>104</v>
      </c>
      <c r="H32" s="77" t="s">
        <v>109</v>
      </c>
      <c r="I32" s="69">
        <v>2</v>
      </c>
      <c r="J32" s="70">
        <v>387</v>
      </c>
      <c r="K32" s="73">
        <v>1000</v>
      </c>
      <c r="L32" s="74"/>
      <c r="M32" s="75" t="s">
        <v>144</v>
      </c>
      <c r="N32" s="121" t="s">
        <v>108</v>
      </c>
      <c r="O32" s="121">
        <v>1</v>
      </c>
    </row>
    <row r="33" spans="1:15" ht="18" customHeight="1">
      <c r="A33" s="69"/>
      <c r="B33" s="117"/>
      <c r="C33" s="71"/>
      <c r="D33" s="118"/>
      <c r="E33" s="119"/>
      <c r="F33" s="73">
        <v>32403</v>
      </c>
      <c r="G33" s="69" t="s">
        <v>104</v>
      </c>
      <c r="H33" s="69">
        <v>1999</v>
      </c>
      <c r="I33" s="69">
        <v>3</v>
      </c>
      <c r="J33" s="70" t="s">
        <v>145</v>
      </c>
      <c r="K33" s="73">
        <v>228</v>
      </c>
      <c r="L33" s="74"/>
      <c r="M33" s="75" t="s">
        <v>127</v>
      </c>
      <c r="N33" s="121" t="s">
        <v>108</v>
      </c>
      <c r="O33" s="121">
        <v>1</v>
      </c>
    </row>
    <row r="34" spans="1:15" ht="18" customHeight="1">
      <c r="A34" s="116"/>
      <c r="B34" s="117"/>
      <c r="C34" s="71"/>
      <c r="D34" s="118"/>
      <c r="E34" s="119"/>
      <c r="F34" s="73">
        <v>32403</v>
      </c>
      <c r="G34" s="69" t="s">
        <v>104</v>
      </c>
      <c r="H34" s="69">
        <v>1999</v>
      </c>
      <c r="I34" s="69">
        <v>4</v>
      </c>
      <c r="J34" s="70" t="s">
        <v>146</v>
      </c>
      <c r="K34" s="73">
        <v>591</v>
      </c>
      <c r="L34" s="74"/>
      <c r="M34" s="75" t="s">
        <v>127</v>
      </c>
      <c r="N34" s="121" t="s">
        <v>108</v>
      </c>
      <c r="O34" s="121">
        <v>1</v>
      </c>
    </row>
    <row r="35" spans="1:15" ht="18" customHeight="1">
      <c r="A35" s="116"/>
      <c r="B35" s="117"/>
      <c r="C35" s="71"/>
      <c r="D35" s="118"/>
      <c r="E35" s="119"/>
      <c r="F35" s="73">
        <v>35514</v>
      </c>
      <c r="G35" s="69" t="s">
        <v>104</v>
      </c>
      <c r="H35" s="77" t="s">
        <v>109</v>
      </c>
      <c r="I35" s="69">
        <v>5</v>
      </c>
      <c r="J35" s="116" t="s">
        <v>147</v>
      </c>
      <c r="K35" s="73">
        <v>2600</v>
      </c>
      <c r="L35" s="74"/>
      <c r="M35" s="75" t="s">
        <v>148</v>
      </c>
      <c r="N35" s="121" t="s">
        <v>108</v>
      </c>
      <c r="O35" s="121">
        <v>1</v>
      </c>
    </row>
    <row r="36" spans="1:15" ht="18" customHeight="1">
      <c r="A36" s="116"/>
      <c r="B36" s="117"/>
      <c r="C36" s="71"/>
      <c r="D36" s="118"/>
      <c r="E36" s="119"/>
      <c r="F36" s="73">
        <v>35514</v>
      </c>
      <c r="G36" s="69" t="s">
        <v>104</v>
      </c>
      <c r="H36" s="77" t="s">
        <v>109</v>
      </c>
      <c r="I36" s="69">
        <v>6</v>
      </c>
      <c r="J36" s="122" t="s">
        <v>149</v>
      </c>
      <c r="K36" s="73">
        <v>1600</v>
      </c>
      <c r="L36" s="74"/>
      <c r="M36" s="75" t="s">
        <v>148</v>
      </c>
      <c r="N36" s="121" t="s">
        <v>108</v>
      </c>
      <c r="O36" s="121">
        <v>1</v>
      </c>
    </row>
    <row r="37" spans="1:15" ht="18" customHeight="1">
      <c r="A37" s="69"/>
      <c r="B37" s="123"/>
      <c r="C37" s="71"/>
      <c r="D37" s="118"/>
      <c r="E37" s="124"/>
      <c r="F37" s="73">
        <v>35514</v>
      </c>
      <c r="G37" s="69" t="s">
        <v>104</v>
      </c>
      <c r="H37" s="77" t="s">
        <v>109</v>
      </c>
      <c r="I37" s="69">
        <v>7</v>
      </c>
      <c r="J37" s="122" t="s">
        <v>150</v>
      </c>
      <c r="K37" s="73">
        <v>800</v>
      </c>
      <c r="L37" s="74"/>
      <c r="M37" s="75" t="s">
        <v>148</v>
      </c>
      <c r="N37" s="121" t="s">
        <v>108</v>
      </c>
      <c r="O37" s="121">
        <v>1</v>
      </c>
    </row>
    <row r="38" spans="1:15" ht="18" customHeight="1">
      <c r="A38" s="69"/>
      <c r="B38" s="69"/>
      <c r="C38" s="71"/>
      <c r="D38" s="118"/>
      <c r="E38" s="124"/>
      <c r="F38" s="73"/>
      <c r="G38" s="69"/>
      <c r="H38" s="77"/>
      <c r="I38" s="69">
        <v>8</v>
      </c>
      <c r="J38" s="122">
        <v>77</v>
      </c>
      <c r="K38" s="73">
        <v>4700</v>
      </c>
      <c r="L38" s="74"/>
      <c r="M38" s="75" t="s">
        <v>148</v>
      </c>
      <c r="N38" s="121" t="s">
        <v>103</v>
      </c>
      <c r="O38" s="121">
        <v>1</v>
      </c>
    </row>
    <row r="39" spans="1:15" ht="18" customHeight="1">
      <c r="A39" s="69"/>
      <c r="B39" s="69"/>
      <c r="C39" s="71"/>
      <c r="D39" s="118"/>
      <c r="E39" s="124"/>
      <c r="F39" s="73">
        <v>35514</v>
      </c>
      <c r="G39" s="73" t="s">
        <v>151</v>
      </c>
      <c r="H39" s="69">
        <v>1995</v>
      </c>
      <c r="I39" s="69">
        <v>9</v>
      </c>
      <c r="J39" s="122" t="s">
        <v>152</v>
      </c>
      <c r="K39" s="73">
        <v>600</v>
      </c>
      <c r="L39" s="74"/>
      <c r="M39" s="75" t="s">
        <v>153</v>
      </c>
      <c r="N39" s="121" t="s">
        <v>108</v>
      </c>
      <c r="O39" s="121">
        <v>4</v>
      </c>
    </row>
    <row r="40" spans="1:15" ht="18" customHeight="1">
      <c r="A40" s="69"/>
      <c r="B40" s="69"/>
      <c r="C40" s="71"/>
      <c r="D40" s="118"/>
      <c r="E40" s="124"/>
      <c r="F40" s="73">
        <v>23881</v>
      </c>
      <c r="G40" s="73" t="s">
        <v>154</v>
      </c>
      <c r="H40" s="69">
        <v>1993</v>
      </c>
      <c r="I40" s="69">
        <v>10</v>
      </c>
      <c r="J40" s="69">
        <v>238</v>
      </c>
      <c r="K40" s="73">
        <v>200</v>
      </c>
      <c r="L40" s="74"/>
      <c r="M40" s="75" t="s">
        <v>155</v>
      </c>
      <c r="N40" s="121" t="s">
        <v>108</v>
      </c>
      <c r="O40" s="121">
        <v>1</v>
      </c>
    </row>
    <row r="41" spans="1:15" ht="18" customHeight="1">
      <c r="A41" s="69"/>
      <c r="B41" s="69"/>
      <c r="C41" s="71"/>
      <c r="D41" s="118"/>
      <c r="E41" s="124"/>
      <c r="F41" s="77" t="s">
        <v>109</v>
      </c>
      <c r="G41" s="77" t="s">
        <v>109</v>
      </c>
      <c r="H41" s="77" t="s">
        <v>109</v>
      </c>
      <c r="I41" s="69">
        <v>11</v>
      </c>
      <c r="J41" s="69" t="s">
        <v>156</v>
      </c>
      <c r="K41" s="73">
        <v>400</v>
      </c>
      <c r="L41" s="74"/>
      <c r="M41" s="75" t="s">
        <v>157</v>
      </c>
      <c r="N41" s="121" t="s">
        <v>123</v>
      </c>
      <c r="O41" s="121">
        <v>5</v>
      </c>
    </row>
    <row r="42" spans="1:15" ht="18" customHeight="1">
      <c r="A42" s="69"/>
      <c r="B42" s="69"/>
      <c r="C42" s="71"/>
      <c r="D42" s="118"/>
      <c r="E42" s="124"/>
      <c r="F42" s="77">
        <v>18554</v>
      </c>
      <c r="G42" s="73" t="s">
        <v>158</v>
      </c>
      <c r="H42" s="69"/>
      <c r="I42" s="69">
        <v>12</v>
      </c>
      <c r="J42" s="69" t="s">
        <v>159</v>
      </c>
      <c r="K42" s="73">
        <v>1800</v>
      </c>
      <c r="L42" s="74"/>
      <c r="M42" s="75" t="s">
        <v>160</v>
      </c>
      <c r="N42" s="121" t="s">
        <v>103</v>
      </c>
      <c r="O42" s="121">
        <v>4</v>
      </c>
    </row>
    <row r="43" spans="1:15" ht="18" customHeight="1">
      <c r="A43" s="90"/>
      <c r="B43" s="90"/>
      <c r="C43" s="71"/>
      <c r="D43" s="118"/>
      <c r="E43" s="124"/>
      <c r="F43" s="73">
        <v>10594</v>
      </c>
      <c r="G43" s="73" t="s">
        <v>161</v>
      </c>
      <c r="H43" s="77" t="s">
        <v>109</v>
      </c>
      <c r="I43" s="69">
        <v>13</v>
      </c>
      <c r="J43" s="69" t="s">
        <v>162</v>
      </c>
      <c r="K43" s="73">
        <v>3900</v>
      </c>
      <c r="L43" s="74"/>
      <c r="M43" s="75" t="s">
        <v>163</v>
      </c>
      <c r="N43" s="121" t="s">
        <v>108</v>
      </c>
      <c r="O43" s="121">
        <v>1</v>
      </c>
    </row>
    <row r="44" spans="1:15" ht="18" customHeight="1">
      <c r="A44" s="86"/>
      <c r="B44" s="86"/>
      <c r="C44" s="71"/>
      <c r="D44" s="118"/>
      <c r="E44" s="124"/>
      <c r="F44" s="77" t="s">
        <v>109</v>
      </c>
      <c r="G44" s="73" t="s">
        <v>164</v>
      </c>
      <c r="H44" s="77"/>
      <c r="I44" s="69">
        <v>14</v>
      </c>
      <c r="J44" s="116" t="s">
        <v>165</v>
      </c>
      <c r="K44" s="73">
        <v>7668</v>
      </c>
      <c r="L44" s="74"/>
      <c r="M44" s="75" t="s">
        <v>166</v>
      </c>
      <c r="N44" s="121" t="s">
        <v>108</v>
      </c>
      <c r="O44" s="121">
        <v>4</v>
      </c>
    </row>
    <row r="45" spans="1:15" ht="18" customHeight="1">
      <c r="A45" s="71"/>
      <c r="B45" s="71"/>
      <c r="C45" s="71"/>
      <c r="D45" s="118"/>
      <c r="E45" s="124"/>
      <c r="F45" s="73" t="s">
        <v>109</v>
      </c>
      <c r="G45" s="73" t="s">
        <v>109</v>
      </c>
      <c r="H45" s="77"/>
      <c r="I45" s="69">
        <v>15</v>
      </c>
      <c r="J45" s="116" t="s">
        <v>167</v>
      </c>
      <c r="K45" s="73">
        <v>4500</v>
      </c>
      <c r="L45" s="74"/>
      <c r="M45" s="75" t="s">
        <v>148</v>
      </c>
      <c r="N45" s="121" t="s">
        <v>103</v>
      </c>
      <c r="O45" s="121">
        <v>1</v>
      </c>
    </row>
    <row r="46" spans="1:15" ht="18" customHeight="1">
      <c r="A46" s="69"/>
      <c r="B46" s="69"/>
      <c r="C46" s="69"/>
      <c r="D46" s="125"/>
      <c r="E46" s="126"/>
      <c r="F46" s="73" t="s">
        <v>109</v>
      </c>
      <c r="G46" s="73" t="s">
        <v>109</v>
      </c>
      <c r="H46" s="77"/>
      <c r="I46" s="69">
        <v>16</v>
      </c>
      <c r="J46" s="116" t="s">
        <v>168</v>
      </c>
      <c r="K46" s="73">
        <v>1400</v>
      </c>
      <c r="L46" s="74"/>
      <c r="M46" s="75" t="s">
        <v>148</v>
      </c>
      <c r="N46" s="121" t="s">
        <v>103</v>
      </c>
      <c r="O46" s="121">
        <v>1</v>
      </c>
    </row>
    <row r="47" spans="1:15" ht="18" customHeight="1">
      <c r="A47" s="69"/>
      <c r="B47" s="69"/>
      <c r="C47" s="69"/>
      <c r="D47" s="125"/>
      <c r="E47" s="126"/>
      <c r="F47" s="73"/>
      <c r="G47" s="73"/>
      <c r="H47" s="77"/>
      <c r="I47" s="69">
        <v>17</v>
      </c>
      <c r="J47" s="116" t="s">
        <v>169</v>
      </c>
      <c r="K47" s="73">
        <v>200</v>
      </c>
      <c r="L47" s="74"/>
      <c r="M47" s="75" t="s">
        <v>170</v>
      </c>
      <c r="N47" s="121" t="s">
        <v>103</v>
      </c>
      <c r="O47" s="121">
        <v>1</v>
      </c>
    </row>
    <row r="48" spans="1:15" ht="18" customHeight="1">
      <c r="A48" s="69"/>
      <c r="B48" s="69"/>
      <c r="C48" s="69"/>
      <c r="D48" s="125"/>
      <c r="E48" s="126"/>
      <c r="F48" s="73" t="s">
        <v>109</v>
      </c>
      <c r="G48" s="73" t="s">
        <v>109</v>
      </c>
      <c r="H48" s="77"/>
      <c r="I48" s="69">
        <v>18</v>
      </c>
      <c r="J48" s="116" t="s">
        <v>171</v>
      </c>
      <c r="K48" s="73">
        <v>9189</v>
      </c>
      <c r="L48" s="74"/>
      <c r="M48" s="75" t="s">
        <v>172</v>
      </c>
      <c r="N48" s="121" t="s">
        <v>123</v>
      </c>
      <c r="O48" s="121">
        <v>5</v>
      </c>
    </row>
    <row r="49" spans="1:15" ht="18" customHeight="1">
      <c r="A49" s="69"/>
      <c r="B49" s="69"/>
      <c r="C49" s="69"/>
      <c r="D49" s="125"/>
      <c r="E49" s="126"/>
      <c r="F49" s="73">
        <v>18554</v>
      </c>
      <c r="G49" s="73" t="s">
        <v>173</v>
      </c>
      <c r="H49" s="77"/>
      <c r="I49" s="69">
        <v>19</v>
      </c>
      <c r="J49" s="116" t="s">
        <v>174</v>
      </c>
      <c r="K49" s="73">
        <v>36</v>
      </c>
      <c r="L49" s="74"/>
      <c r="M49" s="75" t="s">
        <v>175</v>
      </c>
      <c r="N49" s="121" t="s">
        <v>103</v>
      </c>
      <c r="O49" s="121">
        <v>1</v>
      </c>
    </row>
    <row r="50" spans="1:15" ht="18" customHeight="1">
      <c r="A50" s="69"/>
      <c r="B50" s="69"/>
      <c r="C50" s="69"/>
      <c r="D50" s="125"/>
      <c r="E50" s="126"/>
      <c r="F50" s="73"/>
      <c r="G50" s="73"/>
      <c r="H50" s="77"/>
      <c r="I50" s="69">
        <v>20</v>
      </c>
      <c r="J50" s="116" t="s">
        <v>176</v>
      </c>
      <c r="K50" s="73">
        <v>1097</v>
      </c>
      <c r="L50" s="74"/>
      <c r="M50" s="75" t="s">
        <v>175</v>
      </c>
      <c r="N50" s="121" t="s">
        <v>103</v>
      </c>
      <c r="O50" s="121">
        <v>1</v>
      </c>
    </row>
    <row r="51" spans="1:15" ht="18" customHeight="1">
      <c r="A51" s="69"/>
      <c r="B51" s="69"/>
      <c r="C51" s="69"/>
      <c r="D51" s="69"/>
      <c r="E51" s="63"/>
      <c r="F51" s="69"/>
      <c r="G51" s="69"/>
      <c r="H51" s="69"/>
      <c r="I51" s="69">
        <v>21</v>
      </c>
      <c r="J51" s="69">
        <v>1280</v>
      </c>
      <c r="K51" s="69">
        <v>604</v>
      </c>
      <c r="L51" s="127"/>
      <c r="M51" s="128" t="s">
        <v>175</v>
      </c>
      <c r="N51" s="121" t="s">
        <v>103</v>
      </c>
      <c r="O51" s="121">
        <v>1</v>
      </c>
    </row>
    <row r="52" spans="1:15" ht="18" customHeight="1">
      <c r="A52" s="69"/>
      <c r="B52" s="73"/>
      <c r="C52" s="69"/>
      <c r="D52" s="125"/>
      <c r="E52" s="126"/>
      <c r="F52" s="73"/>
      <c r="G52" s="73"/>
      <c r="H52" s="77"/>
      <c r="I52" s="90">
        <v>22</v>
      </c>
      <c r="J52" s="116" t="s">
        <v>177</v>
      </c>
      <c r="K52" s="73">
        <v>1012</v>
      </c>
      <c r="L52" s="74"/>
      <c r="M52" s="75" t="s">
        <v>178</v>
      </c>
      <c r="N52" s="129" t="s">
        <v>103</v>
      </c>
      <c r="O52" s="129">
        <v>1</v>
      </c>
    </row>
    <row r="53" spans="1:15" ht="18" customHeight="1">
      <c r="A53" s="69"/>
      <c r="B53" s="69"/>
      <c r="C53" s="69"/>
      <c r="D53" s="125"/>
      <c r="E53" s="126"/>
      <c r="F53" s="73">
        <v>18554</v>
      </c>
      <c r="G53" s="73" t="s">
        <v>173</v>
      </c>
      <c r="H53" s="77"/>
      <c r="I53" s="130">
        <v>23</v>
      </c>
      <c r="J53" s="116" t="s">
        <v>179</v>
      </c>
      <c r="K53" s="73">
        <v>2000</v>
      </c>
      <c r="L53" s="74"/>
      <c r="M53" s="75" t="s">
        <v>163</v>
      </c>
      <c r="N53" s="131" t="s">
        <v>103</v>
      </c>
      <c r="O53" s="129">
        <v>1</v>
      </c>
    </row>
    <row r="54" spans="1:15" ht="18" customHeight="1">
      <c r="A54" s="69"/>
      <c r="B54" s="69"/>
      <c r="C54" s="69"/>
      <c r="D54" s="125"/>
      <c r="E54" s="126"/>
      <c r="F54" s="73"/>
      <c r="G54" s="73" t="s">
        <v>180</v>
      </c>
      <c r="H54" s="77"/>
      <c r="I54" s="130">
        <v>24</v>
      </c>
      <c r="J54" s="116" t="s">
        <v>181</v>
      </c>
      <c r="K54" s="73">
        <v>1000</v>
      </c>
      <c r="L54" s="74"/>
      <c r="M54" s="75" t="s">
        <v>148</v>
      </c>
      <c r="N54" s="131" t="s">
        <v>103</v>
      </c>
      <c r="O54" s="121">
        <v>1</v>
      </c>
    </row>
    <row r="55" spans="1:15" ht="18" customHeight="1">
      <c r="A55" s="69"/>
      <c r="B55" s="69"/>
      <c r="C55" s="69"/>
      <c r="D55" s="125"/>
      <c r="E55" s="126"/>
      <c r="F55" s="73"/>
      <c r="G55" s="73"/>
      <c r="H55" s="77"/>
      <c r="I55" s="69">
        <v>25</v>
      </c>
      <c r="J55" s="116" t="s">
        <v>182</v>
      </c>
      <c r="K55" s="73">
        <v>1430</v>
      </c>
      <c r="L55" s="74"/>
      <c r="M55" s="75" t="s">
        <v>183</v>
      </c>
      <c r="N55" s="131" t="s">
        <v>103</v>
      </c>
      <c r="O55" s="121">
        <v>1</v>
      </c>
    </row>
    <row r="56" spans="1:15" ht="18" customHeight="1">
      <c r="A56" s="69"/>
      <c r="B56" s="69"/>
      <c r="C56" s="69"/>
      <c r="D56" s="125"/>
      <c r="E56" s="126"/>
      <c r="F56" s="73"/>
      <c r="G56" s="73"/>
      <c r="H56" s="77"/>
      <c r="I56" s="69">
        <v>26</v>
      </c>
      <c r="J56" s="116" t="s">
        <v>184</v>
      </c>
      <c r="K56" s="73">
        <v>1140</v>
      </c>
      <c r="L56" s="74"/>
      <c r="M56" s="75" t="s">
        <v>183</v>
      </c>
      <c r="N56" s="131" t="s">
        <v>103</v>
      </c>
      <c r="O56" s="121">
        <v>1</v>
      </c>
    </row>
    <row r="57" spans="1:17" ht="18" customHeight="1">
      <c r="A57" s="69"/>
      <c r="B57" s="69"/>
      <c r="C57" s="69"/>
      <c r="D57" s="125"/>
      <c r="E57" s="126"/>
      <c r="F57" s="73"/>
      <c r="G57" s="73"/>
      <c r="H57" s="77"/>
      <c r="I57" s="69">
        <v>27</v>
      </c>
      <c r="J57" s="116" t="s">
        <v>185</v>
      </c>
      <c r="K57" s="73">
        <v>1520</v>
      </c>
      <c r="L57" s="74"/>
      <c r="M57" s="75" t="s">
        <v>183</v>
      </c>
      <c r="N57" s="121" t="s">
        <v>103</v>
      </c>
      <c r="O57" s="121">
        <v>1</v>
      </c>
      <c r="Q57" s="132"/>
    </row>
    <row r="58" ht="18" customHeight="1"/>
    <row r="59" spans="1:13" ht="18">
      <c r="A59" s="94"/>
      <c r="B59" s="94"/>
      <c r="C59" s="52"/>
      <c r="D59" s="52"/>
      <c r="E59" s="134"/>
      <c r="F59" s="52"/>
      <c r="G59" s="52"/>
      <c r="H59" s="52"/>
      <c r="I59" s="52"/>
      <c r="J59" s="52"/>
      <c r="K59" s="135">
        <f>SUM(K31:K58)</f>
        <v>141315</v>
      </c>
      <c r="L59" s="136"/>
      <c r="M59" s="137"/>
    </row>
    <row r="60" spans="1:15" ht="18">
      <c r="A60" s="94"/>
      <c r="B60" s="101"/>
      <c r="C60" s="52"/>
      <c r="D60" s="138"/>
      <c r="E60" s="139"/>
      <c r="F60" s="102"/>
      <c r="G60" s="94"/>
      <c r="H60" s="94"/>
      <c r="I60" s="94"/>
      <c r="J60" s="94"/>
      <c r="K60" s="140"/>
      <c r="L60" s="141"/>
      <c r="N60" s="142">
        <v>1</v>
      </c>
      <c r="O60" s="143">
        <f>SUM(K32:K38,K40,K43,K45:K47,K49:K57)</f>
        <v>31558</v>
      </c>
    </row>
    <row r="61" spans="1:15" ht="18">
      <c r="A61" s="94"/>
      <c r="B61" s="101"/>
      <c r="C61" s="94"/>
      <c r="D61" s="102"/>
      <c r="E61" s="103"/>
      <c r="F61" s="102"/>
      <c r="G61" s="94"/>
      <c r="H61" s="94"/>
      <c r="I61" s="94"/>
      <c r="J61" s="94"/>
      <c r="K61" s="94"/>
      <c r="L61" s="98"/>
      <c r="N61" s="142">
        <v>4</v>
      </c>
      <c r="O61" s="143">
        <f>SUM(K31,K39,K42,K44)</f>
        <v>100168</v>
      </c>
    </row>
    <row r="62" spans="1:15" ht="18.75" thickBot="1">
      <c r="A62" s="94"/>
      <c r="B62" s="94"/>
      <c r="D62" s="112"/>
      <c r="E62" s="144"/>
      <c r="F62" s="112"/>
      <c r="N62" s="145">
        <v>5</v>
      </c>
      <c r="O62" s="146">
        <f>SUM(K41,K48)</f>
        <v>9589</v>
      </c>
    </row>
    <row r="63" spans="1:16" ht="18.75" thickBot="1">
      <c r="A63" s="105"/>
      <c r="B63" s="105"/>
      <c r="C63" s="105"/>
      <c r="D63" s="105"/>
      <c r="E63" s="106"/>
      <c r="F63" s="107"/>
      <c r="G63" s="108"/>
      <c r="H63" s="108"/>
      <c r="I63" s="108"/>
      <c r="J63" s="108"/>
      <c r="K63" s="108"/>
      <c r="L63" s="109"/>
      <c r="M63" s="110"/>
      <c r="N63" s="105"/>
      <c r="O63" s="111">
        <f>SUM(O60:O62)</f>
        <v>141315</v>
      </c>
      <c r="P63" s="105"/>
    </row>
    <row r="64" spans="1:15" ht="18.75">
      <c r="A64" s="262" t="s">
        <v>186</v>
      </c>
      <c r="B64" s="262"/>
      <c r="C64" s="262"/>
      <c r="D64" s="262"/>
      <c r="E64" s="49"/>
      <c r="F64" s="112"/>
      <c r="O64" s="95"/>
    </row>
    <row r="65" spans="1:15" ht="18.75" customHeight="1">
      <c r="A65" s="285" t="s">
        <v>85</v>
      </c>
      <c r="B65" s="286"/>
      <c r="C65" s="286"/>
      <c r="D65" s="286"/>
      <c r="E65" s="53"/>
      <c r="F65" s="112"/>
      <c r="I65" s="281" t="s">
        <v>86</v>
      </c>
      <c r="J65" s="239" t="s">
        <v>87</v>
      </c>
      <c r="K65" s="281" t="s">
        <v>88</v>
      </c>
      <c r="L65" s="291" t="s">
        <v>89</v>
      </c>
      <c r="M65" s="294" t="s">
        <v>90</v>
      </c>
      <c r="O65" s="95"/>
    </row>
    <row r="66" spans="1:13" ht="18">
      <c r="A66" s="281" t="s">
        <v>91</v>
      </c>
      <c r="B66" s="281"/>
      <c r="C66" s="281" t="s">
        <v>92</v>
      </c>
      <c r="D66" s="282"/>
      <c r="E66" s="56"/>
      <c r="F66" s="112"/>
      <c r="I66" s="281"/>
      <c r="J66" s="240"/>
      <c r="K66" s="281"/>
      <c r="L66" s="292"/>
      <c r="M66" s="294"/>
    </row>
    <row r="67" spans="1:15" ht="37.5" customHeight="1">
      <c r="A67" s="54" t="s">
        <v>93</v>
      </c>
      <c r="B67" s="54" t="s">
        <v>94</v>
      </c>
      <c r="C67" s="54" t="s">
        <v>93</v>
      </c>
      <c r="D67" s="55" t="s">
        <v>94</v>
      </c>
      <c r="E67" s="59"/>
      <c r="F67" s="60" t="s">
        <v>95</v>
      </c>
      <c r="G67" s="54" t="s">
        <v>96</v>
      </c>
      <c r="H67" s="55" t="s">
        <v>97</v>
      </c>
      <c r="I67" s="281"/>
      <c r="J67" s="211"/>
      <c r="K67" s="281"/>
      <c r="L67" s="293"/>
      <c r="M67" s="294"/>
      <c r="N67" s="61" t="s">
        <v>98</v>
      </c>
      <c r="O67" s="115" t="s">
        <v>99</v>
      </c>
    </row>
    <row r="68" spans="1:15" ht="18" customHeight="1">
      <c r="A68" s="69"/>
      <c r="B68" s="70"/>
      <c r="C68" s="71"/>
      <c r="D68" s="71"/>
      <c r="E68" s="147"/>
      <c r="F68" s="77">
        <v>37244</v>
      </c>
      <c r="G68" s="69" t="s">
        <v>117</v>
      </c>
      <c r="H68" s="120" t="s">
        <v>109</v>
      </c>
      <c r="I68" s="69">
        <v>1</v>
      </c>
      <c r="J68" s="116" t="s">
        <v>187</v>
      </c>
      <c r="K68" s="73">
        <v>653</v>
      </c>
      <c r="L68" s="74"/>
      <c r="M68" s="75" t="s">
        <v>127</v>
      </c>
      <c r="N68" s="121" t="s">
        <v>108</v>
      </c>
      <c r="O68" s="121">
        <v>1</v>
      </c>
    </row>
    <row r="69" spans="1:15" ht="18" customHeight="1">
      <c r="A69" s="69"/>
      <c r="B69" s="76"/>
      <c r="C69" s="71"/>
      <c r="D69" s="71"/>
      <c r="E69" s="72"/>
      <c r="F69" s="77">
        <v>37244</v>
      </c>
      <c r="G69" s="69" t="s">
        <v>188</v>
      </c>
      <c r="H69" s="120" t="s">
        <v>109</v>
      </c>
      <c r="I69" s="69">
        <v>2</v>
      </c>
      <c r="J69" s="116" t="s">
        <v>189</v>
      </c>
      <c r="K69" s="73">
        <v>766</v>
      </c>
      <c r="L69" s="74"/>
      <c r="M69" s="75" t="s">
        <v>127</v>
      </c>
      <c r="N69" s="121" t="s">
        <v>108</v>
      </c>
      <c r="O69" s="121">
        <v>1</v>
      </c>
    </row>
    <row r="70" spans="1:15" ht="18" customHeight="1">
      <c r="A70" s="69"/>
      <c r="B70" s="76"/>
      <c r="C70" s="71"/>
      <c r="D70" s="71"/>
      <c r="E70" s="72"/>
      <c r="F70" s="77">
        <v>37244</v>
      </c>
      <c r="G70" s="69" t="s">
        <v>117</v>
      </c>
      <c r="H70" s="120" t="s">
        <v>109</v>
      </c>
      <c r="I70" s="69">
        <v>3</v>
      </c>
      <c r="J70" s="116">
        <v>488</v>
      </c>
      <c r="K70" s="73">
        <v>656</v>
      </c>
      <c r="L70" s="74"/>
      <c r="M70" s="75" t="s">
        <v>127</v>
      </c>
      <c r="N70" s="121" t="s">
        <v>108</v>
      </c>
      <c r="O70" s="121">
        <v>1</v>
      </c>
    </row>
    <row r="71" spans="1:15" ht="18" customHeight="1">
      <c r="A71" s="69"/>
      <c r="B71" s="78"/>
      <c r="C71" s="71"/>
      <c r="D71" s="71"/>
      <c r="E71" s="72"/>
      <c r="F71" s="77">
        <v>37244</v>
      </c>
      <c r="G71" s="69" t="s">
        <v>117</v>
      </c>
      <c r="H71" s="120" t="s">
        <v>109</v>
      </c>
      <c r="I71" s="69">
        <v>4</v>
      </c>
      <c r="J71" s="116">
        <v>489</v>
      </c>
      <c r="K71" s="73">
        <v>656</v>
      </c>
      <c r="L71" s="74"/>
      <c r="M71" s="75" t="s">
        <v>127</v>
      </c>
      <c r="N71" s="121" t="s">
        <v>108</v>
      </c>
      <c r="O71" s="121">
        <v>1</v>
      </c>
    </row>
    <row r="72" spans="1:15" ht="18" customHeight="1">
      <c r="A72" s="69"/>
      <c r="B72" s="69"/>
      <c r="C72" s="71"/>
      <c r="D72" s="71"/>
      <c r="E72" s="72"/>
      <c r="F72" s="77">
        <v>37244</v>
      </c>
      <c r="G72" s="69" t="s">
        <v>117</v>
      </c>
      <c r="H72" s="120" t="s">
        <v>109</v>
      </c>
      <c r="I72" s="69">
        <v>5</v>
      </c>
      <c r="J72" s="116">
        <v>490</v>
      </c>
      <c r="K72" s="73">
        <v>656</v>
      </c>
      <c r="L72" s="74"/>
      <c r="M72" s="75" t="s">
        <v>127</v>
      </c>
      <c r="N72" s="121" t="s">
        <v>108</v>
      </c>
      <c r="O72" s="121">
        <v>1</v>
      </c>
    </row>
    <row r="73" spans="1:15" ht="18" customHeight="1">
      <c r="A73" s="69"/>
      <c r="B73" s="73"/>
      <c r="C73" s="71"/>
      <c r="D73" s="71"/>
      <c r="E73" s="72"/>
      <c r="F73" s="77">
        <v>35190</v>
      </c>
      <c r="G73" s="69" t="s">
        <v>117</v>
      </c>
      <c r="H73" s="120" t="s">
        <v>109</v>
      </c>
      <c r="I73" s="69">
        <v>6</v>
      </c>
      <c r="J73" s="116">
        <v>453</v>
      </c>
      <c r="K73" s="73">
        <v>1900</v>
      </c>
      <c r="L73" s="74"/>
      <c r="M73" s="75" t="s">
        <v>143</v>
      </c>
      <c r="N73" s="121" t="s">
        <v>108</v>
      </c>
      <c r="O73" s="121">
        <v>4</v>
      </c>
    </row>
    <row r="74" spans="1:15" ht="18" customHeight="1">
      <c r="A74" s="69"/>
      <c r="B74" s="69"/>
      <c r="C74" s="71"/>
      <c r="D74" s="71"/>
      <c r="E74" s="72"/>
      <c r="F74" s="73">
        <v>35190</v>
      </c>
      <c r="G74" s="69" t="s">
        <v>117</v>
      </c>
      <c r="H74" s="120" t="s">
        <v>109</v>
      </c>
      <c r="I74" s="69">
        <v>7</v>
      </c>
      <c r="J74" s="116">
        <v>454</v>
      </c>
      <c r="K74" s="73">
        <v>2000</v>
      </c>
      <c r="L74" s="74"/>
      <c r="M74" s="75" t="s">
        <v>143</v>
      </c>
      <c r="N74" s="121" t="s">
        <v>108</v>
      </c>
      <c r="O74" s="121">
        <v>4</v>
      </c>
    </row>
    <row r="75" spans="1:15" ht="18" customHeight="1">
      <c r="A75" s="69"/>
      <c r="B75" s="69"/>
      <c r="C75" s="71"/>
      <c r="D75" s="71"/>
      <c r="E75" s="72"/>
      <c r="F75" s="73">
        <v>35190</v>
      </c>
      <c r="G75" s="69" t="s">
        <v>117</v>
      </c>
      <c r="H75" s="120" t="s">
        <v>109</v>
      </c>
      <c r="I75" s="69">
        <v>8</v>
      </c>
      <c r="J75" s="116" t="s">
        <v>190</v>
      </c>
      <c r="K75" s="73">
        <v>382600</v>
      </c>
      <c r="L75" s="74"/>
      <c r="M75" s="75" t="s">
        <v>143</v>
      </c>
      <c r="N75" s="121" t="s">
        <v>108</v>
      </c>
      <c r="O75" s="121">
        <v>4</v>
      </c>
    </row>
    <row r="76" spans="1:15" ht="18" customHeight="1">
      <c r="A76" s="69"/>
      <c r="B76" s="69"/>
      <c r="C76" s="71"/>
      <c r="D76" s="71"/>
      <c r="E76" s="72"/>
      <c r="F76" s="73">
        <v>35190</v>
      </c>
      <c r="G76" s="69" t="s">
        <v>117</v>
      </c>
      <c r="H76" s="120" t="s">
        <v>109</v>
      </c>
      <c r="I76" s="69">
        <v>9</v>
      </c>
      <c r="J76" s="116">
        <v>447</v>
      </c>
      <c r="K76" s="73">
        <v>500</v>
      </c>
      <c r="L76" s="74"/>
      <c r="M76" s="75" t="s">
        <v>143</v>
      </c>
      <c r="N76" s="121" t="s">
        <v>108</v>
      </c>
      <c r="O76" s="121">
        <v>4</v>
      </c>
    </row>
    <row r="77" spans="1:15" ht="18" customHeight="1">
      <c r="A77" s="69"/>
      <c r="B77" s="69"/>
      <c r="C77" s="71"/>
      <c r="D77" s="71"/>
      <c r="E77" s="72"/>
      <c r="F77" s="73">
        <v>42656</v>
      </c>
      <c r="G77" s="69" t="s">
        <v>131</v>
      </c>
      <c r="H77" s="69">
        <v>1997</v>
      </c>
      <c r="I77" s="69">
        <v>10</v>
      </c>
      <c r="J77" s="116">
        <v>6</v>
      </c>
      <c r="K77" s="73">
        <v>7000</v>
      </c>
      <c r="L77" s="74"/>
      <c r="M77" s="75" t="s">
        <v>191</v>
      </c>
      <c r="N77" s="121" t="s">
        <v>192</v>
      </c>
      <c r="O77" s="121">
        <v>1</v>
      </c>
    </row>
    <row r="78" spans="1:15" ht="18" customHeight="1">
      <c r="A78" s="69"/>
      <c r="B78" s="69"/>
      <c r="C78" s="71"/>
      <c r="D78" s="71"/>
      <c r="E78" s="72"/>
      <c r="F78" s="77">
        <v>67101</v>
      </c>
      <c r="G78" s="69" t="s">
        <v>139</v>
      </c>
      <c r="H78" s="69">
        <v>2000</v>
      </c>
      <c r="I78" s="69">
        <v>11</v>
      </c>
      <c r="J78" s="116" t="s">
        <v>193</v>
      </c>
      <c r="K78" s="73">
        <v>4889</v>
      </c>
      <c r="L78" s="74"/>
      <c r="M78" s="128" t="s">
        <v>194</v>
      </c>
      <c r="N78" s="121" t="s">
        <v>108</v>
      </c>
      <c r="O78" s="121">
        <v>4</v>
      </c>
    </row>
    <row r="79" spans="1:15" ht="18" customHeight="1">
      <c r="A79" s="90"/>
      <c r="B79" s="90"/>
      <c r="C79" s="71"/>
      <c r="D79" s="71"/>
      <c r="E79" s="72"/>
      <c r="F79" s="77">
        <v>67101</v>
      </c>
      <c r="G79" s="69" t="s">
        <v>139</v>
      </c>
      <c r="H79" s="69">
        <v>2000</v>
      </c>
      <c r="I79" s="69">
        <v>12</v>
      </c>
      <c r="J79" s="116" t="s">
        <v>195</v>
      </c>
      <c r="K79" s="73">
        <v>8022</v>
      </c>
      <c r="L79" s="74"/>
      <c r="M79" s="128" t="s">
        <v>196</v>
      </c>
      <c r="N79" s="121" t="s">
        <v>108</v>
      </c>
      <c r="O79" s="121">
        <v>1</v>
      </c>
    </row>
    <row r="80" spans="1:15" ht="18" customHeight="1">
      <c r="A80" s="86"/>
      <c r="B80" s="86"/>
      <c r="C80" s="71"/>
      <c r="D80" s="71"/>
      <c r="E80" s="72"/>
      <c r="F80" s="73">
        <v>43500</v>
      </c>
      <c r="G80" s="63" t="s">
        <v>197</v>
      </c>
      <c r="H80" s="69">
        <v>1999</v>
      </c>
      <c r="I80" s="69">
        <v>13</v>
      </c>
      <c r="J80" s="116">
        <v>572</v>
      </c>
      <c r="K80" s="73">
        <v>840</v>
      </c>
      <c r="L80" s="74"/>
      <c r="M80" s="128" t="s">
        <v>198</v>
      </c>
      <c r="N80" s="121" t="s">
        <v>108</v>
      </c>
      <c r="O80" s="121">
        <v>1</v>
      </c>
    </row>
    <row r="81" spans="1:15" ht="18" customHeight="1">
      <c r="A81" s="71"/>
      <c r="B81" s="71"/>
      <c r="C81" s="71"/>
      <c r="D81" s="71"/>
      <c r="E81" s="87"/>
      <c r="F81" s="148">
        <v>45400</v>
      </c>
      <c r="G81" s="149" t="s">
        <v>139</v>
      </c>
      <c r="H81" s="90">
        <v>2001</v>
      </c>
      <c r="I81" s="90">
        <v>14</v>
      </c>
      <c r="J81" s="150" t="s">
        <v>199</v>
      </c>
      <c r="K81" s="148">
        <v>1139</v>
      </c>
      <c r="L81" s="151"/>
      <c r="M81" s="152" t="s">
        <v>198</v>
      </c>
      <c r="N81" s="129" t="s">
        <v>108</v>
      </c>
      <c r="O81" s="121">
        <v>1</v>
      </c>
    </row>
    <row r="82" spans="1:15" ht="18" customHeight="1">
      <c r="A82" s="69"/>
      <c r="B82" s="69"/>
      <c r="C82" s="69"/>
      <c r="D82" s="69"/>
      <c r="E82" s="63"/>
      <c r="F82" s="73">
        <v>35188</v>
      </c>
      <c r="G82" s="63" t="s">
        <v>200</v>
      </c>
      <c r="H82" s="69">
        <v>2004</v>
      </c>
      <c r="I82" s="69">
        <v>15</v>
      </c>
      <c r="J82" s="116" t="s">
        <v>201</v>
      </c>
      <c r="K82" s="73">
        <v>11800</v>
      </c>
      <c r="L82" s="74"/>
      <c r="M82" s="128" t="s">
        <v>202</v>
      </c>
      <c r="N82" s="129" t="s">
        <v>192</v>
      </c>
      <c r="O82" s="51">
        <v>1</v>
      </c>
    </row>
    <row r="83" spans="1:15" ht="18" customHeight="1">
      <c r="A83" s="69"/>
      <c r="B83" s="69"/>
      <c r="C83" s="69"/>
      <c r="D83" s="69"/>
      <c r="E83" s="63"/>
      <c r="F83" s="73"/>
      <c r="G83" s="63"/>
      <c r="H83" s="69"/>
      <c r="I83" s="69">
        <v>16</v>
      </c>
      <c r="J83" s="116" t="s">
        <v>203</v>
      </c>
      <c r="K83" s="73">
        <v>28</v>
      </c>
      <c r="L83" s="74"/>
      <c r="M83" s="128" t="s">
        <v>204</v>
      </c>
      <c r="N83" s="121" t="s">
        <v>108</v>
      </c>
      <c r="O83" s="121">
        <v>4</v>
      </c>
    </row>
    <row r="84" spans="1:15" ht="18" customHeight="1">
      <c r="A84" s="69"/>
      <c r="B84" s="69"/>
      <c r="C84" s="69"/>
      <c r="D84" s="69"/>
      <c r="E84" s="63"/>
      <c r="F84" s="73"/>
      <c r="G84" s="63"/>
      <c r="H84" s="69"/>
      <c r="I84" s="69">
        <v>17</v>
      </c>
      <c r="J84" s="116" t="s">
        <v>205</v>
      </c>
      <c r="K84" s="73">
        <v>600</v>
      </c>
      <c r="L84" s="74" t="s">
        <v>206</v>
      </c>
      <c r="M84" s="128"/>
      <c r="N84" s="121" t="s">
        <v>123</v>
      </c>
      <c r="O84" s="121">
        <v>5</v>
      </c>
    </row>
    <row r="85" spans="1:6" ht="18">
      <c r="A85" s="94"/>
      <c r="B85" s="94"/>
      <c r="C85" s="94"/>
      <c r="D85" s="94"/>
      <c r="E85" s="153"/>
      <c r="F85" s="112"/>
    </row>
    <row r="86" spans="1:15" ht="18">
      <c r="A86" s="94"/>
      <c r="B86" s="94"/>
      <c r="C86" s="94"/>
      <c r="D86" s="94"/>
      <c r="E86" s="153"/>
      <c r="F86" s="112"/>
      <c r="K86" s="154">
        <f>SUM(K68:K84)</f>
        <v>424705</v>
      </c>
      <c r="L86" s="155"/>
      <c r="N86" s="156">
        <v>1</v>
      </c>
      <c r="O86" s="157">
        <f>SUM(K68:K72,K77,K79:K82)</f>
        <v>32188</v>
      </c>
    </row>
    <row r="87" spans="1:15" ht="18">
      <c r="A87" s="94"/>
      <c r="B87" s="94"/>
      <c r="C87" s="94"/>
      <c r="D87" s="94"/>
      <c r="E87" s="153"/>
      <c r="F87" s="112"/>
      <c r="K87" s="154"/>
      <c r="L87" s="155"/>
      <c r="N87" s="156">
        <v>4</v>
      </c>
      <c r="O87" s="157">
        <f>SUM(K73:K76,K78,K83)</f>
        <v>391917</v>
      </c>
    </row>
    <row r="88" spans="1:15" ht="13.5" customHeight="1" thickBot="1">
      <c r="A88" s="94"/>
      <c r="B88" s="94"/>
      <c r="C88" s="140"/>
      <c r="D88" s="138"/>
      <c r="E88" s="139"/>
      <c r="F88" s="112"/>
      <c r="N88" s="145">
        <v>5</v>
      </c>
      <c r="O88" s="105">
        <v>600</v>
      </c>
    </row>
    <row r="89" spans="1:16" ht="13.5" customHeight="1" thickBot="1">
      <c r="A89" s="158"/>
      <c r="B89" s="158"/>
      <c r="C89" s="158"/>
      <c r="D89" s="158"/>
      <c r="E89" s="159"/>
      <c r="F89" s="158"/>
      <c r="G89" s="158"/>
      <c r="H89" s="158"/>
      <c r="I89" s="158"/>
      <c r="J89" s="158"/>
      <c r="K89" s="158"/>
      <c r="L89" s="160"/>
      <c r="M89" s="161"/>
      <c r="N89" s="158"/>
      <c r="O89" s="162">
        <f>SUM(O86:O88)</f>
        <v>424705</v>
      </c>
      <c r="P89" s="105"/>
    </row>
    <row r="90" spans="1:15" ht="13.5" customHeight="1">
      <c r="A90" s="47"/>
      <c r="B90" s="47"/>
      <c r="C90" s="47"/>
      <c r="D90" s="47"/>
      <c r="E90" s="163"/>
      <c r="F90" s="47"/>
      <c r="G90" s="47"/>
      <c r="H90" s="47"/>
      <c r="I90" s="47"/>
      <c r="J90" s="47"/>
      <c r="K90" s="47"/>
      <c r="L90" s="164"/>
      <c r="M90" s="165"/>
      <c r="N90" s="47"/>
      <c r="O90" s="47"/>
    </row>
    <row r="91" spans="1:6" ht="18.75">
      <c r="A91" s="262" t="s">
        <v>207</v>
      </c>
      <c r="B91" s="262"/>
      <c r="C91" s="262"/>
      <c r="D91" s="262"/>
      <c r="E91" s="49"/>
      <c r="F91" s="112"/>
    </row>
    <row r="92" spans="1:13" ht="18.75" customHeight="1">
      <c r="A92" s="285" t="s">
        <v>85</v>
      </c>
      <c r="B92" s="286"/>
      <c r="C92" s="286"/>
      <c r="D92" s="286"/>
      <c r="E92" s="53"/>
      <c r="F92" s="112"/>
      <c r="I92" s="281" t="s">
        <v>86</v>
      </c>
      <c r="J92" s="239" t="s">
        <v>87</v>
      </c>
      <c r="K92" s="281" t="s">
        <v>88</v>
      </c>
      <c r="L92" s="291" t="s">
        <v>89</v>
      </c>
      <c r="M92" s="278" t="s">
        <v>90</v>
      </c>
    </row>
    <row r="93" spans="1:13" ht="18">
      <c r="A93" s="281" t="s">
        <v>91</v>
      </c>
      <c r="B93" s="281"/>
      <c r="C93" s="281" t="s">
        <v>92</v>
      </c>
      <c r="D93" s="282"/>
      <c r="E93" s="56"/>
      <c r="F93" s="112"/>
      <c r="I93" s="281"/>
      <c r="J93" s="240"/>
      <c r="K93" s="281"/>
      <c r="L93" s="292"/>
      <c r="M93" s="279"/>
    </row>
    <row r="94" spans="1:15" ht="38.25" customHeight="1">
      <c r="A94" s="54" t="s">
        <v>93</v>
      </c>
      <c r="B94" s="54" t="s">
        <v>94</v>
      </c>
      <c r="C94" s="54" t="s">
        <v>93</v>
      </c>
      <c r="D94" s="55" t="s">
        <v>94</v>
      </c>
      <c r="E94" s="59"/>
      <c r="F94" s="60" t="s">
        <v>95</v>
      </c>
      <c r="G94" s="54" t="s">
        <v>96</v>
      </c>
      <c r="H94" s="55" t="s">
        <v>97</v>
      </c>
      <c r="I94" s="281"/>
      <c r="J94" s="211"/>
      <c r="K94" s="281"/>
      <c r="L94" s="293"/>
      <c r="M94" s="280"/>
      <c r="N94" s="61" t="s">
        <v>98</v>
      </c>
      <c r="O94" s="115" t="s">
        <v>99</v>
      </c>
    </row>
    <row r="95" spans="1:15" ht="18" customHeight="1">
      <c r="A95" s="69"/>
      <c r="B95" s="69"/>
      <c r="C95" s="69">
        <v>895</v>
      </c>
      <c r="D95" s="166">
        <v>14180</v>
      </c>
      <c r="E95" s="63"/>
      <c r="F95" s="73">
        <v>32399</v>
      </c>
      <c r="G95" s="69" t="s">
        <v>104</v>
      </c>
      <c r="H95" s="120" t="s">
        <v>109</v>
      </c>
      <c r="I95" s="69">
        <v>1</v>
      </c>
      <c r="J95" s="116" t="s">
        <v>208</v>
      </c>
      <c r="K95" s="73">
        <v>922</v>
      </c>
      <c r="L95" s="74" t="s">
        <v>209</v>
      </c>
      <c r="M95" s="75" t="s">
        <v>210</v>
      </c>
      <c r="N95" s="121" t="s">
        <v>108</v>
      </c>
      <c r="O95" s="121">
        <v>4</v>
      </c>
    </row>
    <row r="96" spans="1:15" ht="18" customHeight="1">
      <c r="A96" s="121"/>
      <c r="B96" s="121"/>
      <c r="C96" s="71"/>
      <c r="D96" s="71"/>
      <c r="E96" s="72"/>
      <c r="F96" s="73">
        <v>12986</v>
      </c>
      <c r="G96" s="69" t="s">
        <v>117</v>
      </c>
      <c r="H96" s="120" t="s">
        <v>109</v>
      </c>
      <c r="I96" s="69">
        <v>2</v>
      </c>
      <c r="J96" s="69">
        <v>14</v>
      </c>
      <c r="K96" s="73">
        <v>1843</v>
      </c>
      <c r="L96" s="74" t="s">
        <v>209</v>
      </c>
      <c r="M96" s="75" t="s">
        <v>211</v>
      </c>
      <c r="N96" s="121" t="s">
        <v>212</v>
      </c>
      <c r="O96" s="121">
        <v>2.2</v>
      </c>
    </row>
    <row r="97" spans="1:15" ht="18" customHeight="1">
      <c r="A97" s="121"/>
      <c r="B97" s="121"/>
      <c r="C97" s="121"/>
      <c r="D97" s="121"/>
      <c r="E97" s="66"/>
      <c r="F97" s="73">
        <v>11590</v>
      </c>
      <c r="G97" s="69" t="s">
        <v>104</v>
      </c>
      <c r="H97" s="120" t="s">
        <v>109</v>
      </c>
      <c r="I97" s="69">
        <v>3</v>
      </c>
      <c r="J97" s="69">
        <v>15</v>
      </c>
      <c r="K97" s="73">
        <v>4760</v>
      </c>
      <c r="L97" s="74" t="s">
        <v>209</v>
      </c>
      <c r="M97" s="75" t="s">
        <v>211</v>
      </c>
      <c r="N97" s="121" t="s">
        <v>212</v>
      </c>
      <c r="O97" s="121">
        <v>2.2</v>
      </c>
    </row>
    <row r="98" spans="1:15" ht="18" customHeight="1">
      <c r="A98" s="121"/>
      <c r="B98" s="121"/>
      <c r="C98" s="69"/>
      <c r="D98" s="69"/>
      <c r="E98" s="63"/>
      <c r="F98" s="73" t="s">
        <v>213</v>
      </c>
      <c r="G98" s="69" t="s">
        <v>104</v>
      </c>
      <c r="H98" s="69">
        <v>1999</v>
      </c>
      <c r="I98" s="69">
        <v>4</v>
      </c>
      <c r="J98" s="69">
        <v>122</v>
      </c>
      <c r="K98" s="167">
        <v>1191</v>
      </c>
      <c r="L98" s="168" t="s">
        <v>214</v>
      </c>
      <c r="M98" s="75" t="s">
        <v>215</v>
      </c>
      <c r="N98" s="121" t="s">
        <v>212</v>
      </c>
      <c r="O98" s="121">
        <v>2.2</v>
      </c>
    </row>
    <row r="99" spans="1:15" ht="18" customHeight="1">
      <c r="A99" s="121"/>
      <c r="B99" s="121"/>
      <c r="C99" s="69"/>
      <c r="D99" s="69"/>
      <c r="E99" s="63"/>
      <c r="F99" s="73">
        <v>4969</v>
      </c>
      <c r="G99" s="121" t="s">
        <v>216</v>
      </c>
      <c r="H99" s="120" t="s">
        <v>109</v>
      </c>
      <c r="I99" s="69">
        <v>5</v>
      </c>
      <c r="J99" s="69" t="s">
        <v>217</v>
      </c>
      <c r="K99" s="167">
        <v>509</v>
      </c>
      <c r="L99" s="168" t="s">
        <v>218</v>
      </c>
      <c r="M99" s="75" t="s">
        <v>219</v>
      </c>
      <c r="N99" s="169" t="s">
        <v>103</v>
      </c>
      <c r="O99" s="121">
        <v>4</v>
      </c>
    </row>
    <row r="100" spans="1:15" ht="18" customHeight="1">
      <c r="A100" s="69"/>
      <c r="B100" s="70"/>
      <c r="C100" s="121"/>
      <c r="D100" s="121"/>
      <c r="E100" s="66"/>
      <c r="F100" s="73">
        <v>1155</v>
      </c>
      <c r="G100" s="69" t="s">
        <v>104</v>
      </c>
      <c r="H100" s="120" t="s">
        <v>109</v>
      </c>
      <c r="I100" s="69">
        <v>6</v>
      </c>
      <c r="J100" s="69" t="s">
        <v>220</v>
      </c>
      <c r="K100" s="167">
        <v>5870</v>
      </c>
      <c r="L100" s="168" t="s">
        <v>221</v>
      </c>
      <c r="M100" s="75" t="s">
        <v>222</v>
      </c>
      <c r="N100" s="121" t="s">
        <v>108</v>
      </c>
      <c r="O100" s="121">
        <v>1</v>
      </c>
    </row>
    <row r="101" spans="1:15" ht="18" customHeight="1">
      <c r="A101" s="121"/>
      <c r="B101" s="121"/>
      <c r="C101" s="71"/>
      <c r="D101" s="121"/>
      <c r="E101" s="66"/>
      <c r="F101" s="73">
        <v>33196</v>
      </c>
      <c r="G101" s="69" t="s">
        <v>104</v>
      </c>
      <c r="H101" s="69">
        <v>1999</v>
      </c>
      <c r="I101" s="69">
        <v>7</v>
      </c>
      <c r="J101" s="69" t="s">
        <v>223</v>
      </c>
      <c r="K101" s="167">
        <v>760</v>
      </c>
      <c r="L101" s="168" t="s">
        <v>224</v>
      </c>
      <c r="M101" s="75" t="s">
        <v>215</v>
      </c>
      <c r="N101" s="121" t="s">
        <v>212</v>
      </c>
      <c r="O101" s="121">
        <v>2.2</v>
      </c>
    </row>
    <row r="102" spans="1:15" ht="18">
      <c r="A102" s="69"/>
      <c r="B102" s="76"/>
      <c r="C102" s="69"/>
      <c r="D102" s="69"/>
      <c r="E102" s="63"/>
      <c r="F102" s="73">
        <v>6321</v>
      </c>
      <c r="G102" s="69" t="s">
        <v>104</v>
      </c>
      <c r="H102" s="120" t="s">
        <v>109</v>
      </c>
      <c r="I102" s="69">
        <v>8</v>
      </c>
      <c r="J102" s="69">
        <v>426</v>
      </c>
      <c r="K102" s="167">
        <v>11654</v>
      </c>
      <c r="L102" s="168" t="s">
        <v>225</v>
      </c>
      <c r="M102" s="75" t="s">
        <v>226</v>
      </c>
      <c r="N102" s="121" t="s">
        <v>108</v>
      </c>
      <c r="O102" s="121">
        <v>1</v>
      </c>
    </row>
    <row r="103" spans="1:15" ht="18" customHeight="1">
      <c r="A103" s="69"/>
      <c r="B103" s="76"/>
      <c r="C103" s="121"/>
      <c r="D103" s="121"/>
      <c r="E103" s="66"/>
      <c r="F103" s="73">
        <v>26369</v>
      </c>
      <c r="G103" s="121" t="s">
        <v>216</v>
      </c>
      <c r="H103" s="120" t="s">
        <v>109</v>
      </c>
      <c r="I103" s="69">
        <v>9</v>
      </c>
      <c r="J103" s="69" t="s">
        <v>227</v>
      </c>
      <c r="K103" s="167">
        <v>930</v>
      </c>
      <c r="L103" s="168" t="s">
        <v>228</v>
      </c>
      <c r="M103" s="75" t="s">
        <v>229</v>
      </c>
      <c r="N103" s="121" t="s">
        <v>212</v>
      </c>
      <c r="O103" s="121">
        <v>2.1</v>
      </c>
    </row>
    <row r="104" spans="1:15" ht="18" customHeight="1">
      <c r="A104" s="69"/>
      <c r="B104" s="76"/>
      <c r="C104" s="71"/>
      <c r="D104" s="71"/>
      <c r="E104" s="72"/>
      <c r="F104" s="73">
        <v>25839</v>
      </c>
      <c r="G104" s="69" t="s">
        <v>104</v>
      </c>
      <c r="H104" s="120" t="s">
        <v>109</v>
      </c>
      <c r="I104" s="69">
        <v>10</v>
      </c>
      <c r="J104" s="69" t="s">
        <v>230</v>
      </c>
      <c r="K104" s="167">
        <v>1225</v>
      </c>
      <c r="L104" s="168" t="s">
        <v>231</v>
      </c>
      <c r="M104" s="75" t="s">
        <v>232</v>
      </c>
      <c r="N104" s="121" t="s">
        <v>233</v>
      </c>
      <c r="O104" s="121">
        <v>3</v>
      </c>
    </row>
    <row r="105" spans="1:15" ht="18">
      <c r="A105" s="69"/>
      <c r="B105" s="76"/>
      <c r="C105" s="69"/>
      <c r="D105" s="69"/>
      <c r="E105" s="63"/>
      <c r="F105" s="73" t="s">
        <v>123</v>
      </c>
      <c r="G105" s="69" t="s">
        <v>117</v>
      </c>
      <c r="H105" s="120" t="s">
        <v>109</v>
      </c>
      <c r="I105" s="69">
        <v>11</v>
      </c>
      <c r="J105" s="69">
        <v>485</v>
      </c>
      <c r="K105" s="167">
        <v>1105</v>
      </c>
      <c r="L105" s="168" t="s">
        <v>234</v>
      </c>
      <c r="M105" s="75" t="s">
        <v>235</v>
      </c>
      <c r="N105" s="121" t="s">
        <v>108</v>
      </c>
      <c r="O105" s="121">
        <v>4</v>
      </c>
    </row>
    <row r="106" spans="1:15" ht="18">
      <c r="A106" s="121"/>
      <c r="B106" s="121"/>
      <c r="C106" s="69"/>
      <c r="D106" s="69"/>
      <c r="E106" s="63"/>
      <c r="F106" s="121"/>
      <c r="G106" s="121"/>
      <c r="H106" s="121"/>
      <c r="I106" s="69">
        <v>12</v>
      </c>
      <c r="J106" s="121" t="s">
        <v>236</v>
      </c>
      <c r="K106" s="66">
        <v>580</v>
      </c>
      <c r="L106" s="170" t="s">
        <v>231</v>
      </c>
      <c r="M106" s="128" t="s">
        <v>237</v>
      </c>
      <c r="N106" s="121" t="s">
        <v>108</v>
      </c>
      <c r="O106" s="121">
        <v>1</v>
      </c>
    </row>
    <row r="107" spans="1:15" ht="18">
      <c r="A107" s="69"/>
      <c r="B107" s="76"/>
      <c r="C107" s="121"/>
      <c r="D107" s="121"/>
      <c r="E107" s="66"/>
      <c r="F107" s="167">
        <v>32573</v>
      </c>
      <c r="G107" s="69" t="s">
        <v>104</v>
      </c>
      <c r="H107" s="120"/>
      <c r="I107" s="69">
        <v>13</v>
      </c>
      <c r="J107" s="63" t="s">
        <v>238</v>
      </c>
      <c r="K107" s="167">
        <v>16</v>
      </c>
      <c r="L107" s="168" t="s">
        <v>239</v>
      </c>
      <c r="M107" s="171" t="s">
        <v>194</v>
      </c>
      <c r="N107" s="121" t="s">
        <v>108</v>
      </c>
      <c r="O107" s="121">
        <v>1</v>
      </c>
    </row>
    <row r="108" spans="1:15" ht="18">
      <c r="A108" s="121"/>
      <c r="B108" s="121"/>
      <c r="C108" s="71"/>
      <c r="D108" s="71"/>
      <c r="E108" s="72"/>
      <c r="F108" s="73">
        <v>58761</v>
      </c>
      <c r="G108" s="69" t="s">
        <v>240</v>
      </c>
      <c r="H108" s="120" t="s">
        <v>109</v>
      </c>
      <c r="I108" s="69">
        <v>14</v>
      </c>
      <c r="J108" s="69" t="s">
        <v>241</v>
      </c>
      <c r="K108" s="167">
        <v>100</v>
      </c>
      <c r="L108" s="168" t="s">
        <v>242</v>
      </c>
      <c r="M108" s="75" t="s">
        <v>243</v>
      </c>
      <c r="N108" s="121" t="s">
        <v>108</v>
      </c>
      <c r="O108" s="121">
        <v>1</v>
      </c>
    </row>
    <row r="109" spans="1:15" ht="18">
      <c r="A109" s="121"/>
      <c r="B109" s="121"/>
      <c r="C109" s="69"/>
      <c r="D109" s="69"/>
      <c r="E109" s="63"/>
      <c r="F109" s="73">
        <v>58761</v>
      </c>
      <c r="G109" s="69" t="s">
        <v>240</v>
      </c>
      <c r="H109" s="120"/>
      <c r="I109" s="69">
        <v>15</v>
      </c>
      <c r="J109" s="69" t="s">
        <v>244</v>
      </c>
      <c r="K109" s="167">
        <v>488</v>
      </c>
      <c r="L109" s="168" t="s">
        <v>242</v>
      </c>
      <c r="M109" s="75" t="s">
        <v>243</v>
      </c>
      <c r="N109" s="121" t="s">
        <v>108</v>
      </c>
      <c r="O109" s="121">
        <v>1</v>
      </c>
    </row>
    <row r="110" spans="1:15" ht="18" customHeight="1">
      <c r="A110" s="121"/>
      <c r="B110" s="121"/>
      <c r="C110" s="69"/>
      <c r="D110" s="69"/>
      <c r="E110" s="63"/>
      <c r="F110" s="73">
        <v>58761</v>
      </c>
      <c r="G110" s="69" t="s">
        <v>240</v>
      </c>
      <c r="H110" s="120"/>
      <c r="I110" s="69">
        <v>16</v>
      </c>
      <c r="J110" s="69" t="s">
        <v>245</v>
      </c>
      <c r="K110" s="167">
        <v>99</v>
      </c>
      <c r="L110" s="168" t="s">
        <v>242</v>
      </c>
      <c r="M110" s="75" t="s">
        <v>243</v>
      </c>
      <c r="N110" s="121" t="s">
        <v>108</v>
      </c>
      <c r="O110" s="121">
        <v>1</v>
      </c>
    </row>
    <row r="111" spans="1:15" ht="17.25" customHeight="1">
      <c r="A111" s="121"/>
      <c r="B111" s="121"/>
      <c r="C111" s="121"/>
      <c r="D111" s="121"/>
      <c r="E111" s="66"/>
      <c r="F111" s="73">
        <v>58761</v>
      </c>
      <c r="G111" s="69" t="s">
        <v>240</v>
      </c>
      <c r="H111" s="120"/>
      <c r="I111" s="69">
        <v>17</v>
      </c>
      <c r="J111" s="69" t="s">
        <v>246</v>
      </c>
      <c r="K111" s="167">
        <v>351</v>
      </c>
      <c r="L111" s="168" t="s">
        <v>242</v>
      </c>
      <c r="M111" s="75" t="s">
        <v>243</v>
      </c>
      <c r="N111" s="121" t="s">
        <v>108</v>
      </c>
      <c r="O111" s="121">
        <v>1</v>
      </c>
    </row>
    <row r="112" spans="1:15" ht="17.25" customHeight="1">
      <c r="A112" s="121"/>
      <c r="B112" s="121"/>
      <c r="C112" s="69"/>
      <c r="D112" s="69"/>
      <c r="E112" s="63"/>
      <c r="F112" s="73">
        <v>58761</v>
      </c>
      <c r="G112" s="69" t="s">
        <v>240</v>
      </c>
      <c r="H112" s="120"/>
      <c r="I112" s="69">
        <v>18</v>
      </c>
      <c r="J112" s="69" t="s">
        <v>247</v>
      </c>
      <c r="K112" s="167">
        <v>279</v>
      </c>
      <c r="L112" s="168" t="s">
        <v>242</v>
      </c>
      <c r="M112" s="75" t="s">
        <v>243</v>
      </c>
      <c r="N112" s="121" t="s">
        <v>108</v>
      </c>
      <c r="O112" s="121">
        <v>1</v>
      </c>
    </row>
    <row r="113" spans="1:15" ht="17.25" customHeight="1">
      <c r="A113" s="121"/>
      <c r="B113" s="121"/>
      <c r="C113" s="69"/>
      <c r="D113" s="69"/>
      <c r="E113" s="63"/>
      <c r="F113" s="73">
        <v>58761</v>
      </c>
      <c r="G113" s="69" t="s">
        <v>240</v>
      </c>
      <c r="H113" s="120"/>
      <c r="I113" s="69">
        <v>19</v>
      </c>
      <c r="J113" s="69" t="s">
        <v>248</v>
      </c>
      <c r="K113" s="167">
        <v>658</v>
      </c>
      <c r="L113" s="168" t="s">
        <v>242</v>
      </c>
      <c r="M113" s="75" t="s">
        <v>243</v>
      </c>
      <c r="N113" s="121" t="s">
        <v>108</v>
      </c>
      <c r="O113" s="121">
        <v>1</v>
      </c>
    </row>
    <row r="114" spans="1:15" ht="18">
      <c r="A114" s="121"/>
      <c r="B114" s="121"/>
      <c r="C114" s="121"/>
      <c r="D114" s="121"/>
      <c r="E114" s="66"/>
      <c r="F114" s="121"/>
      <c r="G114" s="121"/>
      <c r="H114" s="121"/>
      <c r="I114" s="69">
        <v>20</v>
      </c>
      <c r="J114" s="121" t="s">
        <v>249</v>
      </c>
      <c r="K114" s="66">
        <v>526</v>
      </c>
      <c r="L114" s="170" t="s">
        <v>250</v>
      </c>
      <c r="M114" s="128" t="s">
        <v>251</v>
      </c>
      <c r="N114" s="121" t="s">
        <v>108</v>
      </c>
      <c r="O114" s="121">
        <v>4</v>
      </c>
    </row>
    <row r="115" spans="1:15" ht="18">
      <c r="A115" s="69"/>
      <c r="B115" s="76"/>
      <c r="C115" s="121"/>
      <c r="D115" s="121"/>
      <c r="E115" s="66"/>
      <c r="F115" s="73" t="s">
        <v>252</v>
      </c>
      <c r="G115" s="69" t="s">
        <v>253</v>
      </c>
      <c r="H115" s="120" t="s">
        <v>109</v>
      </c>
      <c r="I115" s="69">
        <v>21</v>
      </c>
      <c r="J115" s="69" t="s">
        <v>254</v>
      </c>
      <c r="K115" s="167">
        <v>16611</v>
      </c>
      <c r="L115" s="168" t="s">
        <v>255</v>
      </c>
      <c r="M115" s="75" t="s">
        <v>119</v>
      </c>
      <c r="N115" s="121" t="s">
        <v>108</v>
      </c>
      <c r="O115" s="121">
        <v>4</v>
      </c>
    </row>
    <row r="116" spans="1:15" ht="36">
      <c r="A116" s="69"/>
      <c r="B116" s="69"/>
      <c r="C116" s="69"/>
      <c r="D116" s="69"/>
      <c r="E116" s="63"/>
      <c r="F116" s="73" t="s">
        <v>256</v>
      </c>
      <c r="G116" s="69" t="s">
        <v>253</v>
      </c>
      <c r="H116" s="120" t="s">
        <v>109</v>
      </c>
      <c r="I116" s="69">
        <v>22</v>
      </c>
      <c r="J116" s="63" t="s">
        <v>257</v>
      </c>
      <c r="K116" s="167">
        <v>10102</v>
      </c>
      <c r="L116" s="168" t="s">
        <v>255</v>
      </c>
      <c r="M116" s="75" t="s">
        <v>119</v>
      </c>
      <c r="N116" s="121" t="s">
        <v>108</v>
      </c>
      <c r="O116" s="121">
        <v>4</v>
      </c>
    </row>
    <row r="117" spans="1:15" ht="18">
      <c r="A117" s="69"/>
      <c r="B117" s="76"/>
      <c r="C117" s="69"/>
      <c r="D117" s="69"/>
      <c r="E117" s="63"/>
      <c r="F117" s="73">
        <v>26987</v>
      </c>
      <c r="G117" s="121" t="s">
        <v>216</v>
      </c>
      <c r="H117" s="120" t="s">
        <v>109</v>
      </c>
      <c r="I117" s="69">
        <v>23</v>
      </c>
      <c r="J117" s="69">
        <v>820</v>
      </c>
      <c r="K117" s="167">
        <v>381</v>
      </c>
      <c r="L117" s="168"/>
      <c r="M117" s="75" t="s">
        <v>258</v>
      </c>
      <c r="N117" s="121" t="s">
        <v>108</v>
      </c>
      <c r="O117" s="121">
        <v>4</v>
      </c>
    </row>
    <row r="118" spans="1:15" ht="18">
      <c r="A118" s="69"/>
      <c r="B118" s="76"/>
      <c r="C118" s="121"/>
      <c r="D118" s="121"/>
      <c r="E118" s="66"/>
      <c r="F118" s="172">
        <v>31131</v>
      </c>
      <c r="G118" s="121" t="s">
        <v>216</v>
      </c>
      <c r="H118" s="121">
        <v>1999</v>
      </c>
      <c r="I118" s="69">
        <v>24</v>
      </c>
      <c r="J118" s="71" t="s">
        <v>259</v>
      </c>
      <c r="K118" s="173">
        <v>862</v>
      </c>
      <c r="L118" s="170" t="s">
        <v>260</v>
      </c>
      <c r="N118" s="121" t="s">
        <v>108</v>
      </c>
      <c r="O118" s="121">
        <v>1</v>
      </c>
    </row>
    <row r="119" spans="1:15" ht="18">
      <c r="A119" s="69"/>
      <c r="B119" s="121"/>
      <c r="C119" s="69"/>
      <c r="D119" s="69"/>
      <c r="E119" s="63"/>
      <c r="F119" s="172">
        <v>31131</v>
      </c>
      <c r="G119" s="121" t="s">
        <v>216</v>
      </c>
      <c r="H119" s="121">
        <v>1999</v>
      </c>
      <c r="I119" s="69">
        <v>25</v>
      </c>
      <c r="J119" s="121" t="s">
        <v>261</v>
      </c>
      <c r="K119" s="173">
        <v>107</v>
      </c>
      <c r="L119" s="174" t="s">
        <v>262</v>
      </c>
      <c r="M119" s="128" t="s">
        <v>263</v>
      </c>
      <c r="N119" s="121" t="s">
        <v>108</v>
      </c>
      <c r="O119" s="121">
        <v>4</v>
      </c>
    </row>
    <row r="120" spans="1:15" ht="18">
      <c r="A120" s="69"/>
      <c r="B120" s="121"/>
      <c r="C120" s="69"/>
      <c r="D120" s="69"/>
      <c r="E120" s="63"/>
      <c r="F120" s="73">
        <v>31131</v>
      </c>
      <c r="G120" s="121" t="s">
        <v>216</v>
      </c>
      <c r="H120" s="121">
        <v>1999</v>
      </c>
      <c r="I120" s="69">
        <v>26</v>
      </c>
      <c r="J120" s="69" t="s">
        <v>264</v>
      </c>
      <c r="K120" s="167">
        <v>78</v>
      </c>
      <c r="L120" s="168" t="s">
        <v>262</v>
      </c>
      <c r="M120" s="128" t="s">
        <v>263</v>
      </c>
      <c r="N120" s="121" t="s">
        <v>108</v>
      </c>
      <c r="O120" s="121">
        <v>4</v>
      </c>
    </row>
    <row r="121" spans="1:15" ht="18" customHeight="1">
      <c r="A121" s="69"/>
      <c r="B121" s="69"/>
      <c r="C121" s="71"/>
      <c r="D121" s="71"/>
      <c r="E121" s="72"/>
      <c r="F121" s="73">
        <v>31131</v>
      </c>
      <c r="G121" s="121" t="s">
        <v>216</v>
      </c>
      <c r="H121" s="121">
        <v>1999</v>
      </c>
      <c r="I121" s="69">
        <v>27</v>
      </c>
      <c r="J121" s="69" t="s">
        <v>265</v>
      </c>
      <c r="K121" s="167">
        <v>53</v>
      </c>
      <c r="L121" s="168" t="s">
        <v>266</v>
      </c>
      <c r="M121" s="128" t="s">
        <v>263</v>
      </c>
      <c r="N121" s="121" t="s">
        <v>108</v>
      </c>
      <c r="O121" s="121">
        <v>4</v>
      </c>
    </row>
    <row r="122" spans="1:15" ht="18" customHeight="1">
      <c r="A122" s="69" t="s">
        <v>15</v>
      </c>
      <c r="B122" s="69"/>
      <c r="C122" s="121"/>
      <c r="D122" s="121"/>
      <c r="E122" s="66"/>
      <c r="F122" s="73">
        <v>31131</v>
      </c>
      <c r="G122" s="121" t="s">
        <v>216</v>
      </c>
      <c r="H122" s="121">
        <v>1999</v>
      </c>
      <c r="I122" s="69">
        <v>28</v>
      </c>
      <c r="J122" s="69" t="s">
        <v>267</v>
      </c>
      <c r="K122" s="167">
        <v>197</v>
      </c>
      <c r="L122" s="168" t="s">
        <v>268</v>
      </c>
      <c r="M122" s="128" t="s">
        <v>263</v>
      </c>
      <c r="N122" s="121" t="s">
        <v>108</v>
      </c>
      <c r="O122" s="121">
        <v>4</v>
      </c>
    </row>
    <row r="123" spans="1:15" ht="18" customHeight="1">
      <c r="A123" s="69"/>
      <c r="B123" s="69"/>
      <c r="C123" s="121"/>
      <c r="D123" s="121"/>
      <c r="E123" s="66"/>
      <c r="F123" s="73"/>
      <c r="G123" s="121"/>
      <c r="H123" s="121"/>
      <c r="I123" s="69">
        <v>29</v>
      </c>
      <c r="J123" s="63">
        <v>851</v>
      </c>
      <c r="K123" s="167">
        <v>873</v>
      </c>
      <c r="L123" s="170" t="s">
        <v>269</v>
      </c>
      <c r="M123" s="128"/>
      <c r="N123" s="121" t="s">
        <v>270</v>
      </c>
      <c r="O123" s="121">
        <v>2.1</v>
      </c>
    </row>
    <row r="124" spans="1:15" ht="18" customHeight="1">
      <c r="A124" s="121"/>
      <c r="B124" s="121"/>
      <c r="C124" s="69"/>
      <c r="D124" s="69"/>
      <c r="E124" s="63"/>
      <c r="F124" s="121"/>
      <c r="G124" s="121"/>
      <c r="H124" s="121"/>
      <c r="I124" s="69">
        <v>30</v>
      </c>
      <c r="J124" s="66">
        <v>856</v>
      </c>
      <c r="K124" s="66">
        <v>429</v>
      </c>
      <c r="L124" s="170" t="s">
        <v>271</v>
      </c>
      <c r="M124" s="128"/>
      <c r="N124" s="121" t="s">
        <v>212</v>
      </c>
      <c r="O124" s="121">
        <v>2.1</v>
      </c>
    </row>
    <row r="125" spans="1:15" ht="18.75" customHeight="1">
      <c r="A125" s="121"/>
      <c r="B125" s="121"/>
      <c r="C125" s="69"/>
      <c r="D125" s="69"/>
      <c r="E125" s="63"/>
      <c r="F125" s="121"/>
      <c r="G125" s="121"/>
      <c r="H125" s="121"/>
      <c r="I125" s="69">
        <v>31</v>
      </c>
      <c r="J125" s="66" t="s">
        <v>272</v>
      </c>
      <c r="K125" s="66">
        <v>300</v>
      </c>
      <c r="L125" s="170" t="s">
        <v>273</v>
      </c>
      <c r="M125" s="128"/>
      <c r="N125" s="121" t="s">
        <v>212</v>
      </c>
      <c r="O125" s="121">
        <v>2.1</v>
      </c>
    </row>
    <row r="126" spans="1:15" ht="18" customHeight="1">
      <c r="A126" s="121"/>
      <c r="B126" s="121"/>
      <c r="C126" s="69"/>
      <c r="D126" s="69"/>
      <c r="E126" s="63"/>
      <c r="F126" s="121"/>
      <c r="G126" s="121"/>
      <c r="H126" s="121"/>
      <c r="I126" s="69">
        <v>32</v>
      </c>
      <c r="J126" s="66" t="s">
        <v>274</v>
      </c>
      <c r="K126" s="66">
        <v>307</v>
      </c>
      <c r="L126" s="170" t="s">
        <v>275</v>
      </c>
      <c r="M126" s="128"/>
      <c r="N126" s="121" t="s">
        <v>212</v>
      </c>
      <c r="O126" s="121">
        <v>2.1</v>
      </c>
    </row>
    <row r="127" spans="1:15" ht="18" customHeight="1">
      <c r="A127" s="121"/>
      <c r="B127" s="121"/>
      <c r="C127" s="69"/>
      <c r="D127" s="69"/>
      <c r="E127" s="63"/>
      <c r="F127" s="121"/>
      <c r="G127" s="121"/>
      <c r="H127" s="121"/>
      <c r="I127" s="69">
        <v>33</v>
      </c>
      <c r="J127" s="66" t="s">
        <v>276</v>
      </c>
      <c r="K127" s="66">
        <v>383</v>
      </c>
      <c r="L127" s="170" t="s">
        <v>277</v>
      </c>
      <c r="M127" s="128"/>
      <c r="N127" s="121" t="s">
        <v>212</v>
      </c>
      <c r="O127" s="121">
        <v>2.1</v>
      </c>
    </row>
    <row r="128" spans="1:15" ht="18" customHeight="1">
      <c r="A128" s="121"/>
      <c r="B128" s="121"/>
      <c r="C128" s="69"/>
      <c r="D128" s="69"/>
      <c r="E128" s="63"/>
      <c r="F128" s="121"/>
      <c r="G128" s="121"/>
      <c r="H128" s="121"/>
      <c r="I128" s="69">
        <v>34</v>
      </c>
      <c r="J128" s="66">
        <v>860</v>
      </c>
      <c r="K128" s="66">
        <v>268</v>
      </c>
      <c r="L128" s="170" t="s">
        <v>278</v>
      </c>
      <c r="M128" s="128"/>
      <c r="N128" s="121" t="s">
        <v>212</v>
      </c>
      <c r="O128" s="121">
        <v>2.1</v>
      </c>
    </row>
    <row r="129" spans="1:15" ht="18" customHeight="1">
      <c r="A129" s="121"/>
      <c r="B129" s="121"/>
      <c r="C129" s="69"/>
      <c r="D129" s="69"/>
      <c r="E129" s="63"/>
      <c r="F129" s="121"/>
      <c r="G129" s="121"/>
      <c r="H129" s="121"/>
      <c r="I129" s="69">
        <v>35</v>
      </c>
      <c r="J129" s="66">
        <v>861</v>
      </c>
      <c r="K129" s="66">
        <v>247</v>
      </c>
      <c r="L129" s="170" t="s">
        <v>279</v>
      </c>
      <c r="M129" s="128" t="s">
        <v>280</v>
      </c>
      <c r="N129" s="121" t="s">
        <v>212</v>
      </c>
      <c r="O129" s="121">
        <v>2.1</v>
      </c>
    </row>
    <row r="130" spans="1:15" ht="18" customHeight="1">
      <c r="A130" s="121"/>
      <c r="B130" s="121"/>
      <c r="C130" s="121"/>
      <c r="D130" s="121"/>
      <c r="E130" s="66"/>
      <c r="F130" s="121"/>
      <c r="G130" s="121"/>
      <c r="H130" s="121"/>
      <c r="I130" s="69">
        <v>36</v>
      </c>
      <c r="J130" s="66">
        <v>862</v>
      </c>
      <c r="K130" s="66">
        <v>247</v>
      </c>
      <c r="L130" s="170" t="s">
        <v>281</v>
      </c>
      <c r="M130" s="128"/>
      <c r="N130" s="121" t="s">
        <v>212</v>
      </c>
      <c r="O130" s="121">
        <v>2.1</v>
      </c>
    </row>
    <row r="131" spans="1:15" ht="18" customHeight="1">
      <c r="A131" s="121"/>
      <c r="B131" s="121"/>
      <c r="C131" s="69"/>
      <c r="D131" s="69"/>
      <c r="E131" s="63"/>
      <c r="F131" s="121"/>
      <c r="G131" s="121"/>
      <c r="H131" s="121"/>
      <c r="I131" s="69">
        <v>37</v>
      </c>
      <c r="J131" s="66">
        <v>863</v>
      </c>
      <c r="K131" s="66">
        <v>247</v>
      </c>
      <c r="L131" s="170" t="s">
        <v>282</v>
      </c>
      <c r="M131" s="128"/>
      <c r="N131" s="121" t="s">
        <v>212</v>
      </c>
      <c r="O131" s="121">
        <v>2.1</v>
      </c>
    </row>
    <row r="132" spans="1:15" ht="18" customHeight="1">
      <c r="A132" s="121"/>
      <c r="B132" s="121"/>
      <c r="C132" s="121"/>
      <c r="D132" s="121"/>
      <c r="E132" s="66"/>
      <c r="F132" s="121"/>
      <c r="G132" s="121"/>
      <c r="H132" s="121"/>
      <c r="I132" s="69">
        <v>38</v>
      </c>
      <c r="J132" s="66" t="s">
        <v>283</v>
      </c>
      <c r="K132" s="66">
        <v>253</v>
      </c>
      <c r="L132" s="170" t="s">
        <v>284</v>
      </c>
      <c r="M132" s="128"/>
      <c r="N132" s="121" t="s">
        <v>212</v>
      </c>
      <c r="O132" s="121">
        <v>2.1</v>
      </c>
    </row>
    <row r="133" spans="1:15" ht="18" customHeight="1">
      <c r="A133" s="121"/>
      <c r="B133" s="121"/>
      <c r="C133" s="69"/>
      <c r="D133" s="69"/>
      <c r="E133" s="63"/>
      <c r="F133" s="121"/>
      <c r="G133" s="121"/>
      <c r="H133" s="121"/>
      <c r="I133" s="69">
        <v>39</v>
      </c>
      <c r="J133" s="66">
        <v>873</v>
      </c>
      <c r="K133" s="66">
        <v>880</v>
      </c>
      <c r="L133" s="170" t="s">
        <v>285</v>
      </c>
      <c r="M133" s="128"/>
      <c r="N133" s="121" t="s">
        <v>212</v>
      </c>
      <c r="O133" s="121">
        <v>2.1</v>
      </c>
    </row>
    <row r="134" spans="1:15" ht="18" customHeight="1">
      <c r="A134" s="121"/>
      <c r="B134" s="121"/>
      <c r="C134" s="69"/>
      <c r="D134" s="69"/>
      <c r="E134" s="63"/>
      <c r="F134" s="121"/>
      <c r="G134" s="121"/>
      <c r="H134" s="121"/>
      <c r="I134" s="69">
        <v>40</v>
      </c>
      <c r="J134" s="66">
        <v>880</v>
      </c>
      <c r="K134" s="66">
        <v>2416</v>
      </c>
      <c r="L134" s="170" t="s">
        <v>286</v>
      </c>
      <c r="M134" s="128" t="s">
        <v>280</v>
      </c>
      <c r="N134" s="121" t="s">
        <v>212</v>
      </c>
      <c r="O134" s="121">
        <v>2.1</v>
      </c>
    </row>
    <row r="135" spans="1:15" ht="18" customHeight="1">
      <c r="A135" s="121"/>
      <c r="B135" s="121"/>
      <c r="C135" s="69"/>
      <c r="D135" s="69"/>
      <c r="E135" s="63"/>
      <c r="F135" s="121"/>
      <c r="G135" s="121"/>
      <c r="H135" s="121"/>
      <c r="I135" s="69">
        <v>41</v>
      </c>
      <c r="J135" s="66" t="s">
        <v>287</v>
      </c>
      <c r="K135" s="66">
        <v>462</v>
      </c>
      <c r="L135" s="170" t="s">
        <v>288</v>
      </c>
      <c r="M135" s="128"/>
      <c r="N135" s="121" t="s">
        <v>212</v>
      </c>
      <c r="O135" s="121">
        <v>2.1</v>
      </c>
    </row>
    <row r="136" spans="1:15" ht="18" customHeight="1">
      <c r="A136" s="121"/>
      <c r="B136" s="121"/>
      <c r="C136" s="121"/>
      <c r="D136" s="121"/>
      <c r="E136" s="66"/>
      <c r="F136" s="121"/>
      <c r="G136" s="121"/>
      <c r="H136" s="121"/>
      <c r="I136" s="69">
        <v>42</v>
      </c>
      <c r="J136" s="66" t="s">
        <v>289</v>
      </c>
      <c r="K136" s="66">
        <v>360</v>
      </c>
      <c r="L136" s="170" t="s">
        <v>290</v>
      </c>
      <c r="M136" s="128"/>
      <c r="N136" s="121" t="s">
        <v>212</v>
      </c>
      <c r="O136" s="121">
        <v>2.1</v>
      </c>
    </row>
    <row r="137" spans="1:15" ht="18" customHeight="1">
      <c r="A137" s="69"/>
      <c r="B137" s="69"/>
      <c r="C137" s="121"/>
      <c r="D137" s="121"/>
      <c r="E137" s="66"/>
      <c r="F137" s="69"/>
      <c r="G137" s="69"/>
      <c r="H137" s="69"/>
      <c r="I137" s="69">
        <v>43</v>
      </c>
      <c r="J137" s="63">
        <v>894</v>
      </c>
      <c r="K137" s="63">
        <v>370</v>
      </c>
      <c r="L137" s="170" t="s">
        <v>291</v>
      </c>
      <c r="M137" s="128"/>
      <c r="N137" s="121" t="s">
        <v>212</v>
      </c>
      <c r="O137" s="121">
        <v>2.1</v>
      </c>
    </row>
    <row r="138" spans="1:15" ht="18" customHeight="1">
      <c r="A138" s="69"/>
      <c r="B138" s="69"/>
      <c r="C138" s="121"/>
      <c r="D138" s="121"/>
      <c r="E138" s="66"/>
      <c r="F138" s="69"/>
      <c r="G138" s="69"/>
      <c r="H138" s="69"/>
      <c r="I138" s="69">
        <v>44</v>
      </c>
      <c r="J138" s="63">
        <v>899</v>
      </c>
      <c r="K138" s="63">
        <v>380</v>
      </c>
      <c r="L138" s="170" t="s">
        <v>292</v>
      </c>
      <c r="M138" s="128"/>
      <c r="N138" s="121" t="s">
        <v>212</v>
      </c>
      <c r="O138" s="121">
        <v>2.1</v>
      </c>
    </row>
    <row r="139" spans="1:15" ht="18" customHeight="1">
      <c r="A139" s="69"/>
      <c r="B139" s="69"/>
      <c r="C139" s="121"/>
      <c r="D139" s="121"/>
      <c r="E139" s="66"/>
      <c r="F139" s="69"/>
      <c r="G139" s="69"/>
      <c r="H139" s="69"/>
      <c r="I139" s="69">
        <v>45</v>
      </c>
      <c r="J139" s="63">
        <v>905</v>
      </c>
      <c r="K139" s="63">
        <v>222</v>
      </c>
      <c r="L139" s="170" t="s">
        <v>293</v>
      </c>
      <c r="M139" s="128"/>
      <c r="N139" s="121" t="s">
        <v>212</v>
      </c>
      <c r="O139" s="121">
        <v>2.1</v>
      </c>
    </row>
    <row r="140" spans="1:15" ht="18" customHeight="1">
      <c r="A140" s="69"/>
      <c r="B140" s="69"/>
      <c r="C140" s="121"/>
      <c r="D140" s="121"/>
      <c r="E140" s="66"/>
      <c r="F140" s="69"/>
      <c r="G140" s="69"/>
      <c r="H140" s="69"/>
      <c r="I140" s="69">
        <v>46</v>
      </c>
      <c r="J140" s="63">
        <v>911</v>
      </c>
      <c r="K140" s="63">
        <v>368</v>
      </c>
      <c r="L140" s="170" t="s">
        <v>294</v>
      </c>
      <c r="M140" s="128"/>
      <c r="N140" s="121" t="s">
        <v>212</v>
      </c>
      <c r="O140" s="121">
        <v>2.1</v>
      </c>
    </row>
    <row r="141" spans="1:15" ht="18" customHeight="1">
      <c r="A141" s="69"/>
      <c r="B141" s="69"/>
      <c r="C141" s="69"/>
      <c r="D141" s="69"/>
      <c r="E141" s="66"/>
      <c r="F141" s="69"/>
      <c r="G141" s="69"/>
      <c r="H141" s="69"/>
      <c r="I141" s="69">
        <v>47</v>
      </c>
      <c r="J141" s="63">
        <v>912</v>
      </c>
      <c r="K141" s="63">
        <v>300</v>
      </c>
      <c r="L141" s="170" t="s">
        <v>295</v>
      </c>
      <c r="M141" s="128"/>
      <c r="N141" s="121" t="s">
        <v>212</v>
      </c>
      <c r="O141" s="121">
        <v>2.1</v>
      </c>
    </row>
    <row r="142" spans="1:15" ht="18" customHeight="1">
      <c r="A142" s="69"/>
      <c r="B142" s="69"/>
      <c r="C142" s="69"/>
      <c r="D142" s="69"/>
      <c r="E142" s="63"/>
      <c r="F142" s="69"/>
      <c r="G142" s="69"/>
      <c r="H142" s="69"/>
      <c r="I142" s="69">
        <v>48</v>
      </c>
      <c r="J142" s="63">
        <v>914</v>
      </c>
      <c r="K142" s="63">
        <v>241</v>
      </c>
      <c r="L142" s="170" t="s">
        <v>296</v>
      </c>
      <c r="M142" s="128"/>
      <c r="N142" s="121" t="s">
        <v>212</v>
      </c>
      <c r="O142" s="121">
        <v>2.1</v>
      </c>
    </row>
    <row r="143" spans="1:15" ht="18" customHeight="1">
      <c r="A143" s="69"/>
      <c r="B143" s="69"/>
      <c r="C143" s="69"/>
      <c r="D143" s="69"/>
      <c r="E143" s="63"/>
      <c r="F143" s="69"/>
      <c r="G143" s="69"/>
      <c r="H143" s="69"/>
      <c r="I143" s="69">
        <v>49</v>
      </c>
      <c r="J143" s="63" t="s">
        <v>297</v>
      </c>
      <c r="K143" s="63">
        <v>382</v>
      </c>
      <c r="L143" s="170" t="s">
        <v>298</v>
      </c>
      <c r="M143" s="128"/>
      <c r="N143" s="121" t="s">
        <v>212</v>
      </c>
      <c r="O143" s="121">
        <v>2.1</v>
      </c>
    </row>
    <row r="144" spans="1:15" ht="18" customHeight="1">
      <c r="A144" s="69"/>
      <c r="B144" s="69"/>
      <c r="C144" s="69"/>
      <c r="D144" s="69"/>
      <c r="E144" s="63"/>
      <c r="F144" s="69"/>
      <c r="G144" s="69"/>
      <c r="H144" s="69"/>
      <c r="I144" s="69">
        <v>50</v>
      </c>
      <c r="J144" s="63">
        <v>918</v>
      </c>
      <c r="K144" s="63">
        <v>400</v>
      </c>
      <c r="L144" s="170" t="s">
        <v>299</v>
      </c>
      <c r="M144" s="128"/>
      <c r="N144" s="121" t="s">
        <v>212</v>
      </c>
      <c r="O144" s="121">
        <v>2.1</v>
      </c>
    </row>
    <row r="145" spans="1:15" ht="18" customHeight="1">
      <c r="A145" s="69"/>
      <c r="B145" s="69"/>
      <c r="C145" s="69"/>
      <c r="D145" s="69"/>
      <c r="E145" s="63"/>
      <c r="F145" s="69"/>
      <c r="G145" s="69"/>
      <c r="H145" s="69"/>
      <c r="I145" s="69">
        <v>51</v>
      </c>
      <c r="J145" s="63">
        <v>921</v>
      </c>
      <c r="K145" s="63">
        <v>400</v>
      </c>
      <c r="L145" s="170" t="s">
        <v>300</v>
      </c>
      <c r="M145" s="128"/>
      <c r="N145" s="121" t="s">
        <v>212</v>
      </c>
      <c r="O145" s="121">
        <v>2.1</v>
      </c>
    </row>
    <row r="146" spans="1:15" ht="18" customHeight="1">
      <c r="A146" s="69"/>
      <c r="B146" s="69"/>
      <c r="C146" s="69"/>
      <c r="D146" s="69"/>
      <c r="E146" s="63"/>
      <c r="F146" s="69"/>
      <c r="G146" s="69"/>
      <c r="H146" s="69"/>
      <c r="I146" s="69">
        <v>52</v>
      </c>
      <c r="J146" s="63" t="s">
        <v>301</v>
      </c>
      <c r="K146" s="63">
        <v>327</v>
      </c>
      <c r="L146" s="170" t="s">
        <v>302</v>
      </c>
      <c r="M146" s="128"/>
      <c r="N146" s="121" t="s">
        <v>212</v>
      </c>
      <c r="O146" s="121">
        <v>2.1</v>
      </c>
    </row>
    <row r="147" spans="1:15" ht="18" customHeight="1">
      <c r="A147" s="69"/>
      <c r="B147" s="69"/>
      <c r="C147" s="69"/>
      <c r="D147" s="69"/>
      <c r="E147" s="63"/>
      <c r="F147" s="69"/>
      <c r="G147" s="69"/>
      <c r="H147" s="69"/>
      <c r="I147" s="69">
        <v>53</v>
      </c>
      <c r="J147" s="63" t="s">
        <v>303</v>
      </c>
      <c r="K147" s="63">
        <v>232</v>
      </c>
      <c r="L147" s="170" t="s">
        <v>304</v>
      </c>
      <c r="M147" s="128"/>
      <c r="N147" s="121" t="s">
        <v>212</v>
      </c>
      <c r="O147" s="121">
        <v>2.1</v>
      </c>
    </row>
    <row r="148" spans="1:15" ht="18" customHeight="1">
      <c r="A148" s="69"/>
      <c r="B148" s="69"/>
      <c r="C148" s="69"/>
      <c r="D148" s="69"/>
      <c r="E148" s="63"/>
      <c r="F148" s="69"/>
      <c r="G148" s="69"/>
      <c r="H148" s="69"/>
      <c r="I148" s="69">
        <v>54</v>
      </c>
      <c r="J148" s="63">
        <v>925</v>
      </c>
      <c r="K148" s="63">
        <v>289</v>
      </c>
      <c r="L148" s="170" t="s">
        <v>305</v>
      </c>
      <c r="M148" s="128"/>
      <c r="N148" s="121" t="s">
        <v>212</v>
      </c>
      <c r="O148" s="121">
        <v>2.1</v>
      </c>
    </row>
    <row r="149" spans="1:15" ht="18" customHeight="1">
      <c r="A149" s="69"/>
      <c r="B149" s="69"/>
      <c r="C149" s="69"/>
      <c r="D149" s="69"/>
      <c r="E149" s="63"/>
      <c r="F149" s="69"/>
      <c r="G149" s="69"/>
      <c r="H149" s="69"/>
      <c r="I149" s="69">
        <v>55</v>
      </c>
      <c r="J149" s="63">
        <v>944</v>
      </c>
      <c r="K149" s="63">
        <v>225</v>
      </c>
      <c r="L149" s="170" t="s">
        <v>306</v>
      </c>
      <c r="M149" s="128"/>
      <c r="N149" s="121" t="s">
        <v>212</v>
      </c>
      <c r="O149" s="121">
        <v>2.1</v>
      </c>
    </row>
    <row r="150" spans="1:15" ht="18" customHeight="1">
      <c r="A150" s="69"/>
      <c r="B150" s="69"/>
      <c r="C150" s="69"/>
      <c r="D150" s="69"/>
      <c r="E150" s="63"/>
      <c r="F150" s="69"/>
      <c r="G150" s="69"/>
      <c r="H150" s="69"/>
      <c r="I150" s="69">
        <v>56</v>
      </c>
      <c r="J150" s="63">
        <v>949</v>
      </c>
      <c r="K150" s="63">
        <v>243</v>
      </c>
      <c r="L150" s="170" t="s">
        <v>307</v>
      </c>
      <c r="M150" s="128"/>
      <c r="N150" s="121" t="s">
        <v>212</v>
      </c>
      <c r="O150" s="121">
        <v>2.1</v>
      </c>
    </row>
    <row r="151" spans="1:15" ht="18" customHeight="1">
      <c r="A151" s="69"/>
      <c r="B151" s="69"/>
      <c r="C151" s="69"/>
      <c r="D151" s="69"/>
      <c r="E151" s="63"/>
      <c r="F151" s="69"/>
      <c r="G151" s="69"/>
      <c r="H151" s="69"/>
      <c r="I151" s="69">
        <v>57</v>
      </c>
      <c r="J151" s="63">
        <v>957</v>
      </c>
      <c r="K151" s="63">
        <v>229</v>
      </c>
      <c r="L151" s="170" t="s">
        <v>308</v>
      </c>
      <c r="M151" s="128"/>
      <c r="N151" s="121" t="s">
        <v>212</v>
      </c>
      <c r="O151" s="121">
        <v>2.1</v>
      </c>
    </row>
    <row r="152" spans="1:15" ht="18" customHeight="1">
      <c r="A152" s="69"/>
      <c r="B152" s="69"/>
      <c r="C152" s="69"/>
      <c r="D152" s="69"/>
      <c r="E152" s="63"/>
      <c r="F152" s="69"/>
      <c r="G152" s="69"/>
      <c r="H152" s="69"/>
      <c r="I152" s="69">
        <v>58</v>
      </c>
      <c r="J152" s="63">
        <v>971</v>
      </c>
      <c r="K152" s="63">
        <v>247</v>
      </c>
      <c r="L152" s="170" t="s">
        <v>309</v>
      </c>
      <c r="M152" s="128"/>
      <c r="N152" s="121" t="s">
        <v>212</v>
      </c>
      <c r="O152" s="121">
        <v>2.1</v>
      </c>
    </row>
    <row r="153" spans="1:15" ht="18" customHeight="1">
      <c r="A153" s="69"/>
      <c r="B153" s="69"/>
      <c r="C153" s="69"/>
      <c r="D153" s="69"/>
      <c r="E153" s="63"/>
      <c r="F153" s="69"/>
      <c r="G153" s="69"/>
      <c r="H153" s="69"/>
      <c r="I153" s="69">
        <v>59</v>
      </c>
      <c r="J153" s="63">
        <v>972</v>
      </c>
      <c r="K153" s="63">
        <v>248</v>
      </c>
      <c r="L153" s="170" t="s">
        <v>310</v>
      </c>
      <c r="M153" s="128"/>
      <c r="N153" s="121" t="s">
        <v>212</v>
      </c>
      <c r="O153" s="121">
        <v>2.1</v>
      </c>
    </row>
    <row r="154" spans="1:15" ht="18" customHeight="1">
      <c r="A154" s="69"/>
      <c r="B154" s="69"/>
      <c r="C154" s="69"/>
      <c r="D154" s="69"/>
      <c r="E154" s="63"/>
      <c r="F154" s="69"/>
      <c r="G154" s="69"/>
      <c r="H154" s="69"/>
      <c r="I154" s="69">
        <v>60</v>
      </c>
      <c r="J154" s="63">
        <v>974</v>
      </c>
      <c r="K154" s="63">
        <v>241</v>
      </c>
      <c r="L154" s="170" t="s">
        <v>311</v>
      </c>
      <c r="M154" s="128"/>
      <c r="N154" s="121" t="s">
        <v>212</v>
      </c>
      <c r="O154" s="121">
        <v>2.1</v>
      </c>
    </row>
    <row r="155" spans="1:15" ht="18" customHeight="1">
      <c r="A155" s="69"/>
      <c r="B155" s="69"/>
      <c r="C155" s="69"/>
      <c r="D155" s="69"/>
      <c r="E155" s="63"/>
      <c r="F155" s="69"/>
      <c r="G155" s="69"/>
      <c r="H155" s="69"/>
      <c r="I155" s="69">
        <v>61</v>
      </c>
      <c r="J155" s="63">
        <v>975</v>
      </c>
      <c r="K155" s="63">
        <v>235</v>
      </c>
      <c r="L155" s="170" t="s">
        <v>312</v>
      </c>
      <c r="M155" s="128"/>
      <c r="N155" s="121" t="s">
        <v>212</v>
      </c>
      <c r="O155" s="121">
        <v>2.1</v>
      </c>
    </row>
    <row r="156" spans="1:15" ht="18" customHeight="1">
      <c r="A156" s="69"/>
      <c r="B156" s="69"/>
      <c r="C156" s="69"/>
      <c r="D156" s="69"/>
      <c r="E156" s="63"/>
      <c r="F156" s="69"/>
      <c r="G156" s="69"/>
      <c r="H156" s="69"/>
      <c r="I156" s="69">
        <v>62</v>
      </c>
      <c r="J156" s="63">
        <v>976</v>
      </c>
      <c r="K156" s="63">
        <v>309</v>
      </c>
      <c r="L156" s="170" t="s">
        <v>313</v>
      </c>
      <c r="M156" s="128"/>
      <c r="N156" s="121" t="s">
        <v>212</v>
      </c>
      <c r="O156" s="121">
        <v>2.1</v>
      </c>
    </row>
    <row r="157" spans="1:15" ht="18" customHeight="1">
      <c r="A157" s="69"/>
      <c r="B157" s="69"/>
      <c r="C157" s="69"/>
      <c r="D157" s="69"/>
      <c r="E157" s="63"/>
      <c r="F157" s="69"/>
      <c r="G157" s="69"/>
      <c r="H157" s="69"/>
      <c r="I157" s="69">
        <v>63</v>
      </c>
      <c r="J157" s="63">
        <v>977</v>
      </c>
      <c r="K157" s="63">
        <v>316</v>
      </c>
      <c r="L157" s="170" t="s">
        <v>314</v>
      </c>
      <c r="M157" s="128"/>
      <c r="N157" s="121" t="s">
        <v>212</v>
      </c>
      <c r="O157" s="121">
        <v>2.1</v>
      </c>
    </row>
    <row r="158" spans="1:15" ht="18" customHeight="1">
      <c r="A158" s="69"/>
      <c r="B158" s="69"/>
      <c r="C158" s="69"/>
      <c r="D158" s="69"/>
      <c r="E158" s="63"/>
      <c r="F158" s="69"/>
      <c r="G158" s="69"/>
      <c r="H158" s="69"/>
      <c r="I158" s="69">
        <v>64</v>
      </c>
      <c r="J158" s="63" t="s">
        <v>315</v>
      </c>
      <c r="K158" s="63">
        <v>365</v>
      </c>
      <c r="L158" s="170" t="s">
        <v>316</v>
      </c>
      <c r="M158" s="128"/>
      <c r="N158" s="121" t="s">
        <v>212</v>
      </c>
      <c r="O158" s="121">
        <v>2.1</v>
      </c>
    </row>
    <row r="159" spans="1:15" ht="18" customHeight="1">
      <c r="A159" s="69"/>
      <c r="B159" s="69"/>
      <c r="C159" s="69"/>
      <c r="D159" s="69"/>
      <c r="E159" s="63"/>
      <c r="F159" s="69"/>
      <c r="G159" s="69"/>
      <c r="H159" s="69"/>
      <c r="I159" s="69">
        <v>65</v>
      </c>
      <c r="J159" s="63" t="s">
        <v>317</v>
      </c>
      <c r="K159" s="63">
        <v>386</v>
      </c>
      <c r="L159" s="170" t="s">
        <v>316</v>
      </c>
      <c r="M159" s="128"/>
      <c r="N159" s="121" t="s">
        <v>212</v>
      </c>
      <c r="O159" s="121">
        <v>2.1</v>
      </c>
    </row>
    <row r="160" spans="1:15" ht="18" customHeight="1">
      <c r="A160" s="69"/>
      <c r="B160" s="69"/>
      <c r="C160" s="69"/>
      <c r="D160" s="69"/>
      <c r="E160" s="63"/>
      <c r="F160" s="69"/>
      <c r="G160" s="69"/>
      <c r="H160" s="69"/>
      <c r="I160" s="69">
        <v>66</v>
      </c>
      <c r="J160" s="63" t="s">
        <v>318</v>
      </c>
      <c r="K160" s="63">
        <v>340</v>
      </c>
      <c r="L160" s="170" t="s">
        <v>319</v>
      </c>
      <c r="M160" s="128"/>
      <c r="N160" s="121" t="s">
        <v>212</v>
      </c>
      <c r="O160" s="121">
        <v>2.1</v>
      </c>
    </row>
    <row r="161" spans="1:15" ht="18" customHeight="1">
      <c r="A161" s="69"/>
      <c r="B161" s="69"/>
      <c r="C161" s="69"/>
      <c r="D161" s="69"/>
      <c r="E161" s="63"/>
      <c r="F161" s="69"/>
      <c r="G161" s="69"/>
      <c r="H161" s="69"/>
      <c r="I161" s="69">
        <v>67</v>
      </c>
      <c r="J161" s="63" t="s">
        <v>320</v>
      </c>
      <c r="K161" s="63">
        <v>336</v>
      </c>
      <c r="L161" s="170" t="s">
        <v>321</v>
      </c>
      <c r="M161" s="128"/>
      <c r="N161" s="121" t="s">
        <v>212</v>
      </c>
      <c r="O161" s="121">
        <v>2.1</v>
      </c>
    </row>
    <row r="162" spans="1:15" ht="18" customHeight="1">
      <c r="A162" s="69"/>
      <c r="B162" s="69"/>
      <c r="C162" s="69"/>
      <c r="D162" s="69"/>
      <c r="E162" s="63"/>
      <c r="F162" s="69"/>
      <c r="G162" s="69"/>
      <c r="H162" s="69"/>
      <c r="I162" s="69">
        <v>68</v>
      </c>
      <c r="J162" s="63" t="s">
        <v>322</v>
      </c>
      <c r="K162" s="63">
        <v>54</v>
      </c>
      <c r="L162" s="170" t="s">
        <v>323</v>
      </c>
      <c r="M162" s="128"/>
      <c r="N162" s="121" t="s">
        <v>212</v>
      </c>
      <c r="O162" s="121">
        <v>2.1</v>
      </c>
    </row>
    <row r="163" spans="1:15" ht="18" customHeight="1">
      <c r="A163" s="69"/>
      <c r="B163" s="69"/>
      <c r="C163" s="69"/>
      <c r="D163" s="69"/>
      <c r="E163" s="63"/>
      <c r="F163" s="69"/>
      <c r="G163" s="69"/>
      <c r="H163" s="69"/>
      <c r="I163" s="69">
        <v>69</v>
      </c>
      <c r="J163" s="63" t="s">
        <v>324</v>
      </c>
      <c r="K163" s="63">
        <v>461</v>
      </c>
      <c r="L163" s="170" t="s">
        <v>325</v>
      </c>
      <c r="M163" s="128"/>
      <c r="N163" s="121" t="s">
        <v>212</v>
      </c>
      <c r="O163" s="121">
        <v>2.1</v>
      </c>
    </row>
    <row r="164" spans="1:15" ht="18" customHeight="1">
      <c r="A164" s="69"/>
      <c r="B164" s="69"/>
      <c r="C164" s="69"/>
      <c r="D164" s="69"/>
      <c r="E164" s="63"/>
      <c r="F164" s="69"/>
      <c r="G164" s="69"/>
      <c r="H164" s="69"/>
      <c r="I164" s="69">
        <v>70</v>
      </c>
      <c r="J164" s="63" t="s">
        <v>326</v>
      </c>
      <c r="K164" s="63">
        <v>224</v>
      </c>
      <c r="L164" s="170" t="s">
        <v>327</v>
      </c>
      <c r="M164" s="128"/>
      <c r="N164" s="121" t="s">
        <v>212</v>
      </c>
      <c r="O164" s="121">
        <v>2.1</v>
      </c>
    </row>
    <row r="165" spans="1:15" ht="18" customHeight="1">
      <c r="A165" s="69"/>
      <c r="B165" s="69"/>
      <c r="C165" s="69"/>
      <c r="D165" s="69"/>
      <c r="E165" s="63"/>
      <c r="F165" s="69"/>
      <c r="G165" s="69"/>
      <c r="H165" s="69"/>
      <c r="I165" s="69">
        <v>71</v>
      </c>
      <c r="J165" s="63" t="s">
        <v>328</v>
      </c>
      <c r="K165" s="63">
        <v>236</v>
      </c>
      <c r="L165" s="170" t="s">
        <v>329</v>
      </c>
      <c r="M165" s="128"/>
      <c r="N165" s="121" t="s">
        <v>212</v>
      </c>
      <c r="O165" s="121">
        <v>2.1</v>
      </c>
    </row>
    <row r="166" spans="1:15" ht="18" customHeight="1">
      <c r="A166" s="69"/>
      <c r="B166" s="69"/>
      <c r="C166" s="69"/>
      <c r="D166" s="69"/>
      <c r="E166" s="63"/>
      <c r="F166" s="69"/>
      <c r="G166" s="69"/>
      <c r="H166" s="69"/>
      <c r="I166" s="69">
        <v>72</v>
      </c>
      <c r="J166" s="63">
        <v>982</v>
      </c>
      <c r="K166" s="63">
        <v>235</v>
      </c>
      <c r="L166" s="170" t="s">
        <v>330</v>
      </c>
      <c r="M166" s="128"/>
      <c r="N166" s="121" t="s">
        <v>212</v>
      </c>
      <c r="O166" s="121">
        <v>2.1</v>
      </c>
    </row>
    <row r="167" spans="1:15" ht="18">
      <c r="A167" s="69"/>
      <c r="B167" s="69"/>
      <c r="C167" s="69"/>
      <c r="D167" s="69"/>
      <c r="E167" s="63"/>
      <c r="F167" s="69"/>
      <c r="G167" s="69"/>
      <c r="H167" s="69"/>
      <c r="I167" s="69">
        <v>73</v>
      </c>
      <c r="J167" s="63" t="s">
        <v>331</v>
      </c>
      <c r="K167" s="63">
        <v>160</v>
      </c>
      <c r="L167" s="175" t="s">
        <v>332</v>
      </c>
      <c r="M167" s="128" t="s">
        <v>333</v>
      </c>
      <c r="N167" s="121" t="s">
        <v>103</v>
      </c>
      <c r="O167" s="121">
        <v>4</v>
      </c>
    </row>
    <row r="168" spans="1:15" ht="18">
      <c r="A168" s="69"/>
      <c r="B168" s="69"/>
      <c r="C168" s="69"/>
      <c r="D168" s="69"/>
      <c r="E168" s="63"/>
      <c r="F168" s="69"/>
      <c r="G168" s="69"/>
      <c r="H168" s="69"/>
      <c r="I168" s="69">
        <v>74</v>
      </c>
      <c r="J168" s="63" t="s">
        <v>334</v>
      </c>
      <c r="K168" s="63">
        <v>175</v>
      </c>
      <c r="L168" s="175" t="s">
        <v>332</v>
      </c>
      <c r="M168" s="128" t="s">
        <v>335</v>
      </c>
      <c r="N168" s="121" t="s">
        <v>103</v>
      </c>
      <c r="O168" s="121">
        <v>4</v>
      </c>
    </row>
    <row r="169" spans="1:15" ht="18" customHeight="1">
      <c r="A169" s="69"/>
      <c r="B169" s="69"/>
      <c r="C169" s="69"/>
      <c r="D169" s="69"/>
      <c r="E169" s="63"/>
      <c r="F169" s="69"/>
      <c r="G169" s="69"/>
      <c r="H169" s="69"/>
      <c r="I169" s="69">
        <v>75</v>
      </c>
      <c r="J169" s="63" t="s">
        <v>336</v>
      </c>
      <c r="K169" s="63">
        <v>1219</v>
      </c>
      <c r="L169" s="176" t="s">
        <v>337</v>
      </c>
      <c r="M169" s="137" t="s">
        <v>338</v>
      </c>
      <c r="N169" s="121" t="s">
        <v>212</v>
      </c>
      <c r="O169" s="121">
        <v>2.2</v>
      </c>
    </row>
    <row r="170" spans="1:15" ht="18">
      <c r="A170" s="69"/>
      <c r="B170" s="69"/>
      <c r="C170" s="69"/>
      <c r="D170" s="69"/>
      <c r="E170" s="63"/>
      <c r="F170" s="69"/>
      <c r="G170" s="69"/>
      <c r="H170" s="69"/>
      <c r="I170" s="69">
        <v>76</v>
      </c>
      <c r="J170" s="63" t="s">
        <v>339</v>
      </c>
      <c r="K170" s="63">
        <v>415</v>
      </c>
      <c r="L170" s="175" t="s">
        <v>332</v>
      </c>
      <c r="M170" s="128" t="s">
        <v>340</v>
      </c>
      <c r="N170" s="51" t="s">
        <v>103</v>
      </c>
      <c r="O170" s="51">
        <v>1</v>
      </c>
    </row>
    <row r="171" spans="1:15" ht="18">
      <c r="A171" s="69"/>
      <c r="B171" s="69"/>
      <c r="C171" s="69"/>
      <c r="D171" s="69"/>
      <c r="E171" s="63"/>
      <c r="F171" s="69"/>
      <c r="G171" s="69"/>
      <c r="H171" s="69"/>
      <c r="I171" s="69">
        <v>77</v>
      </c>
      <c r="J171" s="63" t="s">
        <v>341</v>
      </c>
      <c r="K171" s="63">
        <v>4</v>
      </c>
      <c r="L171" s="175" t="s">
        <v>332</v>
      </c>
      <c r="M171" s="128" t="s">
        <v>342</v>
      </c>
      <c r="N171" s="121" t="s">
        <v>103</v>
      </c>
      <c r="O171" s="121">
        <v>4</v>
      </c>
    </row>
    <row r="172" spans="1:15" ht="18">
      <c r="A172" s="69"/>
      <c r="B172" s="69"/>
      <c r="C172" s="69"/>
      <c r="D172" s="69"/>
      <c r="E172" s="63"/>
      <c r="F172" s="69"/>
      <c r="G172" s="69"/>
      <c r="H172" s="69"/>
      <c r="I172" s="69">
        <v>78</v>
      </c>
      <c r="J172" s="63" t="s">
        <v>343</v>
      </c>
      <c r="K172" s="63">
        <v>21</v>
      </c>
      <c r="L172" s="175" t="s">
        <v>332</v>
      </c>
      <c r="M172" s="128" t="s">
        <v>342</v>
      </c>
      <c r="N172" s="121" t="s">
        <v>103</v>
      </c>
      <c r="O172" s="121">
        <v>4</v>
      </c>
    </row>
    <row r="173" spans="1:15" ht="18" customHeight="1">
      <c r="A173" s="69"/>
      <c r="B173" s="69"/>
      <c r="C173" s="69"/>
      <c r="D173" s="69"/>
      <c r="E173" s="63"/>
      <c r="F173" s="69"/>
      <c r="G173" s="69"/>
      <c r="H173" s="69"/>
      <c r="I173" s="69">
        <v>79</v>
      </c>
      <c r="J173" s="63" t="s">
        <v>344</v>
      </c>
      <c r="K173" s="63">
        <v>220</v>
      </c>
      <c r="L173" s="175" t="s">
        <v>345</v>
      </c>
      <c r="M173" s="128" t="s">
        <v>346</v>
      </c>
      <c r="N173" s="121" t="s">
        <v>212</v>
      </c>
      <c r="O173" s="121">
        <v>2.1</v>
      </c>
    </row>
    <row r="174" spans="1:15" ht="18" customHeight="1">
      <c r="A174" s="69"/>
      <c r="B174" s="69"/>
      <c r="C174" s="69"/>
      <c r="D174" s="69"/>
      <c r="E174" s="63"/>
      <c r="F174" s="69"/>
      <c r="G174" s="69"/>
      <c r="H174" s="69"/>
      <c r="I174" s="69">
        <v>80</v>
      </c>
      <c r="J174" s="63">
        <v>988</v>
      </c>
      <c r="K174" s="63">
        <v>269</v>
      </c>
      <c r="L174" s="177" t="s">
        <v>321</v>
      </c>
      <c r="M174" s="128"/>
      <c r="N174" s="121" t="s">
        <v>212</v>
      </c>
      <c r="O174" s="121">
        <v>2.1</v>
      </c>
    </row>
    <row r="175" spans="1:15" ht="18" customHeight="1">
      <c r="A175" s="69"/>
      <c r="B175" s="69"/>
      <c r="C175" s="69"/>
      <c r="D175" s="69"/>
      <c r="E175" s="63"/>
      <c r="F175" s="69"/>
      <c r="G175" s="69"/>
      <c r="H175" s="69"/>
      <c r="I175" s="69">
        <v>81</v>
      </c>
      <c r="J175" s="63">
        <v>999</v>
      </c>
      <c r="K175" s="63">
        <v>230</v>
      </c>
      <c r="L175" s="177" t="s">
        <v>347</v>
      </c>
      <c r="M175" s="128"/>
      <c r="N175" s="121" t="s">
        <v>212</v>
      </c>
      <c r="O175" s="121">
        <v>2.1</v>
      </c>
    </row>
    <row r="176" spans="1:15" ht="18" customHeight="1">
      <c r="A176" s="69"/>
      <c r="B176" s="69"/>
      <c r="C176" s="69"/>
      <c r="D176" s="69"/>
      <c r="E176" s="63"/>
      <c r="F176" s="69"/>
      <c r="G176" s="69"/>
      <c r="H176" s="69"/>
      <c r="I176" s="69">
        <v>82</v>
      </c>
      <c r="J176" s="63">
        <v>1000</v>
      </c>
      <c r="K176" s="63">
        <v>228</v>
      </c>
      <c r="L176" s="177" t="s">
        <v>348</v>
      </c>
      <c r="M176" s="128"/>
      <c r="N176" s="121" t="s">
        <v>212</v>
      </c>
      <c r="O176" s="121">
        <v>2.1</v>
      </c>
    </row>
    <row r="177" spans="1:15" ht="18" customHeight="1">
      <c r="A177" s="69"/>
      <c r="B177" s="69"/>
      <c r="C177" s="69"/>
      <c r="D177" s="69"/>
      <c r="E177" s="63"/>
      <c r="F177" s="69"/>
      <c r="G177" s="69"/>
      <c r="H177" s="69"/>
      <c r="I177" s="69">
        <v>83</v>
      </c>
      <c r="J177" s="63" t="s">
        <v>349</v>
      </c>
      <c r="K177" s="63">
        <v>368</v>
      </c>
      <c r="L177" s="177" t="s">
        <v>350</v>
      </c>
      <c r="M177" s="128"/>
      <c r="N177" s="121" t="s">
        <v>212</v>
      </c>
      <c r="O177" s="121">
        <v>2.1</v>
      </c>
    </row>
    <row r="178" spans="1:15" ht="18" customHeight="1">
      <c r="A178" s="69"/>
      <c r="B178" s="69"/>
      <c r="C178" s="69"/>
      <c r="D178" s="69"/>
      <c r="E178" s="63"/>
      <c r="F178" s="69"/>
      <c r="G178" s="69"/>
      <c r="H178" s="69"/>
      <c r="I178" s="69">
        <v>84</v>
      </c>
      <c r="J178" s="63" t="s">
        <v>351</v>
      </c>
      <c r="K178" s="63">
        <v>271</v>
      </c>
      <c r="L178" s="177" t="s">
        <v>352</v>
      </c>
      <c r="M178" s="128"/>
      <c r="N178" s="121" t="s">
        <v>212</v>
      </c>
      <c r="O178" s="121">
        <v>2.1</v>
      </c>
    </row>
    <row r="179" spans="1:15" ht="18" customHeight="1">
      <c r="A179" s="69"/>
      <c r="B179" s="69"/>
      <c r="C179" s="69"/>
      <c r="D179" s="69"/>
      <c r="E179" s="63"/>
      <c r="F179" s="69"/>
      <c r="G179" s="69"/>
      <c r="H179" s="69"/>
      <c r="I179" s="69">
        <v>85</v>
      </c>
      <c r="J179" s="63">
        <v>1012</v>
      </c>
      <c r="K179" s="63">
        <v>498</v>
      </c>
      <c r="L179" s="177" t="s">
        <v>353</v>
      </c>
      <c r="M179" s="128"/>
      <c r="N179" s="121" t="s">
        <v>212</v>
      </c>
      <c r="O179" s="121">
        <v>2.1</v>
      </c>
    </row>
    <row r="180" spans="1:15" ht="18" customHeight="1">
      <c r="A180" s="69"/>
      <c r="B180" s="69"/>
      <c r="C180" s="69"/>
      <c r="D180" s="69"/>
      <c r="E180" s="63"/>
      <c r="F180" s="69"/>
      <c r="G180" s="69"/>
      <c r="H180" s="69"/>
      <c r="I180" s="69">
        <v>86</v>
      </c>
      <c r="J180" s="63">
        <v>1014</v>
      </c>
      <c r="K180" s="63">
        <v>742</v>
      </c>
      <c r="L180" s="178" t="s">
        <v>354</v>
      </c>
      <c r="M180" s="128" t="s">
        <v>346</v>
      </c>
      <c r="N180" s="121" t="s">
        <v>212</v>
      </c>
      <c r="O180" s="121">
        <v>2.1</v>
      </c>
    </row>
    <row r="181" spans="1:15" ht="18" customHeight="1">
      <c r="A181" s="69"/>
      <c r="B181" s="69"/>
      <c r="C181" s="69"/>
      <c r="D181" s="69"/>
      <c r="E181" s="63"/>
      <c r="F181" s="69"/>
      <c r="G181" s="69"/>
      <c r="H181" s="69"/>
      <c r="I181" s="69">
        <v>87</v>
      </c>
      <c r="J181" s="63">
        <v>1016</v>
      </c>
      <c r="K181" s="63">
        <v>342</v>
      </c>
      <c r="L181" s="177" t="s">
        <v>355</v>
      </c>
      <c r="M181" s="128"/>
      <c r="N181" s="121" t="s">
        <v>212</v>
      </c>
      <c r="O181" s="121">
        <v>2.1</v>
      </c>
    </row>
    <row r="182" spans="1:15" ht="18" customHeight="1">
      <c r="A182" s="69"/>
      <c r="B182" s="69"/>
      <c r="C182" s="69"/>
      <c r="D182" s="69"/>
      <c r="E182" s="63"/>
      <c r="F182" s="69"/>
      <c r="G182" s="69"/>
      <c r="H182" s="69"/>
      <c r="I182" s="69">
        <v>88</v>
      </c>
      <c r="J182" s="63">
        <v>1018</v>
      </c>
      <c r="K182" s="63">
        <v>343</v>
      </c>
      <c r="L182" s="177" t="s">
        <v>356</v>
      </c>
      <c r="M182" s="128"/>
      <c r="N182" s="121" t="s">
        <v>212</v>
      </c>
      <c r="O182" s="121">
        <v>2.1</v>
      </c>
    </row>
    <row r="183" spans="1:15" ht="18" customHeight="1">
      <c r="A183" s="69"/>
      <c r="B183" s="69"/>
      <c r="C183" s="69"/>
      <c r="D183" s="69"/>
      <c r="E183" s="63"/>
      <c r="F183" s="69"/>
      <c r="G183" s="69"/>
      <c r="H183" s="69"/>
      <c r="I183" s="69">
        <v>89</v>
      </c>
      <c r="J183" s="63" t="s">
        <v>357</v>
      </c>
      <c r="K183" s="63">
        <v>385</v>
      </c>
      <c r="L183" s="177" t="s">
        <v>358</v>
      </c>
      <c r="M183" s="128"/>
      <c r="N183" s="121" t="s">
        <v>212</v>
      </c>
      <c r="O183" s="121">
        <v>2.1</v>
      </c>
    </row>
    <row r="184" spans="1:15" ht="18" customHeight="1">
      <c r="A184" s="69"/>
      <c r="B184" s="69"/>
      <c r="C184" s="69"/>
      <c r="D184" s="69"/>
      <c r="E184" s="63"/>
      <c r="F184" s="69"/>
      <c r="G184" s="69"/>
      <c r="H184" s="69"/>
      <c r="I184" s="69">
        <v>90</v>
      </c>
      <c r="J184" s="63" t="s">
        <v>359</v>
      </c>
      <c r="K184" s="63">
        <v>278</v>
      </c>
      <c r="L184" s="177" t="s">
        <v>360</v>
      </c>
      <c r="M184" s="128"/>
      <c r="N184" s="121" t="s">
        <v>212</v>
      </c>
      <c r="O184" s="121">
        <v>2.1</v>
      </c>
    </row>
    <row r="185" spans="1:15" ht="18" customHeight="1">
      <c r="A185" s="69"/>
      <c r="B185" s="69"/>
      <c r="C185" s="69"/>
      <c r="D185" s="69"/>
      <c r="E185" s="63"/>
      <c r="F185" s="69"/>
      <c r="G185" s="69"/>
      <c r="H185" s="69"/>
      <c r="I185" s="69">
        <v>91</v>
      </c>
      <c r="J185" s="63" t="s">
        <v>361</v>
      </c>
      <c r="K185" s="63">
        <v>284</v>
      </c>
      <c r="L185" s="177" t="s">
        <v>362</v>
      </c>
      <c r="M185" s="128"/>
      <c r="N185" s="121" t="s">
        <v>212</v>
      </c>
      <c r="O185" s="121">
        <v>2.1</v>
      </c>
    </row>
    <row r="186" spans="1:15" ht="18" customHeight="1">
      <c r="A186" s="69"/>
      <c r="B186" s="69"/>
      <c r="C186" s="69"/>
      <c r="D186" s="69"/>
      <c r="E186" s="63"/>
      <c r="F186" s="69"/>
      <c r="G186" s="69"/>
      <c r="H186" s="69"/>
      <c r="I186" s="69">
        <v>92</v>
      </c>
      <c r="J186" s="63" t="s">
        <v>363</v>
      </c>
      <c r="K186" s="63">
        <v>299</v>
      </c>
      <c r="L186" s="177" t="s">
        <v>364</v>
      </c>
      <c r="M186" s="128"/>
      <c r="N186" s="121" t="s">
        <v>212</v>
      </c>
      <c r="O186" s="121">
        <v>2.1</v>
      </c>
    </row>
    <row r="187" spans="1:15" ht="18" customHeight="1">
      <c r="A187" s="69"/>
      <c r="B187" s="69"/>
      <c r="C187" s="69"/>
      <c r="D187" s="69"/>
      <c r="E187" s="63"/>
      <c r="F187" s="69"/>
      <c r="G187" s="69"/>
      <c r="H187" s="69"/>
      <c r="I187" s="69">
        <v>93</v>
      </c>
      <c r="J187" s="63" t="s">
        <v>365</v>
      </c>
      <c r="K187" s="63">
        <v>505</v>
      </c>
      <c r="L187" s="177" t="s">
        <v>366</v>
      </c>
      <c r="M187" s="128"/>
      <c r="N187" s="121" t="s">
        <v>212</v>
      </c>
      <c r="O187" s="121">
        <v>2.1</v>
      </c>
    </row>
    <row r="188" spans="1:15" ht="18" customHeight="1">
      <c r="A188" s="69"/>
      <c r="B188" s="69"/>
      <c r="C188" s="69"/>
      <c r="D188" s="69"/>
      <c r="E188" s="63"/>
      <c r="F188" s="69"/>
      <c r="G188" s="69"/>
      <c r="H188" s="69"/>
      <c r="I188" s="69">
        <v>94</v>
      </c>
      <c r="J188" s="63" t="s">
        <v>367</v>
      </c>
      <c r="K188" s="63">
        <v>324</v>
      </c>
      <c r="L188" s="178" t="s">
        <v>368</v>
      </c>
      <c r="M188" s="128" t="s">
        <v>280</v>
      </c>
      <c r="N188" s="121" t="s">
        <v>212</v>
      </c>
      <c r="O188" s="121">
        <v>2.1</v>
      </c>
    </row>
    <row r="189" spans="1:15" ht="18" customHeight="1">
      <c r="A189" s="69"/>
      <c r="B189" s="69"/>
      <c r="C189" s="69"/>
      <c r="D189" s="69"/>
      <c r="E189" s="63"/>
      <c r="F189" s="69"/>
      <c r="G189" s="69"/>
      <c r="H189" s="69"/>
      <c r="I189" s="69">
        <v>95</v>
      </c>
      <c r="J189" s="63" t="s">
        <v>369</v>
      </c>
      <c r="K189" s="63">
        <v>328</v>
      </c>
      <c r="L189" s="177" t="s">
        <v>370</v>
      </c>
      <c r="M189" s="128"/>
      <c r="N189" s="121" t="s">
        <v>212</v>
      </c>
      <c r="O189" s="121">
        <v>2.1</v>
      </c>
    </row>
    <row r="190" spans="1:15" ht="18" customHeight="1">
      <c r="A190" s="69"/>
      <c r="B190" s="69"/>
      <c r="C190" s="69"/>
      <c r="D190" s="69"/>
      <c r="E190" s="63"/>
      <c r="F190" s="69"/>
      <c r="G190" s="69"/>
      <c r="H190" s="69"/>
      <c r="I190" s="69">
        <v>96</v>
      </c>
      <c r="J190" s="63" t="s">
        <v>371</v>
      </c>
      <c r="K190" s="63">
        <v>317</v>
      </c>
      <c r="L190" s="177" t="s">
        <v>372</v>
      </c>
      <c r="M190" s="128"/>
      <c r="N190" s="121" t="s">
        <v>212</v>
      </c>
      <c r="O190" s="121">
        <v>2.1</v>
      </c>
    </row>
    <row r="191" spans="1:15" ht="18" customHeight="1">
      <c r="A191" s="69"/>
      <c r="B191" s="69"/>
      <c r="C191" s="69"/>
      <c r="D191" s="69"/>
      <c r="E191" s="63"/>
      <c r="F191" s="69"/>
      <c r="G191" s="69"/>
      <c r="H191" s="69"/>
      <c r="I191" s="69">
        <v>97</v>
      </c>
      <c r="J191" s="63" t="s">
        <v>373</v>
      </c>
      <c r="K191" s="63">
        <v>385</v>
      </c>
      <c r="L191" s="177" t="s">
        <v>374</v>
      </c>
      <c r="M191" s="128"/>
      <c r="N191" s="121" t="s">
        <v>212</v>
      </c>
      <c r="O191" s="121">
        <v>2.1</v>
      </c>
    </row>
    <row r="192" spans="1:15" ht="18" customHeight="1">
      <c r="A192" s="69"/>
      <c r="B192" s="69"/>
      <c r="C192" s="69"/>
      <c r="D192" s="69"/>
      <c r="E192" s="63"/>
      <c r="F192" s="69"/>
      <c r="G192" s="69"/>
      <c r="H192" s="69"/>
      <c r="I192" s="69">
        <v>98</v>
      </c>
      <c r="J192" s="63" t="s">
        <v>375</v>
      </c>
      <c r="K192" s="63">
        <v>301</v>
      </c>
      <c r="L192" s="180" t="s">
        <v>376</v>
      </c>
      <c r="M192" s="128"/>
      <c r="N192" s="121" t="s">
        <v>212</v>
      </c>
      <c r="O192" s="121">
        <v>2.1</v>
      </c>
    </row>
    <row r="193" spans="1:15" ht="18" customHeight="1">
      <c r="A193" s="69"/>
      <c r="B193" s="69"/>
      <c r="C193" s="69"/>
      <c r="D193" s="69"/>
      <c r="E193" s="63"/>
      <c r="F193" s="69"/>
      <c r="G193" s="69"/>
      <c r="H193" s="69"/>
      <c r="I193" s="69">
        <v>99</v>
      </c>
      <c r="J193" s="63">
        <v>1022</v>
      </c>
      <c r="K193" s="63">
        <v>300</v>
      </c>
      <c r="L193" s="177" t="s">
        <v>377</v>
      </c>
      <c r="M193" s="128"/>
      <c r="N193" s="121" t="s">
        <v>212</v>
      </c>
      <c r="O193" s="121">
        <v>2.1</v>
      </c>
    </row>
    <row r="194" spans="1:15" ht="18" customHeight="1">
      <c r="A194" s="69"/>
      <c r="B194" s="69"/>
      <c r="C194" s="69"/>
      <c r="D194" s="69"/>
      <c r="E194" s="63"/>
      <c r="F194" s="69"/>
      <c r="G194" s="69"/>
      <c r="H194" s="69"/>
      <c r="I194" s="69">
        <v>100</v>
      </c>
      <c r="J194" s="63">
        <v>1024</v>
      </c>
      <c r="K194" s="63">
        <v>413</v>
      </c>
      <c r="L194" s="177" t="s">
        <v>378</v>
      </c>
      <c r="M194" s="128"/>
      <c r="N194" s="121" t="s">
        <v>212</v>
      </c>
      <c r="O194" s="121">
        <v>2.1</v>
      </c>
    </row>
    <row r="195" spans="1:15" ht="18" customHeight="1">
      <c r="A195" s="69"/>
      <c r="B195" s="69"/>
      <c r="C195" s="69"/>
      <c r="D195" s="69"/>
      <c r="E195" s="63"/>
      <c r="F195" s="69"/>
      <c r="G195" s="69"/>
      <c r="H195" s="69"/>
      <c r="I195" s="69">
        <v>101</v>
      </c>
      <c r="J195" s="63">
        <v>1032</v>
      </c>
      <c r="K195" s="63">
        <v>436</v>
      </c>
      <c r="L195" s="177" t="s">
        <v>379</v>
      </c>
      <c r="M195" s="128"/>
      <c r="N195" s="121" t="s">
        <v>212</v>
      </c>
      <c r="O195" s="121">
        <v>2.1</v>
      </c>
    </row>
    <row r="196" spans="1:15" ht="18" customHeight="1">
      <c r="A196" s="69"/>
      <c r="B196" s="69"/>
      <c r="C196" s="69"/>
      <c r="D196" s="69"/>
      <c r="E196" s="63"/>
      <c r="F196" s="69"/>
      <c r="G196" s="69"/>
      <c r="H196" s="69"/>
      <c r="I196" s="69">
        <v>102</v>
      </c>
      <c r="J196" s="63">
        <v>1033</v>
      </c>
      <c r="K196" s="63">
        <v>429</v>
      </c>
      <c r="L196" s="177" t="s">
        <v>380</v>
      </c>
      <c r="M196" s="128"/>
      <c r="N196" s="121" t="s">
        <v>212</v>
      </c>
      <c r="O196" s="121">
        <v>2.1</v>
      </c>
    </row>
    <row r="197" spans="1:15" ht="18" customHeight="1">
      <c r="A197" s="69"/>
      <c r="B197" s="69"/>
      <c r="C197" s="69"/>
      <c r="D197" s="69"/>
      <c r="E197" s="63"/>
      <c r="F197" s="69"/>
      <c r="G197" s="69"/>
      <c r="H197" s="69"/>
      <c r="I197" s="69">
        <v>103</v>
      </c>
      <c r="J197" s="63">
        <v>1034</v>
      </c>
      <c r="K197" s="63">
        <v>430</v>
      </c>
      <c r="L197" s="177" t="s">
        <v>381</v>
      </c>
      <c r="M197" s="128"/>
      <c r="N197" s="121" t="s">
        <v>212</v>
      </c>
      <c r="O197" s="121">
        <v>2.1</v>
      </c>
    </row>
    <row r="198" spans="1:15" ht="18" customHeight="1">
      <c r="A198" s="69"/>
      <c r="B198" s="69"/>
      <c r="C198" s="69"/>
      <c r="D198" s="69"/>
      <c r="E198" s="63"/>
      <c r="F198" s="69"/>
      <c r="G198" s="69"/>
      <c r="H198" s="69"/>
      <c r="I198" s="69">
        <v>104</v>
      </c>
      <c r="J198" s="63" t="s">
        <v>382</v>
      </c>
      <c r="K198" s="63">
        <v>404</v>
      </c>
      <c r="L198" s="177" t="s">
        <v>383</v>
      </c>
      <c r="M198" s="128"/>
      <c r="N198" s="121" t="s">
        <v>212</v>
      </c>
      <c r="O198" s="121">
        <v>2.1</v>
      </c>
    </row>
    <row r="199" spans="1:15" ht="18" customHeight="1">
      <c r="A199" s="69"/>
      <c r="B199" s="69"/>
      <c r="C199" s="69"/>
      <c r="D199" s="69"/>
      <c r="E199" s="63"/>
      <c r="F199" s="69"/>
      <c r="G199" s="69"/>
      <c r="H199" s="69"/>
      <c r="I199" s="69">
        <v>105</v>
      </c>
      <c r="J199" s="63" t="s">
        <v>384</v>
      </c>
      <c r="K199" s="63">
        <v>232</v>
      </c>
      <c r="L199" s="177" t="s">
        <v>385</v>
      </c>
      <c r="M199" s="128"/>
      <c r="N199" s="121" t="s">
        <v>212</v>
      </c>
      <c r="O199" s="121">
        <v>2.1</v>
      </c>
    </row>
    <row r="200" spans="1:15" ht="18" customHeight="1">
      <c r="A200" s="69"/>
      <c r="B200" s="69"/>
      <c r="C200" s="69"/>
      <c r="D200" s="69"/>
      <c r="E200" s="63"/>
      <c r="F200" s="69"/>
      <c r="G200" s="69"/>
      <c r="H200" s="69"/>
      <c r="I200" s="69">
        <v>106</v>
      </c>
      <c r="J200" s="63">
        <v>1038</v>
      </c>
      <c r="K200" s="63">
        <v>535</v>
      </c>
      <c r="L200" s="177" t="s">
        <v>386</v>
      </c>
      <c r="M200" s="128"/>
      <c r="N200" s="121" t="s">
        <v>212</v>
      </c>
      <c r="O200" s="121">
        <v>2.1</v>
      </c>
    </row>
    <row r="201" spans="1:15" ht="18" customHeight="1">
      <c r="A201" s="69"/>
      <c r="B201" s="69"/>
      <c r="C201" s="69"/>
      <c r="D201" s="69"/>
      <c r="E201" s="63"/>
      <c r="F201" s="69"/>
      <c r="G201" s="69"/>
      <c r="H201" s="69"/>
      <c r="I201" s="69">
        <v>107</v>
      </c>
      <c r="J201" s="63" t="s">
        <v>387</v>
      </c>
      <c r="K201" s="63">
        <v>345</v>
      </c>
      <c r="L201" s="177" t="s">
        <v>388</v>
      </c>
      <c r="M201" s="128"/>
      <c r="N201" s="121" t="s">
        <v>212</v>
      </c>
      <c r="O201" s="121">
        <v>2.1</v>
      </c>
    </row>
    <row r="202" spans="1:15" ht="18" customHeight="1">
      <c r="A202" s="69"/>
      <c r="B202" s="69"/>
      <c r="C202" s="69"/>
      <c r="D202" s="69"/>
      <c r="E202" s="63"/>
      <c r="F202" s="69"/>
      <c r="G202" s="69"/>
      <c r="H202" s="69"/>
      <c r="I202" s="69">
        <v>108</v>
      </c>
      <c r="J202" s="63" t="s">
        <v>389</v>
      </c>
      <c r="K202" s="63">
        <v>385</v>
      </c>
      <c r="L202" s="177" t="s">
        <v>390</v>
      </c>
      <c r="M202" s="128"/>
      <c r="N202" s="121" t="s">
        <v>212</v>
      </c>
      <c r="O202" s="121">
        <v>2.1</v>
      </c>
    </row>
    <row r="203" spans="1:15" ht="18" customHeight="1">
      <c r="A203" s="69"/>
      <c r="B203" s="69"/>
      <c r="C203" s="69"/>
      <c r="D203" s="69"/>
      <c r="E203" s="63"/>
      <c r="F203" s="69"/>
      <c r="G203" s="69"/>
      <c r="H203" s="69"/>
      <c r="I203" s="69">
        <v>109</v>
      </c>
      <c r="J203" s="63" t="s">
        <v>391</v>
      </c>
      <c r="K203" s="63">
        <v>386</v>
      </c>
      <c r="L203" s="178" t="s">
        <v>392</v>
      </c>
      <c r="M203" s="128" t="s">
        <v>280</v>
      </c>
      <c r="N203" s="121" t="s">
        <v>212</v>
      </c>
      <c r="O203" s="121">
        <v>2.1</v>
      </c>
    </row>
    <row r="204" spans="1:15" ht="18" customHeight="1">
      <c r="A204" s="69"/>
      <c r="B204" s="69"/>
      <c r="C204" s="69"/>
      <c r="D204" s="69"/>
      <c r="E204" s="63"/>
      <c r="F204" s="69"/>
      <c r="G204" s="69"/>
      <c r="H204" s="69"/>
      <c r="I204" s="69">
        <v>110</v>
      </c>
      <c r="J204" s="63" t="s">
        <v>393</v>
      </c>
      <c r="K204" s="63">
        <v>347</v>
      </c>
      <c r="L204" s="177" t="s">
        <v>394</v>
      </c>
      <c r="M204" s="128"/>
      <c r="N204" s="121" t="s">
        <v>212</v>
      </c>
      <c r="O204" s="121">
        <v>2.1</v>
      </c>
    </row>
    <row r="205" spans="1:15" ht="18" customHeight="1">
      <c r="A205" s="69"/>
      <c r="B205" s="69"/>
      <c r="C205" s="69"/>
      <c r="D205" s="69"/>
      <c r="E205" s="63"/>
      <c r="F205" s="69"/>
      <c r="G205" s="69"/>
      <c r="H205" s="69"/>
      <c r="I205" s="69">
        <v>111</v>
      </c>
      <c r="J205" s="63" t="s">
        <v>395</v>
      </c>
      <c r="K205" s="63">
        <v>355</v>
      </c>
      <c r="L205" s="177" t="s">
        <v>269</v>
      </c>
      <c r="M205" s="128"/>
      <c r="N205" s="121" t="s">
        <v>212</v>
      </c>
      <c r="O205" s="121">
        <v>2.1</v>
      </c>
    </row>
    <row r="206" spans="1:15" ht="18" customHeight="1">
      <c r="A206" s="69"/>
      <c r="B206" s="69"/>
      <c r="C206" s="69"/>
      <c r="D206" s="69"/>
      <c r="E206" s="63"/>
      <c r="F206" s="69"/>
      <c r="G206" s="69"/>
      <c r="H206" s="69"/>
      <c r="I206" s="69">
        <v>112</v>
      </c>
      <c r="J206" s="63" t="s">
        <v>396</v>
      </c>
      <c r="K206" s="63">
        <v>352</v>
      </c>
      <c r="L206" s="177" t="s">
        <v>397</v>
      </c>
      <c r="M206" s="128"/>
      <c r="N206" s="121" t="s">
        <v>212</v>
      </c>
      <c r="O206" s="121">
        <v>2.1</v>
      </c>
    </row>
    <row r="207" spans="1:15" ht="18" customHeight="1">
      <c r="A207" s="69"/>
      <c r="B207" s="69"/>
      <c r="C207" s="69"/>
      <c r="D207" s="69"/>
      <c r="E207" s="63"/>
      <c r="F207" s="69"/>
      <c r="G207" s="69"/>
      <c r="H207" s="69"/>
      <c r="I207" s="69">
        <v>113</v>
      </c>
      <c r="J207" s="63" t="s">
        <v>398</v>
      </c>
      <c r="K207" s="63">
        <v>209</v>
      </c>
      <c r="L207" s="177" t="s">
        <v>399</v>
      </c>
      <c r="M207" s="128"/>
      <c r="N207" s="121" t="s">
        <v>212</v>
      </c>
      <c r="O207" s="121">
        <v>2.1</v>
      </c>
    </row>
    <row r="208" spans="1:15" ht="18" customHeight="1">
      <c r="A208" s="69"/>
      <c r="B208" s="69"/>
      <c r="C208" s="69"/>
      <c r="D208" s="69"/>
      <c r="E208" s="63"/>
      <c r="F208" s="69"/>
      <c r="G208" s="69"/>
      <c r="H208" s="69"/>
      <c r="I208" s="69">
        <v>114</v>
      </c>
      <c r="J208" s="63" t="s">
        <v>400</v>
      </c>
      <c r="K208" s="63">
        <v>204</v>
      </c>
      <c r="L208" s="177" t="s">
        <v>401</v>
      </c>
      <c r="M208" s="128"/>
      <c r="N208" s="121" t="s">
        <v>212</v>
      </c>
      <c r="O208" s="121">
        <v>2.1</v>
      </c>
    </row>
    <row r="209" spans="1:15" ht="18" customHeight="1">
      <c r="A209" s="69"/>
      <c r="B209" s="69"/>
      <c r="C209" s="69"/>
      <c r="D209" s="69"/>
      <c r="E209" s="63"/>
      <c r="F209" s="69"/>
      <c r="G209" s="69"/>
      <c r="H209" s="69"/>
      <c r="I209" s="69">
        <v>115</v>
      </c>
      <c r="J209" s="63" t="s">
        <v>402</v>
      </c>
      <c r="K209" s="63">
        <v>13</v>
      </c>
      <c r="L209" s="177" t="s">
        <v>403</v>
      </c>
      <c r="M209" s="128"/>
      <c r="N209" s="121" t="s">
        <v>212</v>
      </c>
      <c r="O209" s="121">
        <v>2.1</v>
      </c>
    </row>
    <row r="210" spans="1:15" ht="18" customHeight="1">
      <c r="A210" s="69"/>
      <c r="B210" s="69"/>
      <c r="C210" s="69"/>
      <c r="D210" s="69"/>
      <c r="E210" s="63"/>
      <c r="F210" s="69"/>
      <c r="G210" s="69"/>
      <c r="H210" s="69"/>
      <c r="I210" s="69">
        <v>116</v>
      </c>
      <c r="J210" s="63" t="s">
        <v>404</v>
      </c>
      <c r="K210" s="63">
        <v>20</v>
      </c>
      <c r="L210" s="177" t="s">
        <v>403</v>
      </c>
      <c r="M210" s="128"/>
      <c r="N210" s="121" t="s">
        <v>212</v>
      </c>
      <c r="O210" s="121">
        <v>2.1</v>
      </c>
    </row>
    <row r="211" spans="1:15" ht="18" customHeight="1">
      <c r="A211" s="69"/>
      <c r="B211" s="69"/>
      <c r="C211" s="121"/>
      <c r="D211" s="121"/>
      <c r="E211" s="66"/>
      <c r="F211" s="172">
        <v>41876</v>
      </c>
      <c r="G211" s="121" t="s">
        <v>253</v>
      </c>
      <c r="H211" s="120" t="s">
        <v>109</v>
      </c>
      <c r="I211" s="69">
        <v>117</v>
      </c>
      <c r="J211" s="66">
        <v>1042</v>
      </c>
      <c r="K211" s="173">
        <v>792</v>
      </c>
      <c r="L211" s="181" t="s">
        <v>405</v>
      </c>
      <c r="M211" s="128" t="s">
        <v>406</v>
      </c>
      <c r="N211" s="121" t="s">
        <v>212</v>
      </c>
      <c r="O211" s="121">
        <v>2.1</v>
      </c>
    </row>
    <row r="212" spans="1:15" ht="18" customHeight="1">
      <c r="A212" s="69"/>
      <c r="B212" s="69"/>
      <c r="C212" s="121"/>
      <c r="D212" s="121"/>
      <c r="E212" s="66"/>
      <c r="F212" s="73">
        <v>16207</v>
      </c>
      <c r="G212" s="121" t="s">
        <v>253</v>
      </c>
      <c r="H212" s="120" t="s">
        <v>109</v>
      </c>
      <c r="I212" s="69">
        <v>118</v>
      </c>
      <c r="J212" s="66">
        <v>1043</v>
      </c>
      <c r="K212" s="167">
        <v>870</v>
      </c>
      <c r="L212" s="168" t="s">
        <v>405</v>
      </c>
      <c r="M212" s="128" t="s">
        <v>406</v>
      </c>
      <c r="N212" s="121" t="s">
        <v>212</v>
      </c>
      <c r="O212" s="121">
        <v>2.1</v>
      </c>
    </row>
    <row r="213" spans="1:15" ht="18" customHeight="1">
      <c r="A213" s="69"/>
      <c r="B213" s="69"/>
      <c r="C213" s="121"/>
      <c r="D213" s="121"/>
      <c r="E213" s="66"/>
      <c r="F213" s="73">
        <v>16207</v>
      </c>
      <c r="G213" s="121" t="s">
        <v>253</v>
      </c>
      <c r="H213" s="120" t="s">
        <v>109</v>
      </c>
      <c r="I213" s="69">
        <v>119</v>
      </c>
      <c r="J213" s="66">
        <v>1047</v>
      </c>
      <c r="K213" s="167">
        <v>375</v>
      </c>
      <c r="L213" s="168" t="s">
        <v>407</v>
      </c>
      <c r="M213" s="128" t="s">
        <v>406</v>
      </c>
      <c r="N213" s="121" t="s">
        <v>212</v>
      </c>
      <c r="O213" s="121">
        <v>2.1</v>
      </c>
    </row>
    <row r="214" spans="1:15" ht="18" customHeight="1">
      <c r="A214" s="69"/>
      <c r="B214" s="69"/>
      <c r="C214" s="121"/>
      <c r="D214" s="121"/>
      <c r="E214" s="66"/>
      <c r="F214" s="73">
        <v>16207</v>
      </c>
      <c r="G214" s="121" t="s">
        <v>253</v>
      </c>
      <c r="H214" s="120" t="s">
        <v>109</v>
      </c>
      <c r="I214" s="69">
        <v>120</v>
      </c>
      <c r="J214" s="121">
        <v>1048</v>
      </c>
      <c r="K214" s="167">
        <v>283</v>
      </c>
      <c r="L214" s="168" t="s">
        <v>408</v>
      </c>
      <c r="M214" s="128" t="s">
        <v>406</v>
      </c>
      <c r="N214" s="121" t="s">
        <v>212</v>
      </c>
      <c r="O214" s="121">
        <v>2.1</v>
      </c>
    </row>
    <row r="215" spans="1:15" ht="18" customHeight="1">
      <c r="A215" s="69"/>
      <c r="B215" s="69"/>
      <c r="C215" s="121"/>
      <c r="D215" s="121"/>
      <c r="E215" s="66"/>
      <c r="F215" s="73">
        <v>16207</v>
      </c>
      <c r="G215" s="121" t="s">
        <v>253</v>
      </c>
      <c r="H215" s="120" t="s">
        <v>109</v>
      </c>
      <c r="I215" s="69">
        <v>121</v>
      </c>
      <c r="J215" s="121">
        <v>1049</v>
      </c>
      <c r="K215" s="167">
        <v>286</v>
      </c>
      <c r="L215" s="168" t="s">
        <v>409</v>
      </c>
      <c r="M215" s="128" t="s">
        <v>406</v>
      </c>
      <c r="N215" s="121" t="s">
        <v>212</v>
      </c>
      <c r="O215" s="121">
        <v>2.1</v>
      </c>
    </row>
    <row r="216" spans="1:15" ht="18" customHeight="1">
      <c r="A216" s="69"/>
      <c r="B216" s="69"/>
      <c r="C216" s="121"/>
      <c r="D216" s="121"/>
      <c r="E216" s="66"/>
      <c r="F216" s="172">
        <v>16207</v>
      </c>
      <c r="G216" s="121" t="s">
        <v>253</v>
      </c>
      <c r="H216" s="120" t="s">
        <v>109</v>
      </c>
      <c r="I216" s="69">
        <v>122</v>
      </c>
      <c r="J216" s="121">
        <v>1050</v>
      </c>
      <c r="K216" s="173">
        <v>284</v>
      </c>
      <c r="L216" s="174" t="s">
        <v>410</v>
      </c>
      <c r="M216" s="128" t="s">
        <v>406</v>
      </c>
      <c r="N216" s="121" t="s">
        <v>212</v>
      </c>
      <c r="O216" s="121">
        <v>2.1</v>
      </c>
    </row>
    <row r="217" spans="1:15" ht="18" customHeight="1">
      <c r="A217" s="69"/>
      <c r="B217" s="76"/>
      <c r="C217" s="121"/>
      <c r="D217" s="121"/>
      <c r="E217" s="66"/>
      <c r="F217" s="172">
        <v>16207</v>
      </c>
      <c r="G217" s="121" t="s">
        <v>253</v>
      </c>
      <c r="H217" s="120" t="s">
        <v>109</v>
      </c>
      <c r="I217" s="69">
        <v>123</v>
      </c>
      <c r="J217" s="121">
        <v>1051</v>
      </c>
      <c r="K217" s="173">
        <v>300</v>
      </c>
      <c r="L217" s="174" t="s">
        <v>411</v>
      </c>
      <c r="M217" s="128" t="s">
        <v>406</v>
      </c>
      <c r="N217" s="121" t="s">
        <v>212</v>
      </c>
      <c r="O217" s="121">
        <v>2.1</v>
      </c>
    </row>
    <row r="218" spans="1:15" ht="18" customHeight="1">
      <c r="A218" s="69"/>
      <c r="B218" s="69"/>
      <c r="C218" s="121"/>
      <c r="D218" s="121"/>
      <c r="E218" s="66"/>
      <c r="F218" s="73">
        <v>41883</v>
      </c>
      <c r="G218" s="121" t="s">
        <v>253</v>
      </c>
      <c r="H218" s="120" t="s">
        <v>109</v>
      </c>
      <c r="I218" s="69">
        <v>124</v>
      </c>
      <c r="J218" s="69">
        <v>1057</v>
      </c>
      <c r="K218" s="167">
        <v>666</v>
      </c>
      <c r="L218" s="168" t="s">
        <v>412</v>
      </c>
      <c r="M218" s="128" t="s">
        <v>406</v>
      </c>
      <c r="N218" s="121" t="s">
        <v>212</v>
      </c>
      <c r="O218" s="121">
        <v>2.1</v>
      </c>
    </row>
    <row r="219" spans="1:15" ht="17.25" customHeight="1">
      <c r="A219" s="69"/>
      <c r="B219" s="69"/>
      <c r="C219" s="121"/>
      <c r="D219" s="121"/>
      <c r="E219" s="66"/>
      <c r="F219" s="73">
        <v>41887</v>
      </c>
      <c r="G219" s="121" t="s">
        <v>253</v>
      </c>
      <c r="H219" s="120" t="s">
        <v>109</v>
      </c>
      <c r="I219" s="69">
        <v>125</v>
      </c>
      <c r="J219" s="69">
        <v>1060</v>
      </c>
      <c r="K219" s="167">
        <v>725</v>
      </c>
      <c r="L219" s="168" t="s">
        <v>413</v>
      </c>
      <c r="M219" s="128" t="s">
        <v>406</v>
      </c>
      <c r="N219" s="121" t="s">
        <v>212</v>
      </c>
      <c r="O219" s="121">
        <v>2.1</v>
      </c>
    </row>
    <row r="220" spans="1:15" ht="17.25" customHeight="1">
      <c r="A220" s="69"/>
      <c r="B220" s="71"/>
      <c r="C220" s="71"/>
      <c r="D220" s="71"/>
      <c r="E220" s="72"/>
      <c r="F220" s="182">
        <v>41886</v>
      </c>
      <c r="G220" s="121" t="s">
        <v>253</v>
      </c>
      <c r="H220" s="120" t="s">
        <v>109</v>
      </c>
      <c r="I220" s="69">
        <v>126</v>
      </c>
      <c r="J220" s="69">
        <v>1062</v>
      </c>
      <c r="K220" s="183">
        <v>600</v>
      </c>
      <c r="L220" s="184" t="s">
        <v>414</v>
      </c>
      <c r="M220" s="128" t="s">
        <v>406</v>
      </c>
      <c r="N220" s="121" t="s">
        <v>212</v>
      </c>
      <c r="O220" s="121">
        <v>2.1</v>
      </c>
    </row>
    <row r="221" spans="1:15" ht="17.25" customHeight="1">
      <c r="A221" s="69"/>
      <c r="B221" s="69"/>
      <c r="C221" s="121"/>
      <c r="D221" s="121"/>
      <c r="E221" s="66"/>
      <c r="F221" s="172">
        <v>16207</v>
      </c>
      <c r="G221" s="121" t="s">
        <v>253</v>
      </c>
      <c r="H221" s="120" t="s">
        <v>109</v>
      </c>
      <c r="I221" s="69">
        <v>127</v>
      </c>
      <c r="J221" s="121">
        <v>1066</v>
      </c>
      <c r="K221" s="173">
        <v>92</v>
      </c>
      <c r="L221" s="174" t="s">
        <v>415</v>
      </c>
      <c r="M221" s="128" t="s">
        <v>406</v>
      </c>
      <c r="N221" s="121" t="s">
        <v>212</v>
      </c>
      <c r="O221" s="121">
        <v>2.1</v>
      </c>
    </row>
    <row r="222" spans="1:15" ht="18" customHeight="1">
      <c r="A222" s="69"/>
      <c r="B222" s="69"/>
      <c r="C222" s="121"/>
      <c r="D222" s="121"/>
      <c r="E222" s="66"/>
      <c r="F222" s="172">
        <v>33672</v>
      </c>
      <c r="G222" s="121" t="s">
        <v>253</v>
      </c>
      <c r="H222" s="120" t="s">
        <v>109</v>
      </c>
      <c r="I222" s="69">
        <v>128</v>
      </c>
      <c r="J222" s="121">
        <v>1067</v>
      </c>
      <c r="K222" s="173">
        <v>460</v>
      </c>
      <c r="L222" s="174" t="s">
        <v>415</v>
      </c>
      <c r="M222" s="128" t="s">
        <v>406</v>
      </c>
      <c r="N222" s="121" t="s">
        <v>212</v>
      </c>
      <c r="O222" s="121">
        <v>2.1</v>
      </c>
    </row>
    <row r="223" spans="1:15" ht="18" customHeight="1">
      <c r="A223" s="69"/>
      <c r="B223" s="121"/>
      <c r="C223" s="121"/>
      <c r="D223" s="121"/>
      <c r="E223" s="66"/>
      <c r="F223" s="172">
        <v>16206</v>
      </c>
      <c r="G223" s="121" t="s">
        <v>253</v>
      </c>
      <c r="H223" s="120" t="s">
        <v>109</v>
      </c>
      <c r="I223" s="69">
        <v>129</v>
      </c>
      <c r="J223" s="121">
        <v>1071</v>
      </c>
      <c r="K223" s="173">
        <v>23</v>
      </c>
      <c r="L223" s="174"/>
      <c r="M223" s="128" t="s">
        <v>406</v>
      </c>
      <c r="N223" s="121" t="s">
        <v>212</v>
      </c>
      <c r="O223" s="121">
        <v>2.1</v>
      </c>
    </row>
    <row r="224" spans="1:15" ht="18" customHeight="1">
      <c r="A224" s="69"/>
      <c r="B224" s="69"/>
      <c r="C224" s="71"/>
      <c r="D224" s="71"/>
      <c r="E224" s="72"/>
      <c r="F224" s="73">
        <v>16207</v>
      </c>
      <c r="G224" s="121" t="s">
        <v>253</v>
      </c>
      <c r="H224" s="120" t="s">
        <v>109</v>
      </c>
      <c r="I224" s="69">
        <v>130</v>
      </c>
      <c r="J224" s="69">
        <v>1072</v>
      </c>
      <c r="K224" s="167">
        <v>411</v>
      </c>
      <c r="L224" s="168" t="s">
        <v>416</v>
      </c>
      <c r="M224" s="128" t="s">
        <v>406</v>
      </c>
      <c r="N224" s="121" t="s">
        <v>212</v>
      </c>
      <c r="O224" s="121">
        <v>2.1</v>
      </c>
    </row>
    <row r="225" spans="1:15" ht="18" customHeight="1">
      <c r="A225" s="69"/>
      <c r="B225" s="69"/>
      <c r="C225" s="71"/>
      <c r="D225" s="71"/>
      <c r="E225" s="72"/>
      <c r="F225" s="73">
        <v>33666</v>
      </c>
      <c r="G225" s="121" t="s">
        <v>253</v>
      </c>
      <c r="H225" s="120" t="s">
        <v>109</v>
      </c>
      <c r="I225" s="69">
        <v>131</v>
      </c>
      <c r="J225" s="69">
        <v>1073</v>
      </c>
      <c r="K225" s="167">
        <v>437</v>
      </c>
      <c r="L225" s="168" t="s">
        <v>417</v>
      </c>
      <c r="M225" s="128" t="s">
        <v>406</v>
      </c>
      <c r="N225" s="121" t="s">
        <v>212</v>
      </c>
      <c r="O225" s="121">
        <v>2.1</v>
      </c>
    </row>
    <row r="226" spans="1:15" ht="18.75" customHeight="1">
      <c r="A226" s="69"/>
      <c r="B226" s="69"/>
      <c r="C226" s="71"/>
      <c r="D226" s="71"/>
      <c r="E226" s="72"/>
      <c r="F226" s="73">
        <v>16207</v>
      </c>
      <c r="G226" s="121" t="s">
        <v>253</v>
      </c>
      <c r="H226" s="120" t="s">
        <v>109</v>
      </c>
      <c r="I226" s="69">
        <v>132</v>
      </c>
      <c r="J226" s="69">
        <v>1082</v>
      </c>
      <c r="K226" s="167">
        <v>471</v>
      </c>
      <c r="L226" s="168" t="s">
        <v>418</v>
      </c>
      <c r="M226" s="128" t="s">
        <v>406</v>
      </c>
      <c r="N226" s="121" t="s">
        <v>212</v>
      </c>
      <c r="O226" s="121">
        <v>2.1</v>
      </c>
    </row>
    <row r="227" spans="1:15" ht="18" customHeight="1">
      <c r="A227" s="69"/>
      <c r="B227" s="69"/>
      <c r="C227" s="69"/>
      <c r="D227" s="69"/>
      <c r="E227" s="63"/>
      <c r="F227" s="69"/>
      <c r="G227" s="69"/>
      <c r="H227" s="69"/>
      <c r="I227" s="69">
        <v>133</v>
      </c>
      <c r="J227" s="63">
        <v>1149</v>
      </c>
      <c r="K227" s="63">
        <v>1756</v>
      </c>
      <c r="L227" s="170" t="s">
        <v>419</v>
      </c>
      <c r="M227" s="128"/>
      <c r="N227" s="121" t="s">
        <v>212</v>
      </c>
      <c r="O227" s="121">
        <v>2.1</v>
      </c>
    </row>
    <row r="228" spans="1:21" s="46" customFormat="1" ht="18" customHeight="1">
      <c r="A228" s="71"/>
      <c r="B228" s="71"/>
      <c r="C228" s="71"/>
      <c r="D228" s="71"/>
      <c r="E228" s="72"/>
      <c r="F228" s="71"/>
      <c r="G228" s="71"/>
      <c r="H228" s="71"/>
      <c r="I228" s="69">
        <v>134</v>
      </c>
      <c r="J228" s="72">
        <v>1150</v>
      </c>
      <c r="K228" s="72">
        <v>1386</v>
      </c>
      <c r="L228" s="185" t="s">
        <v>420</v>
      </c>
      <c r="M228" s="71"/>
      <c r="N228" s="121" t="s">
        <v>212</v>
      </c>
      <c r="O228" s="121">
        <v>2.1</v>
      </c>
      <c r="P228" s="45"/>
      <c r="Q228" s="45"/>
      <c r="R228" s="45"/>
      <c r="S228" s="45"/>
      <c r="T228" s="45"/>
      <c r="U228" s="45"/>
    </row>
    <row r="229" spans="1:21" s="46" customFormat="1" ht="18" customHeight="1">
      <c r="A229" s="71"/>
      <c r="B229" s="71"/>
      <c r="C229" s="71"/>
      <c r="D229" s="71"/>
      <c r="E229" s="72"/>
      <c r="F229" s="71"/>
      <c r="G229" s="71"/>
      <c r="H229" s="71"/>
      <c r="I229" s="69">
        <v>135</v>
      </c>
      <c r="J229" s="72">
        <v>1152</v>
      </c>
      <c r="K229" s="72">
        <v>340</v>
      </c>
      <c r="L229" s="185" t="s">
        <v>421</v>
      </c>
      <c r="M229" s="71"/>
      <c r="N229" s="121" t="s">
        <v>212</v>
      </c>
      <c r="O229" s="121">
        <v>2.1</v>
      </c>
      <c r="P229" s="45"/>
      <c r="Q229" s="45"/>
      <c r="R229" s="45"/>
      <c r="S229" s="45"/>
      <c r="T229" s="45"/>
      <c r="U229" s="45"/>
    </row>
    <row r="230" spans="1:21" s="46" customFormat="1" ht="18" customHeight="1">
      <c r="A230" s="71"/>
      <c r="B230" s="71"/>
      <c r="C230" s="71"/>
      <c r="D230" s="71"/>
      <c r="E230" s="72"/>
      <c r="F230" s="71"/>
      <c r="G230" s="71"/>
      <c r="H230" s="71"/>
      <c r="I230" s="69">
        <v>136</v>
      </c>
      <c r="J230" s="72">
        <v>1153</v>
      </c>
      <c r="K230" s="72">
        <v>822</v>
      </c>
      <c r="L230" s="185" t="s">
        <v>422</v>
      </c>
      <c r="M230" s="128" t="s">
        <v>423</v>
      </c>
      <c r="N230" s="121" t="s">
        <v>212</v>
      </c>
      <c r="O230" s="121">
        <v>2.1</v>
      </c>
      <c r="P230" s="45"/>
      <c r="Q230" s="45"/>
      <c r="R230" s="45"/>
      <c r="S230" s="45"/>
      <c r="T230" s="45"/>
      <c r="U230" s="45"/>
    </row>
    <row r="231" spans="1:21" s="46" customFormat="1" ht="18" customHeight="1">
      <c r="A231" s="71"/>
      <c r="B231" s="71"/>
      <c r="C231" s="71"/>
      <c r="D231" s="71"/>
      <c r="E231" s="72"/>
      <c r="F231" s="71"/>
      <c r="G231" s="71"/>
      <c r="H231" s="71"/>
      <c r="I231" s="69">
        <v>137</v>
      </c>
      <c r="J231" s="72">
        <v>1154</v>
      </c>
      <c r="K231" s="72">
        <v>819</v>
      </c>
      <c r="L231" s="185" t="s">
        <v>424</v>
      </c>
      <c r="M231" s="128" t="s">
        <v>423</v>
      </c>
      <c r="N231" s="121" t="s">
        <v>212</v>
      </c>
      <c r="O231" s="121">
        <v>2.1</v>
      </c>
      <c r="P231" s="45"/>
      <c r="Q231" s="45"/>
      <c r="R231" s="45"/>
      <c r="S231" s="45"/>
      <c r="T231" s="45"/>
      <c r="U231" s="45"/>
    </row>
    <row r="232" spans="1:21" s="46" customFormat="1" ht="18" customHeight="1">
      <c r="A232" s="71"/>
      <c r="B232" s="71"/>
      <c r="C232" s="71"/>
      <c r="D232" s="71"/>
      <c r="E232" s="72"/>
      <c r="F232" s="71"/>
      <c r="G232" s="71"/>
      <c r="H232" s="71"/>
      <c r="I232" s="69">
        <v>138</v>
      </c>
      <c r="J232" s="72">
        <v>1155</v>
      </c>
      <c r="K232" s="72">
        <v>822</v>
      </c>
      <c r="L232" s="185" t="s">
        <v>425</v>
      </c>
      <c r="M232" s="128" t="s">
        <v>426</v>
      </c>
      <c r="N232" s="121" t="s">
        <v>212</v>
      </c>
      <c r="O232" s="121">
        <v>2.1</v>
      </c>
      <c r="P232" s="45"/>
      <c r="Q232" s="45"/>
      <c r="R232" s="45"/>
      <c r="S232" s="45"/>
      <c r="T232" s="45"/>
      <c r="U232" s="45"/>
    </row>
    <row r="233" spans="1:21" s="46" customFormat="1" ht="18" customHeight="1">
      <c r="A233" s="71"/>
      <c r="B233" s="71"/>
      <c r="C233" s="71"/>
      <c r="D233" s="71"/>
      <c r="E233" s="72"/>
      <c r="F233" s="71"/>
      <c r="G233" s="71"/>
      <c r="H233" s="71"/>
      <c r="I233" s="69">
        <v>139</v>
      </c>
      <c r="J233" s="72">
        <v>1156</v>
      </c>
      <c r="K233" s="72">
        <v>815</v>
      </c>
      <c r="L233" s="185" t="s">
        <v>427</v>
      </c>
      <c r="M233" s="128" t="s">
        <v>423</v>
      </c>
      <c r="N233" s="121" t="s">
        <v>212</v>
      </c>
      <c r="O233" s="121">
        <v>2.1</v>
      </c>
      <c r="P233" s="45"/>
      <c r="Q233" s="45"/>
      <c r="R233" s="45"/>
      <c r="S233" s="45"/>
      <c r="T233" s="45"/>
      <c r="U233" s="45"/>
    </row>
    <row r="234" spans="1:21" s="46" customFormat="1" ht="18" customHeight="1">
      <c r="A234" s="71"/>
      <c r="B234" s="71"/>
      <c r="C234" s="71"/>
      <c r="D234" s="71"/>
      <c r="E234" s="72"/>
      <c r="F234" s="71"/>
      <c r="G234" s="71"/>
      <c r="H234" s="71"/>
      <c r="I234" s="69">
        <v>140</v>
      </c>
      <c r="J234" s="72">
        <v>1157</v>
      </c>
      <c r="K234" s="72">
        <v>823</v>
      </c>
      <c r="L234" s="185" t="s">
        <v>428</v>
      </c>
      <c r="M234" s="128" t="s">
        <v>423</v>
      </c>
      <c r="N234" s="121" t="s">
        <v>212</v>
      </c>
      <c r="O234" s="121">
        <v>2.1</v>
      </c>
      <c r="P234" s="45"/>
      <c r="Q234" s="45"/>
      <c r="R234" s="45"/>
      <c r="S234" s="45"/>
      <c r="T234" s="45"/>
      <c r="U234" s="45"/>
    </row>
    <row r="235" spans="1:21" s="46" customFormat="1" ht="18" customHeight="1">
      <c r="A235" s="71"/>
      <c r="B235" s="71"/>
      <c r="C235" s="71"/>
      <c r="D235" s="71"/>
      <c r="E235" s="72"/>
      <c r="F235" s="71"/>
      <c r="G235" s="71"/>
      <c r="H235" s="71"/>
      <c r="I235" s="69">
        <v>141</v>
      </c>
      <c r="J235" s="71">
        <v>1158</v>
      </c>
      <c r="K235" s="72">
        <v>818</v>
      </c>
      <c r="L235" s="185" t="s">
        <v>429</v>
      </c>
      <c r="M235" s="128" t="s">
        <v>423</v>
      </c>
      <c r="N235" s="121" t="s">
        <v>212</v>
      </c>
      <c r="O235" s="121">
        <v>2.1</v>
      </c>
      <c r="P235" s="45"/>
      <c r="Q235" s="45"/>
      <c r="R235" s="45"/>
      <c r="S235" s="45"/>
      <c r="T235" s="45"/>
      <c r="U235" s="45"/>
    </row>
    <row r="236" spans="1:21" s="46" customFormat="1" ht="18" customHeight="1">
      <c r="A236" s="71"/>
      <c r="B236" s="71"/>
      <c r="C236" s="71"/>
      <c r="D236" s="71"/>
      <c r="E236" s="72"/>
      <c r="F236" s="71"/>
      <c r="G236" s="71"/>
      <c r="H236" s="71"/>
      <c r="I236" s="69">
        <v>142</v>
      </c>
      <c r="J236" s="71">
        <v>1159</v>
      </c>
      <c r="K236" s="72">
        <v>820</v>
      </c>
      <c r="L236" s="185" t="s">
        <v>430</v>
      </c>
      <c r="M236" s="128" t="s">
        <v>423</v>
      </c>
      <c r="N236" s="121" t="s">
        <v>212</v>
      </c>
      <c r="O236" s="121">
        <v>2.1</v>
      </c>
      <c r="P236" s="45"/>
      <c r="Q236" s="45"/>
      <c r="R236" s="45"/>
      <c r="S236" s="45"/>
      <c r="T236" s="45"/>
      <c r="U236" s="45"/>
    </row>
    <row r="237" spans="1:21" s="46" customFormat="1" ht="18" customHeight="1">
      <c r="A237" s="71"/>
      <c r="B237" s="71"/>
      <c r="C237" s="71"/>
      <c r="D237" s="71"/>
      <c r="E237" s="72"/>
      <c r="F237" s="71"/>
      <c r="G237" s="71"/>
      <c r="H237" s="71"/>
      <c r="I237" s="69">
        <v>143</v>
      </c>
      <c r="J237" s="71">
        <v>1160</v>
      </c>
      <c r="K237" s="72">
        <v>819</v>
      </c>
      <c r="L237" s="185" t="s">
        <v>431</v>
      </c>
      <c r="M237" s="128" t="s">
        <v>423</v>
      </c>
      <c r="N237" s="121" t="s">
        <v>212</v>
      </c>
      <c r="O237" s="121">
        <v>2.1</v>
      </c>
      <c r="P237" s="45"/>
      <c r="Q237" s="45"/>
      <c r="R237" s="45"/>
      <c r="S237" s="45"/>
      <c r="T237" s="45"/>
      <c r="U237" s="45"/>
    </row>
    <row r="238" spans="1:21" s="46" customFormat="1" ht="18" customHeight="1">
      <c r="A238" s="71"/>
      <c r="B238" s="71"/>
      <c r="C238" s="71"/>
      <c r="D238" s="71"/>
      <c r="E238" s="72"/>
      <c r="F238" s="71"/>
      <c r="G238" s="71"/>
      <c r="H238" s="71"/>
      <c r="I238" s="69">
        <v>144</v>
      </c>
      <c r="J238" s="71">
        <v>1161</v>
      </c>
      <c r="K238" s="72">
        <v>821</v>
      </c>
      <c r="L238" s="185" t="s">
        <v>432</v>
      </c>
      <c r="M238" s="128" t="s">
        <v>423</v>
      </c>
      <c r="N238" s="121" t="s">
        <v>212</v>
      </c>
      <c r="O238" s="121">
        <v>2.1</v>
      </c>
      <c r="P238" s="45"/>
      <c r="Q238" s="45"/>
      <c r="R238" s="45"/>
      <c r="S238" s="45"/>
      <c r="T238" s="45"/>
      <c r="U238" s="45"/>
    </row>
    <row r="239" spans="1:21" s="46" customFormat="1" ht="18" customHeight="1">
      <c r="A239" s="71"/>
      <c r="B239" s="71"/>
      <c r="C239" s="71"/>
      <c r="D239" s="71"/>
      <c r="E239" s="72"/>
      <c r="F239" s="71"/>
      <c r="G239" s="71"/>
      <c r="H239" s="71"/>
      <c r="I239" s="69">
        <v>145</v>
      </c>
      <c r="J239" s="71">
        <v>1162</v>
      </c>
      <c r="K239" s="72">
        <v>821</v>
      </c>
      <c r="L239" s="185" t="s">
        <v>433</v>
      </c>
      <c r="M239" s="128" t="s">
        <v>423</v>
      </c>
      <c r="N239" s="121" t="s">
        <v>212</v>
      </c>
      <c r="O239" s="121">
        <v>2.1</v>
      </c>
      <c r="P239" s="45"/>
      <c r="Q239" s="45"/>
      <c r="R239" s="45"/>
      <c r="S239" s="45"/>
      <c r="T239" s="45"/>
      <c r="U239" s="45"/>
    </row>
    <row r="240" spans="1:21" s="46" customFormat="1" ht="18" customHeight="1">
      <c r="A240" s="71"/>
      <c r="B240" s="71"/>
      <c r="C240" s="71"/>
      <c r="D240" s="71"/>
      <c r="E240" s="72"/>
      <c r="F240" s="71"/>
      <c r="G240" s="71"/>
      <c r="H240" s="71"/>
      <c r="I240" s="69">
        <v>146</v>
      </c>
      <c r="J240" s="71">
        <v>1163</v>
      </c>
      <c r="K240" s="72">
        <v>818</v>
      </c>
      <c r="L240" s="185" t="s">
        <v>434</v>
      </c>
      <c r="M240" s="128" t="s">
        <v>423</v>
      </c>
      <c r="N240" s="121" t="s">
        <v>212</v>
      </c>
      <c r="O240" s="121">
        <v>2.1</v>
      </c>
      <c r="P240" s="45"/>
      <c r="Q240" s="45"/>
      <c r="R240" s="45"/>
      <c r="S240" s="45"/>
      <c r="T240" s="45"/>
      <c r="U240" s="45"/>
    </row>
    <row r="241" spans="1:21" s="46" customFormat="1" ht="18" customHeight="1">
      <c r="A241" s="71"/>
      <c r="B241" s="71"/>
      <c r="C241" s="71"/>
      <c r="D241" s="71"/>
      <c r="E241" s="72"/>
      <c r="F241" s="71"/>
      <c r="G241" s="71"/>
      <c r="H241" s="71"/>
      <c r="I241" s="69">
        <v>147</v>
      </c>
      <c r="J241" s="71">
        <v>1164</v>
      </c>
      <c r="K241" s="72">
        <v>817</v>
      </c>
      <c r="L241" s="185" t="s">
        <v>435</v>
      </c>
      <c r="M241" s="128" t="s">
        <v>423</v>
      </c>
      <c r="N241" s="121" t="s">
        <v>212</v>
      </c>
      <c r="O241" s="121">
        <v>2.1</v>
      </c>
      <c r="P241" s="45"/>
      <c r="Q241" s="45"/>
      <c r="R241" s="45"/>
      <c r="S241" s="45"/>
      <c r="T241" s="45"/>
      <c r="U241" s="45"/>
    </row>
    <row r="242" spans="1:21" s="46" customFormat="1" ht="18" customHeight="1">
      <c r="A242" s="69"/>
      <c r="B242" s="69"/>
      <c r="C242" s="71"/>
      <c r="D242" s="71"/>
      <c r="E242" s="87"/>
      <c r="F242" s="148">
        <v>22999</v>
      </c>
      <c r="G242" s="69" t="s">
        <v>104</v>
      </c>
      <c r="H242" s="120" t="s">
        <v>109</v>
      </c>
      <c r="I242" s="69">
        <v>148</v>
      </c>
      <c r="J242" s="69">
        <v>1165</v>
      </c>
      <c r="K242" s="167">
        <v>823</v>
      </c>
      <c r="L242" s="185" t="s">
        <v>436</v>
      </c>
      <c r="M242" s="128" t="s">
        <v>423</v>
      </c>
      <c r="N242" s="121" t="s">
        <v>212</v>
      </c>
      <c r="O242" s="121">
        <v>2.1</v>
      </c>
      <c r="P242" s="45"/>
      <c r="Q242" s="45"/>
      <c r="R242" s="45"/>
      <c r="S242" s="45"/>
      <c r="T242" s="45"/>
      <c r="U242" s="45"/>
    </row>
    <row r="243" spans="1:21" s="46" customFormat="1" ht="18" customHeight="1">
      <c r="A243" s="90"/>
      <c r="B243" s="90"/>
      <c r="C243" s="71"/>
      <c r="D243" s="71"/>
      <c r="E243" s="87"/>
      <c r="F243" s="148"/>
      <c r="G243" s="90"/>
      <c r="H243" s="186"/>
      <c r="I243" s="69">
        <v>149</v>
      </c>
      <c r="J243" s="90">
        <v>1166</v>
      </c>
      <c r="K243" s="187">
        <v>818</v>
      </c>
      <c r="L243" s="188" t="s">
        <v>437</v>
      </c>
      <c r="M243" s="128" t="s">
        <v>423</v>
      </c>
      <c r="N243" s="121" t="s">
        <v>212</v>
      </c>
      <c r="O243" s="121">
        <v>2.1</v>
      </c>
      <c r="P243" s="45"/>
      <c r="Q243" s="45"/>
      <c r="R243" s="45"/>
      <c r="S243" s="45"/>
      <c r="T243" s="45"/>
      <c r="U243" s="45"/>
    </row>
    <row r="244" spans="1:21" s="46" customFormat="1" ht="18" customHeight="1">
      <c r="A244" s="90"/>
      <c r="B244" s="90"/>
      <c r="C244" s="71"/>
      <c r="D244" s="71"/>
      <c r="E244" s="87"/>
      <c r="F244" s="148"/>
      <c r="G244" s="90"/>
      <c r="H244" s="186"/>
      <c r="I244" s="69">
        <v>150</v>
      </c>
      <c r="J244" s="90">
        <v>1167</v>
      </c>
      <c r="K244" s="187">
        <v>818</v>
      </c>
      <c r="L244" s="188" t="s">
        <v>438</v>
      </c>
      <c r="M244" s="128" t="s">
        <v>423</v>
      </c>
      <c r="N244" s="121" t="s">
        <v>212</v>
      </c>
      <c r="O244" s="121">
        <v>2.1</v>
      </c>
      <c r="P244" s="45"/>
      <c r="Q244" s="45"/>
      <c r="R244" s="45"/>
      <c r="S244" s="45"/>
      <c r="T244" s="45"/>
      <c r="U244" s="45"/>
    </row>
    <row r="245" spans="1:21" s="46" customFormat="1" ht="18" customHeight="1">
      <c r="A245" s="90"/>
      <c r="B245" s="90"/>
      <c r="C245" s="71"/>
      <c r="D245" s="71"/>
      <c r="E245" s="87"/>
      <c r="F245" s="148"/>
      <c r="G245" s="90"/>
      <c r="H245" s="186"/>
      <c r="I245" s="69">
        <v>151</v>
      </c>
      <c r="J245" s="90">
        <v>1168</v>
      </c>
      <c r="K245" s="187">
        <v>802</v>
      </c>
      <c r="L245" s="188" t="s">
        <v>439</v>
      </c>
      <c r="M245" s="128" t="s">
        <v>423</v>
      </c>
      <c r="N245" s="121" t="s">
        <v>212</v>
      </c>
      <c r="O245" s="121">
        <v>2.1</v>
      </c>
      <c r="P245" s="45"/>
      <c r="Q245" s="45"/>
      <c r="R245" s="45"/>
      <c r="S245" s="45"/>
      <c r="T245" s="45"/>
      <c r="U245" s="45"/>
    </row>
    <row r="246" spans="1:21" s="46" customFormat="1" ht="18" customHeight="1">
      <c r="A246" s="90"/>
      <c r="B246" s="90"/>
      <c r="C246" s="71"/>
      <c r="D246" s="71"/>
      <c r="E246" s="87"/>
      <c r="F246" s="148"/>
      <c r="G246" s="90"/>
      <c r="H246" s="186"/>
      <c r="I246" s="69">
        <v>152</v>
      </c>
      <c r="J246" s="90">
        <v>1169</v>
      </c>
      <c r="K246" s="187">
        <v>748</v>
      </c>
      <c r="L246" s="188" t="s">
        <v>440</v>
      </c>
      <c r="M246" s="128" t="s">
        <v>423</v>
      </c>
      <c r="N246" s="121" t="s">
        <v>212</v>
      </c>
      <c r="O246" s="121">
        <v>2.1</v>
      </c>
      <c r="P246" s="45"/>
      <c r="Q246" s="45"/>
      <c r="R246" s="45"/>
      <c r="S246" s="45"/>
      <c r="T246" s="45"/>
      <c r="U246" s="45"/>
    </row>
    <row r="247" spans="1:21" s="46" customFormat="1" ht="18" customHeight="1">
      <c r="A247" s="90"/>
      <c r="B247" s="90"/>
      <c r="C247" s="71"/>
      <c r="D247" s="71"/>
      <c r="E247" s="87"/>
      <c r="F247" s="148"/>
      <c r="G247" s="90"/>
      <c r="H247" s="186"/>
      <c r="I247" s="69">
        <v>153</v>
      </c>
      <c r="J247" s="90">
        <v>1170</v>
      </c>
      <c r="K247" s="187">
        <v>736</v>
      </c>
      <c r="L247" s="188" t="s">
        <v>441</v>
      </c>
      <c r="M247" s="128" t="s">
        <v>423</v>
      </c>
      <c r="N247" s="121" t="s">
        <v>212</v>
      </c>
      <c r="O247" s="121">
        <v>2.1</v>
      </c>
      <c r="P247" s="45"/>
      <c r="Q247" s="45"/>
      <c r="R247" s="45"/>
      <c r="S247" s="45"/>
      <c r="T247" s="45"/>
      <c r="U247" s="45"/>
    </row>
    <row r="248" spans="1:21" s="46" customFormat="1" ht="18" customHeight="1">
      <c r="A248" s="90"/>
      <c r="B248" s="90"/>
      <c r="C248" s="71"/>
      <c r="D248" s="71"/>
      <c r="E248" s="87"/>
      <c r="F248" s="148"/>
      <c r="G248" s="90"/>
      <c r="H248" s="186"/>
      <c r="I248" s="69">
        <v>154</v>
      </c>
      <c r="J248" s="90">
        <v>1171</v>
      </c>
      <c r="K248" s="187">
        <v>809</v>
      </c>
      <c r="L248" s="188" t="s">
        <v>442</v>
      </c>
      <c r="M248" s="128" t="s">
        <v>423</v>
      </c>
      <c r="N248" s="121" t="s">
        <v>212</v>
      </c>
      <c r="O248" s="121">
        <v>2.1</v>
      </c>
      <c r="P248" s="45"/>
      <c r="Q248" s="45"/>
      <c r="R248" s="45"/>
      <c r="S248" s="45"/>
      <c r="T248" s="45"/>
      <c r="U248" s="45"/>
    </row>
    <row r="249" spans="1:21" s="46" customFormat="1" ht="18" customHeight="1">
      <c r="A249" s="90"/>
      <c r="B249" s="90"/>
      <c r="C249" s="71"/>
      <c r="D249" s="71"/>
      <c r="E249" s="87"/>
      <c r="F249" s="148"/>
      <c r="G249" s="90"/>
      <c r="H249" s="186"/>
      <c r="I249" s="69">
        <v>155</v>
      </c>
      <c r="J249" s="90">
        <v>1172</v>
      </c>
      <c r="K249" s="187">
        <v>818</v>
      </c>
      <c r="L249" s="188" t="s">
        <v>443</v>
      </c>
      <c r="M249" s="128" t="s">
        <v>423</v>
      </c>
      <c r="N249" s="121" t="s">
        <v>212</v>
      </c>
      <c r="O249" s="121">
        <v>2.1</v>
      </c>
      <c r="P249" s="45"/>
      <c r="Q249" s="45"/>
      <c r="R249" s="45"/>
      <c r="S249" s="45"/>
      <c r="T249" s="45"/>
      <c r="U249" s="45"/>
    </row>
    <row r="250" spans="1:21" s="46" customFormat="1" ht="18" customHeight="1">
      <c r="A250" s="90"/>
      <c r="B250" s="90"/>
      <c r="C250" s="71"/>
      <c r="D250" s="71"/>
      <c r="E250" s="87"/>
      <c r="F250" s="148"/>
      <c r="G250" s="90"/>
      <c r="H250" s="186"/>
      <c r="I250" s="69">
        <v>156</v>
      </c>
      <c r="J250" s="90">
        <v>1173</v>
      </c>
      <c r="K250" s="187">
        <v>830</v>
      </c>
      <c r="L250" s="188" t="s">
        <v>444</v>
      </c>
      <c r="M250" s="128" t="s">
        <v>423</v>
      </c>
      <c r="N250" s="121" t="s">
        <v>212</v>
      </c>
      <c r="O250" s="121">
        <v>2.1</v>
      </c>
      <c r="P250" s="45"/>
      <c r="Q250" s="45"/>
      <c r="R250" s="45"/>
      <c r="S250" s="45"/>
      <c r="T250" s="45"/>
      <c r="U250" s="45"/>
    </row>
    <row r="251" spans="1:21" s="46" customFormat="1" ht="18" customHeight="1">
      <c r="A251" s="90"/>
      <c r="B251" s="90"/>
      <c r="C251" s="71"/>
      <c r="D251" s="71"/>
      <c r="E251" s="87"/>
      <c r="F251" s="148"/>
      <c r="G251" s="90"/>
      <c r="H251" s="186"/>
      <c r="I251" s="69">
        <v>157</v>
      </c>
      <c r="J251" s="90">
        <v>1174</v>
      </c>
      <c r="K251" s="187">
        <v>821</v>
      </c>
      <c r="L251" s="188" t="s">
        <v>445</v>
      </c>
      <c r="M251" s="128" t="s">
        <v>423</v>
      </c>
      <c r="N251" s="121" t="s">
        <v>212</v>
      </c>
      <c r="O251" s="121">
        <v>2.1</v>
      </c>
      <c r="P251" s="45"/>
      <c r="Q251" s="45"/>
      <c r="R251" s="45"/>
      <c r="S251" s="45"/>
      <c r="T251" s="45"/>
      <c r="U251" s="45"/>
    </row>
    <row r="252" spans="1:21" s="46" customFormat="1" ht="18" customHeight="1">
      <c r="A252" s="90"/>
      <c r="B252" s="90"/>
      <c r="C252" s="71"/>
      <c r="D252" s="71"/>
      <c r="E252" s="87"/>
      <c r="F252" s="148"/>
      <c r="G252" s="90"/>
      <c r="H252" s="186"/>
      <c r="I252" s="69">
        <v>158</v>
      </c>
      <c r="J252" s="90">
        <v>1175</v>
      </c>
      <c r="K252" s="187">
        <v>815</v>
      </c>
      <c r="L252" s="188" t="s">
        <v>446</v>
      </c>
      <c r="M252" s="128" t="s">
        <v>423</v>
      </c>
      <c r="N252" s="121" t="s">
        <v>212</v>
      </c>
      <c r="O252" s="121">
        <v>2.1</v>
      </c>
      <c r="P252" s="45"/>
      <c r="Q252" s="45"/>
      <c r="R252" s="45"/>
      <c r="S252" s="45"/>
      <c r="T252" s="45"/>
      <c r="U252" s="45"/>
    </row>
    <row r="253" spans="1:21" s="46" customFormat="1" ht="18" customHeight="1">
      <c r="A253" s="90"/>
      <c r="B253" s="90"/>
      <c r="C253" s="71"/>
      <c r="D253" s="71"/>
      <c r="E253" s="87"/>
      <c r="F253" s="148"/>
      <c r="G253" s="90"/>
      <c r="H253" s="186"/>
      <c r="I253" s="69">
        <v>159</v>
      </c>
      <c r="J253" s="90">
        <v>1176</v>
      </c>
      <c r="K253" s="187">
        <v>825</v>
      </c>
      <c r="L253" s="188" t="s">
        <v>447</v>
      </c>
      <c r="M253" s="128" t="s">
        <v>423</v>
      </c>
      <c r="N253" s="121" t="s">
        <v>212</v>
      </c>
      <c r="O253" s="121">
        <v>2.1</v>
      </c>
      <c r="P253" s="45"/>
      <c r="Q253" s="45"/>
      <c r="R253" s="45"/>
      <c r="S253" s="45"/>
      <c r="T253" s="45"/>
      <c r="U253" s="45"/>
    </row>
    <row r="254" spans="1:21" s="46" customFormat="1" ht="18" customHeight="1">
      <c r="A254" s="90"/>
      <c r="B254" s="90"/>
      <c r="C254" s="71"/>
      <c r="D254" s="71"/>
      <c r="E254" s="87"/>
      <c r="F254" s="148"/>
      <c r="G254" s="90"/>
      <c r="H254" s="186"/>
      <c r="I254" s="69">
        <v>160</v>
      </c>
      <c r="J254" s="90">
        <v>1177</v>
      </c>
      <c r="K254" s="187">
        <v>818</v>
      </c>
      <c r="L254" s="188" t="s">
        <v>448</v>
      </c>
      <c r="M254" s="128" t="s">
        <v>423</v>
      </c>
      <c r="N254" s="121" t="s">
        <v>212</v>
      </c>
      <c r="O254" s="121">
        <v>2.1</v>
      </c>
      <c r="P254" s="45"/>
      <c r="Q254" s="45"/>
      <c r="R254" s="45"/>
      <c r="S254" s="45"/>
      <c r="T254" s="45"/>
      <c r="U254" s="45"/>
    </row>
    <row r="255" spans="1:21" s="46" customFormat="1" ht="18" customHeight="1">
      <c r="A255" s="90"/>
      <c r="B255" s="90"/>
      <c r="C255" s="71"/>
      <c r="D255" s="71"/>
      <c r="E255" s="87"/>
      <c r="F255" s="148"/>
      <c r="G255" s="90"/>
      <c r="H255" s="186"/>
      <c r="I255" s="69">
        <v>161</v>
      </c>
      <c r="J255" s="90">
        <v>1178</v>
      </c>
      <c r="K255" s="187">
        <v>818</v>
      </c>
      <c r="L255" s="188" t="s">
        <v>449</v>
      </c>
      <c r="M255" s="128" t="s">
        <v>423</v>
      </c>
      <c r="N255" s="121" t="s">
        <v>212</v>
      </c>
      <c r="O255" s="121">
        <v>2.1</v>
      </c>
      <c r="P255" s="45"/>
      <c r="Q255" s="45"/>
      <c r="R255" s="45"/>
      <c r="S255" s="45"/>
      <c r="T255" s="45"/>
      <c r="U255" s="45"/>
    </row>
    <row r="256" spans="1:21" s="46" customFormat="1" ht="18" customHeight="1">
      <c r="A256" s="90"/>
      <c r="B256" s="90"/>
      <c r="C256" s="71"/>
      <c r="D256" s="71"/>
      <c r="E256" s="87"/>
      <c r="F256" s="148"/>
      <c r="G256" s="90"/>
      <c r="H256" s="186"/>
      <c r="I256" s="69">
        <v>162</v>
      </c>
      <c r="J256" s="90">
        <v>1179</v>
      </c>
      <c r="K256" s="187">
        <v>787</v>
      </c>
      <c r="L256" s="188" t="s">
        <v>450</v>
      </c>
      <c r="M256" s="128" t="s">
        <v>423</v>
      </c>
      <c r="N256" s="121" t="s">
        <v>212</v>
      </c>
      <c r="O256" s="121">
        <v>2.1</v>
      </c>
      <c r="P256" s="45"/>
      <c r="Q256" s="45"/>
      <c r="R256" s="45"/>
      <c r="S256" s="45"/>
      <c r="T256" s="45"/>
      <c r="U256" s="45"/>
    </row>
    <row r="257" spans="1:21" s="46" customFormat="1" ht="18" customHeight="1">
      <c r="A257" s="90"/>
      <c r="B257" s="90"/>
      <c r="C257" s="71"/>
      <c r="D257" s="71"/>
      <c r="E257" s="87"/>
      <c r="F257" s="148"/>
      <c r="G257" s="90"/>
      <c r="H257" s="186"/>
      <c r="I257" s="69">
        <v>163</v>
      </c>
      <c r="J257" s="90">
        <v>1180</v>
      </c>
      <c r="K257" s="187">
        <v>856</v>
      </c>
      <c r="L257" s="188" t="s">
        <v>451</v>
      </c>
      <c r="M257" s="128" t="s">
        <v>423</v>
      </c>
      <c r="N257" s="121" t="s">
        <v>212</v>
      </c>
      <c r="O257" s="121">
        <v>2.1</v>
      </c>
      <c r="P257" s="45"/>
      <c r="Q257" s="45"/>
      <c r="R257" s="45"/>
      <c r="S257" s="45"/>
      <c r="T257" s="45"/>
      <c r="U257" s="45"/>
    </row>
    <row r="258" spans="1:21" s="46" customFormat="1" ht="18" customHeight="1">
      <c r="A258" s="90"/>
      <c r="B258" s="90"/>
      <c r="C258" s="71"/>
      <c r="D258" s="71"/>
      <c r="E258" s="87"/>
      <c r="F258" s="148"/>
      <c r="G258" s="90"/>
      <c r="H258" s="186"/>
      <c r="I258" s="69">
        <v>164</v>
      </c>
      <c r="J258" s="149">
        <v>1181</v>
      </c>
      <c r="K258" s="187">
        <v>815</v>
      </c>
      <c r="L258" s="188" t="s">
        <v>452</v>
      </c>
      <c r="M258" s="128" t="s">
        <v>423</v>
      </c>
      <c r="N258" s="121" t="s">
        <v>212</v>
      </c>
      <c r="O258" s="121">
        <v>2.1</v>
      </c>
      <c r="P258" s="45"/>
      <c r="Q258" s="45"/>
      <c r="R258" s="45"/>
      <c r="S258" s="45"/>
      <c r="T258" s="45"/>
      <c r="U258" s="45"/>
    </row>
    <row r="259" spans="1:21" s="46" customFormat="1" ht="18" customHeight="1">
      <c r="A259" s="90"/>
      <c r="B259" s="90"/>
      <c r="C259" s="71"/>
      <c r="D259" s="71"/>
      <c r="E259" s="87"/>
      <c r="F259" s="148"/>
      <c r="G259" s="90"/>
      <c r="H259" s="186"/>
      <c r="I259" s="69">
        <v>165</v>
      </c>
      <c r="J259" s="149">
        <v>1182</v>
      </c>
      <c r="K259" s="187">
        <v>826</v>
      </c>
      <c r="L259" s="188" t="s">
        <v>453</v>
      </c>
      <c r="M259" s="128" t="s">
        <v>423</v>
      </c>
      <c r="N259" s="121" t="s">
        <v>212</v>
      </c>
      <c r="O259" s="121">
        <v>2.1</v>
      </c>
      <c r="P259" s="45"/>
      <c r="Q259" s="45"/>
      <c r="R259" s="45"/>
      <c r="S259" s="45"/>
      <c r="T259" s="45"/>
      <c r="U259" s="45"/>
    </row>
    <row r="260" spans="1:21" s="46" customFormat="1" ht="18" customHeight="1">
      <c r="A260" s="90"/>
      <c r="B260" s="90"/>
      <c r="C260" s="71"/>
      <c r="D260" s="71"/>
      <c r="E260" s="87"/>
      <c r="F260" s="148"/>
      <c r="G260" s="90"/>
      <c r="H260" s="186"/>
      <c r="I260" s="69">
        <v>166</v>
      </c>
      <c r="J260" s="149">
        <v>1183</v>
      </c>
      <c r="K260" s="187">
        <v>820</v>
      </c>
      <c r="L260" s="188" t="s">
        <v>454</v>
      </c>
      <c r="M260" s="128" t="s">
        <v>423</v>
      </c>
      <c r="N260" s="121" t="s">
        <v>212</v>
      </c>
      <c r="O260" s="121">
        <v>2.1</v>
      </c>
      <c r="P260" s="45"/>
      <c r="Q260" s="45"/>
      <c r="R260" s="45"/>
      <c r="S260" s="45"/>
      <c r="T260" s="45"/>
      <c r="U260" s="45"/>
    </row>
    <row r="261" spans="1:21" s="46" customFormat="1" ht="18" customHeight="1">
      <c r="A261" s="90"/>
      <c r="B261" s="90"/>
      <c r="C261" s="71"/>
      <c r="D261" s="71"/>
      <c r="E261" s="87"/>
      <c r="F261" s="148"/>
      <c r="G261" s="90"/>
      <c r="H261" s="186"/>
      <c r="I261" s="69">
        <v>167</v>
      </c>
      <c r="J261" s="149">
        <v>1184</v>
      </c>
      <c r="K261" s="187">
        <v>817</v>
      </c>
      <c r="L261" s="188" t="s">
        <v>455</v>
      </c>
      <c r="M261" s="128" t="s">
        <v>456</v>
      </c>
      <c r="N261" s="121" t="s">
        <v>212</v>
      </c>
      <c r="O261" s="121">
        <v>2.1</v>
      </c>
      <c r="P261" s="45"/>
      <c r="Q261" s="45"/>
      <c r="R261" s="45"/>
      <c r="S261" s="45"/>
      <c r="T261" s="45"/>
      <c r="U261" s="45"/>
    </row>
    <row r="262" spans="1:21" s="46" customFormat="1" ht="18" customHeight="1">
      <c r="A262" s="90"/>
      <c r="B262" s="90"/>
      <c r="C262" s="71"/>
      <c r="D262" s="71"/>
      <c r="E262" s="87"/>
      <c r="F262" s="148"/>
      <c r="G262" s="90"/>
      <c r="H262" s="186"/>
      <c r="I262" s="69">
        <v>168</v>
      </c>
      <c r="J262" s="149">
        <v>1185</v>
      </c>
      <c r="K262" s="187">
        <v>821</v>
      </c>
      <c r="L262" s="188" t="s">
        <v>457</v>
      </c>
      <c r="M262" s="128" t="s">
        <v>423</v>
      </c>
      <c r="N262" s="121" t="s">
        <v>212</v>
      </c>
      <c r="O262" s="121">
        <v>2.1</v>
      </c>
      <c r="P262" s="45"/>
      <c r="Q262" s="45"/>
      <c r="R262" s="45"/>
      <c r="S262" s="45"/>
      <c r="T262" s="45"/>
      <c r="U262" s="45"/>
    </row>
    <row r="263" spans="1:21" s="46" customFormat="1" ht="18" customHeight="1">
      <c r="A263" s="90"/>
      <c r="B263" s="90"/>
      <c r="C263" s="71"/>
      <c r="D263" s="71"/>
      <c r="E263" s="87"/>
      <c r="F263" s="148"/>
      <c r="G263" s="90"/>
      <c r="H263" s="186"/>
      <c r="I263" s="69">
        <v>169</v>
      </c>
      <c r="J263" s="149">
        <v>1186</v>
      </c>
      <c r="K263" s="187">
        <v>818</v>
      </c>
      <c r="L263" s="188" t="s">
        <v>458</v>
      </c>
      <c r="M263" s="128" t="s">
        <v>423</v>
      </c>
      <c r="N263" s="121" t="s">
        <v>212</v>
      </c>
      <c r="O263" s="121">
        <v>2.1</v>
      </c>
      <c r="P263" s="45"/>
      <c r="Q263" s="45"/>
      <c r="R263" s="45"/>
      <c r="S263" s="45"/>
      <c r="T263" s="45"/>
      <c r="U263" s="45"/>
    </row>
    <row r="264" spans="1:21" s="46" customFormat="1" ht="18" customHeight="1">
      <c r="A264" s="90"/>
      <c r="B264" s="90"/>
      <c r="C264" s="71"/>
      <c r="D264" s="71"/>
      <c r="E264" s="87"/>
      <c r="F264" s="148"/>
      <c r="G264" s="90"/>
      <c r="H264" s="186"/>
      <c r="I264" s="69">
        <v>170</v>
      </c>
      <c r="J264" s="149">
        <v>1187</v>
      </c>
      <c r="K264" s="187">
        <v>819</v>
      </c>
      <c r="L264" s="188" t="s">
        <v>459</v>
      </c>
      <c r="M264" s="128" t="s">
        <v>423</v>
      </c>
      <c r="N264" s="121" t="s">
        <v>212</v>
      </c>
      <c r="O264" s="121">
        <v>2.1</v>
      </c>
      <c r="P264" s="45"/>
      <c r="Q264" s="45"/>
      <c r="R264" s="45"/>
      <c r="S264" s="45"/>
      <c r="T264" s="45"/>
      <c r="U264" s="45"/>
    </row>
    <row r="265" spans="1:21" s="46" customFormat="1" ht="18" customHeight="1">
      <c r="A265" s="90"/>
      <c r="B265" s="90"/>
      <c r="C265" s="71"/>
      <c r="D265" s="71"/>
      <c r="E265" s="87"/>
      <c r="F265" s="148"/>
      <c r="G265" s="90"/>
      <c r="H265" s="186"/>
      <c r="I265" s="69">
        <v>171</v>
      </c>
      <c r="J265" s="149">
        <v>1188</v>
      </c>
      <c r="K265" s="187">
        <v>790</v>
      </c>
      <c r="L265" s="188" t="s">
        <v>460</v>
      </c>
      <c r="M265" s="128" t="s">
        <v>423</v>
      </c>
      <c r="N265" s="121" t="s">
        <v>212</v>
      </c>
      <c r="O265" s="121">
        <v>2.1</v>
      </c>
      <c r="P265" s="45"/>
      <c r="Q265" s="45"/>
      <c r="R265" s="45"/>
      <c r="S265" s="45"/>
      <c r="T265" s="45"/>
      <c r="U265" s="45"/>
    </row>
    <row r="266" spans="1:21" s="46" customFormat="1" ht="18" customHeight="1">
      <c r="A266" s="90"/>
      <c r="B266" s="90"/>
      <c r="C266" s="71"/>
      <c r="D266" s="71"/>
      <c r="E266" s="87"/>
      <c r="F266" s="148"/>
      <c r="G266" s="90"/>
      <c r="H266" s="186"/>
      <c r="I266" s="69">
        <v>172</v>
      </c>
      <c r="J266" s="90">
        <v>1189</v>
      </c>
      <c r="K266" s="187">
        <v>784</v>
      </c>
      <c r="L266" s="188" t="s">
        <v>461</v>
      </c>
      <c r="M266" s="128" t="s">
        <v>423</v>
      </c>
      <c r="N266" s="121" t="s">
        <v>212</v>
      </c>
      <c r="O266" s="121">
        <v>2.1</v>
      </c>
      <c r="P266" s="45"/>
      <c r="Q266" s="45"/>
      <c r="R266" s="45"/>
      <c r="S266" s="45"/>
      <c r="T266" s="45"/>
      <c r="U266" s="45"/>
    </row>
    <row r="267" spans="1:21" s="46" customFormat="1" ht="18" customHeight="1">
      <c r="A267" s="90"/>
      <c r="B267" s="90"/>
      <c r="C267" s="71"/>
      <c r="D267" s="71"/>
      <c r="E267" s="87"/>
      <c r="F267" s="148"/>
      <c r="G267" s="90"/>
      <c r="H267" s="186"/>
      <c r="I267" s="69">
        <v>173</v>
      </c>
      <c r="J267" s="90">
        <v>1190</v>
      </c>
      <c r="K267" s="187">
        <v>767</v>
      </c>
      <c r="L267" s="188" t="s">
        <v>462</v>
      </c>
      <c r="M267" s="128" t="s">
        <v>423</v>
      </c>
      <c r="N267" s="121" t="s">
        <v>212</v>
      </c>
      <c r="O267" s="121">
        <v>2.1</v>
      </c>
      <c r="P267" s="45"/>
      <c r="Q267" s="45"/>
      <c r="R267" s="45"/>
      <c r="S267" s="45"/>
      <c r="T267" s="45"/>
      <c r="U267" s="45"/>
    </row>
    <row r="268" spans="1:21" s="46" customFormat="1" ht="18" customHeight="1">
      <c r="A268" s="90"/>
      <c r="B268" s="90"/>
      <c r="C268" s="71"/>
      <c r="D268" s="71"/>
      <c r="E268" s="87"/>
      <c r="F268" s="148"/>
      <c r="G268" s="90"/>
      <c r="H268" s="186"/>
      <c r="I268" s="69">
        <v>174</v>
      </c>
      <c r="J268" s="90">
        <v>1191</v>
      </c>
      <c r="K268" s="187">
        <v>746</v>
      </c>
      <c r="L268" s="188" t="s">
        <v>463</v>
      </c>
      <c r="M268" s="128" t="s">
        <v>423</v>
      </c>
      <c r="N268" s="121" t="s">
        <v>212</v>
      </c>
      <c r="O268" s="121">
        <v>2.1</v>
      </c>
      <c r="P268" s="45"/>
      <c r="Q268" s="45"/>
      <c r="R268" s="45"/>
      <c r="S268" s="45"/>
      <c r="T268" s="45"/>
      <c r="U268" s="45"/>
    </row>
    <row r="269" spans="1:21" s="46" customFormat="1" ht="18" customHeight="1">
      <c r="A269" s="90"/>
      <c r="B269" s="90"/>
      <c r="C269" s="71"/>
      <c r="D269" s="71"/>
      <c r="E269" s="87"/>
      <c r="F269" s="148"/>
      <c r="G269" s="90"/>
      <c r="H269" s="186"/>
      <c r="I269" s="69">
        <v>175</v>
      </c>
      <c r="J269" s="90">
        <v>1192</v>
      </c>
      <c r="K269" s="187">
        <v>752</v>
      </c>
      <c r="L269" s="188" t="s">
        <v>464</v>
      </c>
      <c r="M269" s="128" t="s">
        <v>423</v>
      </c>
      <c r="N269" s="121" t="s">
        <v>212</v>
      </c>
      <c r="O269" s="121">
        <v>2.1</v>
      </c>
      <c r="P269" s="45"/>
      <c r="Q269" s="45"/>
      <c r="R269" s="45"/>
      <c r="S269" s="45"/>
      <c r="T269" s="45"/>
      <c r="U269" s="45"/>
    </row>
    <row r="270" spans="1:21" s="46" customFormat="1" ht="18" customHeight="1">
      <c r="A270" s="90"/>
      <c r="B270" s="90"/>
      <c r="C270" s="71"/>
      <c r="D270" s="71"/>
      <c r="E270" s="87"/>
      <c r="F270" s="148"/>
      <c r="G270" s="90"/>
      <c r="H270" s="186"/>
      <c r="I270" s="69">
        <v>176</v>
      </c>
      <c r="J270" s="90">
        <v>1193</v>
      </c>
      <c r="K270" s="187">
        <v>742</v>
      </c>
      <c r="L270" s="188" t="s">
        <v>465</v>
      </c>
      <c r="M270" s="128" t="s">
        <v>423</v>
      </c>
      <c r="N270" s="121" t="s">
        <v>212</v>
      </c>
      <c r="O270" s="121">
        <v>2.1</v>
      </c>
      <c r="P270" s="45"/>
      <c r="Q270" s="45"/>
      <c r="R270" s="45"/>
      <c r="S270" s="45"/>
      <c r="T270" s="45"/>
      <c r="U270" s="45"/>
    </row>
    <row r="271" spans="1:21" s="46" customFormat="1" ht="18" customHeight="1">
      <c r="A271" s="90"/>
      <c r="B271" s="90"/>
      <c r="C271" s="71"/>
      <c r="D271" s="71"/>
      <c r="E271" s="87"/>
      <c r="F271" s="148"/>
      <c r="G271" s="90"/>
      <c r="H271" s="186"/>
      <c r="I271" s="69">
        <v>177</v>
      </c>
      <c r="J271" s="90">
        <v>1194</v>
      </c>
      <c r="K271" s="187">
        <v>748</v>
      </c>
      <c r="L271" s="188" t="s">
        <v>466</v>
      </c>
      <c r="M271" s="128" t="s">
        <v>423</v>
      </c>
      <c r="N271" s="121" t="s">
        <v>212</v>
      </c>
      <c r="O271" s="121">
        <v>2.1</v>
      </c>
      <c r="P271" s="45"/>
      <c r="Q271" s="45"/>
      <c r="R271" s="45"/>
      <c r="S271" s="45"/>
      <c r="T271" s="45"/>
      <c r="U271" s="45"/>
    </row>
    <row r="272" spans="1:21" s="46" customFormat="1" ht="18" customHeight="1">
      <c r="A272" s="90"/>
      <c r="B272" s="90"/>
      <c r="C272" s="71"/>
      <c r="D272" s="71"/>
      <c r="E272" s="87"/>
      <c r="F272" s="148"/>
      <c r="G272" s="90"/>
      <c r="H272" s="186"/>
      <c r="I272" s="69">
        <v>178</v>
      </c>
      <c r="J272" s="90">
        <v>1195</v>
      </c>
      <c r="K272" s="187">
        <v>748</v>
      </c>
      <c r="L272" s="188" t="s">
        <v>467</v>
      </c>
      <c r="M272" s="128" t="s">
        <v>423</v>
      </c>
      <c r="N272" s="121" t="s">
        <v>212</v>
      </c>
      <c r="O272" s="121">
        <v>2.1</v>
      </c>
      <c r="P272" s="45"/>
      <c r="Q272" s="45"/>
      <c r="R272" s="45"/>
      <c r="S272" s="45"/>
      <c r="T272" s="45"/>
      <c r="U272" s="45"/>
    </row>
    <row r="273" spans="1:21" s="46" customFormat="1" ht="18" customHeight="1">
      <c r="A273" s="90"/>
      <c r="B273" s="90"/>
      <c r="C273" s="71"/>
      <c r="D273" s="71"/>
      <c r="E273" s="87"/>
      <c r="F273" s="148"/>
      <c r="G273" s="90"/>
      <c r="H273" s="186"/>
      <c r="I273" s="69">
        <v>179</v>
      </c>
      <c r="J273" s="90">
        <v>1196</v>
      </c>
      <c r="K273" s="187">
        <v>750</v>
      </c>
      <c r="L273" s="188" t="s">
        <v>468</v>
      </c>
      <c r="M273" s="128" t="s">
        <v>423</v>
      </c>
      <c r="N273" s="121" t="s">
        <v>212</v>
      </c>
      <c r="O273" s="121">
        <v>2.1</v>
      </c>
      <c r="P273" s="45"/>
      <c r="Q273" s="45"/>
      <c r="R273" s="45"/>
      <c r="S273" s="45"/>
      <c r="T273" s="45"/>
      <c r="U273" s="45"/>
    </row>
    <row r="274" spans="1:21" s="46" customFormat="1" ht="18" customHeight="1">
      <c r="A274" s="90"/>
      <c r="B274" s="90"/>
      <c r="C274" s="71"/>
      <c r="D274" s="71"/>
      <c r="E274" s="87"/>
      <c r="F274" s="148"/>
      <c r="G274" s="90"/>
      <c r="H274" s="186"/>
      <c r="I274" s="69">
        <v>180</v>
      </c>
      <c r="J274" s="90">
        <v>1197</v>
      </c>
      <c r="K274" s="187">
        <v>744</v>
      </c>
      <c r="L274" s="188" t="s">
        <v>469</v>
      </c>
      <c r="M274" s="128" t="s">
        <v>423</v>
      </c>
      <c r="N274" s="121" t="s">
        <v>212</v>
      </c>
      <c r="O274" s="121">
        <v>2.1</v>
      </c>
      <c r="P274" s="45"/>
      <c r="Q274" s="45"/>
      <c r="R274" s="45"/>
      <c r="S274" s="45"/>
      <c r="T274" s="45"/>
      <c r="U274" s="45"/>
    </row>
    <row r="275" spans="1:21" s="46" customFormat="1" ht="18" customHeight="1">
      <c r="A275" s="90"/>
      <c r="B275" s="90"/>
      <c r="C275" s="71"/>
      <c r="D275" s="71"/>
      <c r="E275" s="87"/>
      <c r="F275" s="148"/>
      <c r="G275" s="90"/>
      <c r="H275" s="186"/>
      <c r="I275" s="69">
        <v>181</v>
      </c>
      <c r="J275" s="90">
        <v>1198</v>
      </c>
      <c r="K275" s="187">
        <v>749</v>
      </c>
      <c r="L275" s="188" t="s">
        <v>470</v>
      </c>
      <c r="M275" s="128" t="s">
        <v>423</v>
      </c>
      <c r="N275" s="121" t="s">
        <v>212</v>
      </c>
      <c r="O275" s="121">
        <v>2.1</v>
      </c>
      <c r="P275" s="45"/>
      <c r="Q275" s="45"/>
      <c r="R275" s="45"/>
      <c r="S275" s="45"/>
      <c r="T275" s="45"/>
      <c r="U275" s="45"/>
    </row>
    <row r="276" spans="1:21" s="46" customFormat="1" ht="18" customHeight="1">
      <c r="A276" s="90"/>
      <c r="B276" s="90"/>
      <c r="C276" s="71"/>
      <c r="D276" s="71"/>
      <c r="E276" s="87"/>
      <c r="F276" s="148"/>
      <c r="G276" s="90"/>
      <c r="H276" s="186"/>
      <c r="I276" s="69">
        <v>182</v>
      </c>
      <c r="J276" s="90">
        <v>1199</v>
      </c>
      <c r="K276" s="187">
        <v>746</v>
      </c>
      <c r="L276" s="188" t="s">
        <v>471</v>
      </c>
      <c r="M276" s="128" t="s">
        <v>423</v>
      </c>
      <c r="N276" s="121" t="s">
        <v>212</v>
      </c>
      <c r="O276" s="121">
        <v>2.1</v>
      </c>
      <c r="P276" s="45"/>
      <c r="Q276" s="45"/>
      <c r="R276" s="45"/>
      <c r="S276" s="45"/>
      <c r="T276" s="45"/>
      <c r="U276" s="45"/>
    </row>
    <row r="277" spans="1:21" s="46" customFormat="1" ht="18" customHeight="1">
      <c r="A277" s="90"/>
      <c r="B277" s="90"/>
      <c r="C277" s="71"/>
      <c r="D277" s="71"/>
      <c r="E277" s="87"/>
      <c r="F277" s="148"/>
      <c r="G277" s="90"/>
      <c r="H277" s="186"/>
      <c r="I277" s="69">
        <v>183</v>
      </c>
      <c r="J277" s="90">
        <v>1200</v>
      </c>
      <c r="K277" s="187">
        <v>750</v>
      </c>
      <c r="L277" s="188" t="s">
        <v>472</v>
      </c>
      <c r="M277" s="128" t="s">
        <v>423</v>
      </c>
      <c r="N277" s="121" t="s">
        <v>212</v>
      </c>
      <c r="O277" s="121">
        <v>2.1</v>
      </c>
      <c r="P277" s="45"/>
      <c r="Q277" s="45"/>
      <c r="R277" s="45"/>
      <c r="S277" s="45"/>
      <c r="T277" s="45"/>
      <c r="U277" s="45"/>
    </row>
    <row r="278" spans="1:21" s="46" customFormat="1" ht="18" customHeight="1">
      <c r="A278" s="90"/>
      <c r="B278" s="90"/>
      <c r="C278" s="71"/>
      <c r="D278" s="71"/>
      <c r="E278" s="87"/>
      <c r="F278" s="148"/>
      <c r="G278" s="90"/>
      <c r="H278" s="186"/>
      <c r="I278" s="69">
        <v>184</v>
      </c>
      <c r="J278" s="90">
        <v>1201</v>
      </c>
      <c r="K278" s="187">
        <v>747</v>
      </c>
      <c r="L278" s="188" t="s">
        <v>473</v>
      </c>
      <c r="M278" s="128" t="s">
        <v>423</v>
      </c>
      <c r="N278" s="121" t="s">
        <v>212</v>
      </c>
      <c r="O278" s="121">
        <v>2.1</v>
      </c>
      <c r="P278" s="45"/>
      <c r="Q278" s="45"/>
      <c r="R278" s="45"/>
      <c r="S278" s="45"/>
      <c r="T278" s="45"/>
      <c r="U278" s="45"/>
    </row>
    <row r="279" spans="1:21" s="46" customFormat="1" ht="18" customHeight="1">
      <c r="A279" s="90"/>
      <c r="B279" s="90"/>
      <c r="C279" s="71"/>
      <c r="D279" s="71"/>
      <c r="E279" s="87"/>
      <c r="F279" s="148"/>
      <c r="G279" s="90"/>
      <c r="H279" s="186"/>
      <c r="I279" s="69">
        <v>185</v>
      </c>
      <c r="J279" s="90">
        <v>1202</v>
      </c>
      <c r="K279" s="187">
        <v>760</v>
      </c>
      <c r="L279" s="188" t="s">
        <v>474</v>
      </c>
      <c r="M279" s="128" t="s">
        <v>423</v>
      </c>
      <c r="N279" s="121" t="s">
        <v>212</v>
      </c>
      <c r="O279" s="121">
        <v>2.1</v>
      </c>
      <c r="P279" s="45"/>
      <c r="Q279" s="45"/>
      <c r="R279" s="45"/>
      <c r="S279" s="45"/>
      <c r="T279" s="45"/>
      <c r="U279" s="45"/>
    </row>
    <row r="280" spans="1:21" s="46" customFormat="1" ht="18" customHeight="1">
      <c r="A280" s="90"/>
      <c r="B280" s="90"/>
      <c r="C280" s="71"/>
      <c r="D280" s="71"/>
      <c r="E280" s="87"/>
      <c r="F280" s="148"/>
      <c r="G280" s="90"/>
      <c r="H280" s="186"/>
      <c r="I280" s="69">
        <v>186</v>
      </c>
      <c r="J280" s="90">
        <v>1203</v>
      </c>
      <c r="K280" s="187">
        <v>743</v>
      </c>
      <c r="L280" s="188" t="s">
        <v>475</v>
      </c>
      <c r="M280" s="128" t="s">
        <v>423</v>
      </c>
      <c r="N280" s="121" t="s">
        <v>212</v>
      </c>
      <c r="O280" s="121">
        <v>2.1</v>
      </c>
      <c r="P280" s="45"/>
      <c r="Q280" s="45"/>
      <c r="R280" s="45"/>
      <c r="S280" s="45"/>
      <c r="T280" s="45"/>
      <c r="U280" s="45"/>
    </row>
    <row r="281" spans="1:21" s="46" customFormat="1" ht="18" customHeight="1">
      <c r="A281" s="90"/>
      <c r="B281" s="90"/>
      <c r="C281" s="71"/>
      <c r="D281" s="71"/>
      <c r="E281" s="87"/>
      <c r="F281" s="148"/>
      <c r="G281" s="90"/>
      <c r="H281" s="186"/>
      <c r="I281" s="69">
        <v>187</v>
      </c>
      <c r="J281" s="90">
        <v>1204</v>
      </c>
      <c r="K281" s="187">
        <v>733</v>
      </c>
      <c r="L281" s="188" t="s">
        <v>476</v>
      </c>
      <c r="M281" s="128" t="s">
        <v>423</v>
      </c>
      <c r="N281" s="121" t="s">
        <v>212</v>
      </c>
      <c r="O281" s="121">
        <v>2.1</v>
      </c>
      <c r="P281" s="45"/>
      <c r="Q281" s="45"/>
      <c r="R281" s="45"/>
      <c r="S281" s="45"/>
      <c r="T281" s="45"/>
      <c r="U281" s="45"/>
    </row>
    <row r="282" spans="1:21" s="46" customFormat="1" ht="18" customHeight="1">
      <c r="A282" s="90"/>
      <c r="B282" s="90"/>
      <c r="C282" s="71"/>
      <c r="D282" s="71"/>
      <c r="E282" s="87"/>
      <c r="F282" s="148"/>
      <c r="G282" s="90"/>
      <c r="H282" s="186"/>
      <c r="I282" s="69">
        <v>188</v>
      </c>
      <c r="J282" s="90">
        <v>1205</v>
      </c>
      <c r="K282" s="187">
        <v>758</v>
      </c>
      <c r="L282" s="188" t="s">
        <v>477</v>
      </c>
      <c r="M282" s="128" t="s">
        <v>423</v>
      </c>
      <c r="N282" s="121" t="s">
        <v>212</v>
      </c>
      <c r="O282" s="121">
        <v>2.1</v>
      </c>
      <c r="P282" s="45"/>
      <c r="Q282" s="45"/>
      <c r="R282" s="45"/>
      <c r="S282" s="45"/>
      <c r="T282" s="45"/>
      <c r="U282" s="45"/>
    </row>
    <row r="283" spans="1:21" s="46" customFormat="1" ht="18" customHeight="1">
      <c r="A283" s="90"/>
      <c r="B283" s="90"/>
      <c r="C283" s="71"/>
      <c r="D283" s="71"/>
      <c r="E283" s="87"/>
      <c r="F283" s="148"/>
      <c r="G283" s="90"/>
      <c r="H283" s="186"/>
      <c r="I283" s="69">
        <v>189</v>
      </c>
      <c r="J283" s="90">
        <v>1206</v>
      </c>
      <c r="K283" s="187">
        <v>51</v>
      </c>
      <c r="L283" s="188" t="s">
        <v>478</v>
      </c>
      <c r="M283" s="128" t="s">
        <v>423</v>
      </c>
      <c r="N283" s="121" t="s">
        <v>212</v>
      </c>
      <c r="O283" s="121">
        <v>2.1</v>
      </c>
      <c r="P283" s="45"/>
      <c r="Q283" s="45"/>
      <c r="R283" s="45"/>
      <c r="S283" s="45"/>
      <c r="T283" s="45"/>
      <c r="U283" s="45"/>
    </row>
    <row r="284" spans="1:21" s="46" customFormat="1" ht="18" customHeight="1">
      <c r="A284" s="90"/>
      <c r="B284" s="90"/>
      <c r="C284" s="71"/>
      <c r="D284" s="71"/>
      <c r="E284" s="87"/>
      <c r="F284" s="148"/>
      <c r="G284" s="90"/>
      <c r="H284" s="186"/>
      <c r="I284" s="69">
        <v>190</v>
      </c>
      <c r="J284" s="90">
        <v>1207</v>
      </c>
      <c r="K284" s="187">
        <v>51</v>
      </c>
      <c r="L284" s="188" t="s">
        <v>478</v>
      </c>
      <c r="M284" s="128" t="s">
        <v>423</v>
      </c>
      <c r="N284" s="121" t="s">
        <v>212</v>
      </c>
      <c r="O284" s="121">
        <v>2.1</v>
      </c>
      <c r="P284" s="45"/>
      <c r="Q284" s="45"/>
      <c r="R284" s="45"/>
      <c r="S284" s="45"/>
      <c r="T284" s="45"/>
      <c r="U284" s="45"/>
    </row>
    <row r="285" spans="1:21" s="46" customFormat="1" ht="18" customHeight="1">
      <c r="A285" s="90"/>
      <c r="B285" s="90"/>
      <c r="C285" s="71"/>
      <c r="D285" s="71"/>
      <c r="E285" s="87"/>
      <c r="F285" s="148"/>
      <c r="G285" s="90"/>
      <c r="H285" s="186"/>
      <c r="I285" s="69">
        <v>191</v>
      </c>
      <c r="J285" s="90">
        <v>1208</v>
      </c>
      <c r="K285" s="187">
        <v>790</v>
      </c>
      <c r="L285" s="188" t="s">
        <v>479</v>
      </c>
      <c r="M285" s="128" t="s">
        <v>423</v>
      </c>
      <c r="N285" s="121" t="s">
        <v>212</v>
      </c>
      <c r="O285" s="121">
        <v>2.1</v>
      </c>
      <c r="P285" s="45"/>
      <c r="Q285" s="45"/>
      <c r="R285" s="45"/>
      <c r="S285" s="45"/>
      <c r="T285" s="45"/>
      <c r="U285" s="45"/>
    </row>
    <row r="286" spans="1:21" s="46" customFormat="1" ht="18" customHeight="1">
      <c r="A286" s="90"/>
      <c r="B286" s="90"/>
      <c r="C286" s="71"/>
      <c r="D286" s="71"/>
      <c r="E286" s="87"/>
      <c r="F286" s="148"/>
      <c r="G286" s="90"/>
      <c r="H286" s="186"/>
      <c r="I286" s="69">
        <v>192</v>
      </c>
      <c r="J286" s="90">
        <v>1209</v>
      </c>
      <c r="K286" s="187">
        <v>818</v>
      </c>
      <c r="L286" s="188" t="s">
        <v>480</v>
      </c>
      <c r="M286" s="128" t="s">
        <v>423</v>
      </c>
      <c r="N286" s="121" t="s">
        <v>212</v>
      </c>
      <c r="O286" s="121">
        <v>2.1</v>
      </c>
      <c r="P286" s="45"/>
      <c r="Q286" s="45"/>
      <c r="R286" s="45"/>
      <c r="S286" s="45"/>
      <c r="T286" s="45"/>
      <c r="U286" s="45"/>
    </row>
    <row r="287" spans="1:21" s="46" customFormat="1" ht="18" customHeight="1">
      <c r="A287" s="69"/>
      <c r="B287" s="69"/>
      <c r="C287" s="71"/>
      <c r="D287" s="71"/>
      <c r="E287" s="72"/>
      <c r="F287" s="73"/>
      <c r="G287" s="69"/>
      <c r="H287" s="120"/>
      <c r="I287" s="69">
        <v>193</v>
      </c>
      <c r="J287" s="69">
        <v>1210</v>
      </c>
      <c r="K287" s="167">
        <v>820</v>
      </c>
      <c r="L287" s="185" t="s">
        <v>481</v>
      </c>
      <c r="M287" s="128" t="s">
        <v>423</v>
      </c>
      <c r="N287" s="121" t="s">
        <v>212</v>
      </c>
      <c r="O287" s="121">
        <v>2.1</v>
      </c>
      <c r="P287" s="45"/>
      <c r="Q287" s="45"/>
      <c r="R287" s="45"/>
      <c r="S287" s="45"/>
      <c r="T287" s="45"/>
      <c r="U287" s="45"/>
    </row>
    <row r="288" spans="1:21" s="46" customFormat="1" ht="18">
      <c r="A288" s="94"/>
      <c r="B288" s="94"/>
      <c r="D288" s="189"/>
      <c r="E288" s="190"/>
      <c r="F288" s="191"/>
      <c r="G288" s="192"/>
      <c r="H288" s="193" t="s">
        <v>482</v>
      </c>
      <c r="I288" s="193"/>
      <c r="J288" s="193"/>
      <c r="K288" s="194"/>
      <c r="L288" s="195"/>
      <c r="M288" s="196"/>
      <c r="N288" s="97">
        <f>SUM(K104)</f>
        <v>1225</v>
      </c>
      <c r="O288" s="45">
        <v>3</v>
      </c>
      <c r="P288" s="45"/>
      <c r="Q288" s="45"/>
      <c r="R288" s="45"/>
      <c r="S288" s="45"/>
      <c r="T288" s="45"/>
      <c r="U288" s="45"/>
    </row>
    <row r="289" spans="1:21" s="46" customFormat="1" ht="18">
      <c r="A289" s="44"/>
      <c r="B289" s="44"/>
      <c r="C289" s="197"/>
      <c r="D289" s="198"/>
      <c r="E289" s="199"/>
      <c r="F289" s="198"/>
      <c r="G289" s="192"/>
      <c r="H289" s="193" t="s">
        <v>482</v>
      </c>
      <c r="I289" s="193"/>
      <c r="J289" s="193"/>
      <c r="K289" s="200">
        <f>SUM(K95:K287)</f>
        <v>148633</v>
      </c>
      <c r="L289" s="201"/>
      <c r="M289" s="196"/>
      <c r="N289" s="97">
        <f>SUM(K173:K287,K123:K166,K103)</f>
        <v>85312</v>
      </c>
      <c r="O289" s="45">
        <v>2.1</v>
      </c>
      <c r="P289" s="45"/>
      <c r="Q289" s="45"/>
      <c r="R289" s="45"/>
      <c r="S289" s="45"/>
      <c r="T289" s="45"/>
      <c r="U289" s="45"/>
    </row>
    <row r="290" spans="1:21" s="46" customFormat="1" ht="18">
      <c r="A290" s="44"/>
      <c r="B290" s="44"/>
      <c r="C290" s="197"/>
      <c r="D290" s="198"/>
      <c r="E290" s="199"/>
      <c r="F290" s="198"/>
      <c r="G290" s="192"/>
      <c r="H290" s="193" t="s">
        <v>482</v>
      </c>
      <c r="I290" s="193"/>
      <c r="J290" s="193"/>
      <c r="K290" s="193"/>
      <c r="L290" s="202"/>
      <c r="M290" s="196"/>
      <c r="N290" s="97">
        <f>SUM(K169,K101,K96:K98)</f>
        <v>9773</v>
      </c>
      <c r="O290" s="45">
        <v>2.2</v>
      </c>
      <c r="P290" s="45"/>
      <c r="Q290" s="45"/>
      <c r="R290" s="45"/>
      <c r="S290" s="45"/>
      <c r="T290" s="45"/>
      <c r="U290" s="45"/>
    </row>
    <row r="291" spans="1:21" s="46" customFormat="1" ht="18">
      <c r="A291" s="44"/>
      <c r="B291" s="44"/>
      <c r="C291" s="197"/>
      <c r="D291" s="198"/>
      <c r="E291" s="199"/>
      <c r="F291" s="198"/>
      <c r="G291" s="192"/>
      <c r="H291" s="193" t="s">
        <v>482</v>
      </c>
      <c r="I291" s="193"/>
      <c r="J291" s="193"/>
      <c r="K291" s="193"/>
      <c r="L291" s="202"/>
      <c r="M291" s="203"/>
      <c r="N291" s="97">
        <f>SUM(K170,K106:K113,K102,K100,K118)</f>
        <v>21372</v>
      </c>
      <c r="O291" s="45">
        <v>1</v>
      </c>
      <c r="P291" s="45"/>
      <c r="Q291" s="45"/>
      <c r="R291" s="45"/>
      <c r="S291" s="45"/>
      <c r="T291" s="45"/>
      <c r="U291" s="45"/>
    </row>
    <row r="292" spans="2:15" ht="18.75" thickBot="1">
      <c r="B292" s="52"/>
      <c r="D292" s="112"/>
      <c r="E292" s="144"/>
      <c r="F292" s="112"/>
      <c r="G292" s="204"/>
      <c r="H292" s="205" t="s">
        <v>483</v>
      </c>
      <c r="I292" s="205"/>
      <c r="J292" s="205"/>
      <c r="K292" s="205"/>
      <c r="L292" s="206"/>
      <c r="M292" s="207"/>
      <c r="N292" s="146">
        <f>SUM(K171:K172,K167:K168,K119:K122,K105,K99,K95,K114:K117)</f>
        <v>30951</v>
      </c>
      <c r="O292" s="51">
        <v>4</v>
      </c>
    </row>
    <row r="293" spans="2:14" ht="18">
      <c r="B293" s="52"/>
      <c r="D293" s="112"/>
      <c r="E293" s="144"/>
      <c r="F293" s="112"/>
      <c r="G293" s="204"/>
      <c r="H293" s="205"/>
      <c r="I293" s="205"/>
      <c r="J293" s="205"/>
      <c r="K293" s="205"/>
      <c r="L293" s="206"/>
      <c r="M293" s="207"/>
      <c r="N293" s="143">
        <f>SUM(N288:N292)</f>
        <v>148633</v>
      </c>
    </row>
    <row r="294" spans="1:16" ht="9.75" customHeight="1">
      <c r="A294" s="84"/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</row>
    <row r="295" spans="1:16" ht="9.75" customHeight="1" thickBot="1">
      <c r="A295" s="158"/>
      <c r="B295" s="158"/>
      <c r="C295" s="158"/>
      <c r="D295" s="158"/>
      <c r="E295" s="159"/>
      <c r="F295" s="158"/>
      <c r="G295" s="158"/>
      <c r="H295" s="158"/>
      <c r="I295" s="158"/>
      <c r="J295" s="158"/>
      <c r="K295" s="158"/>
      <c r="L295" s="160"/>
      <c r="M295" s="161"/>
      <c r="N295" s="158"/>
      <c r="O295" s="158"/>
      <c r="P295" s="158"/>
    </row>
    <row r="296" spans="1:16" ht="9.75" customHeight="1">
      <c r="A296" s="47"/>
      <c r="B296" s="47"/>
      <c r="C296" s="47"/>
      <c r="D296" s="47"/>
      <c r="E296" s="163"/>
      <c r="F296" s="47"/>
      <c r="G296" s="47"/>
      <c r="H296" s="47"/>
      <c r="I296" s="47"/>
      <c r="J296" s="47"/>
      <c r="K296" s="47"/>
      <c r="L296" s="164"/>
      <c r="M296" s="165"/>
      <c r="N296" s="47"/>
      <c r="O296" s="47"/>
      <c r="P296" s="47"/>
    </row>
    <row r="297" spans="1:6" ht="18.75">
      <c r="A297" s="262" t="s">
        <v>484</v>
      </c>
      <c r="B297" s="262"/>
      <c r="C297" s="262"/>
      <c r="D297" s="262"/>
      <c r="E297" s="49"/>
      <c r="F297" s="112"/>
    </row>
    <row r="298" spans="1:13" ht="18.75" customHeight="1">
      <c r="A298" s="285" t="s">
        <v>85</v>
      </c>
      <c r="B298" s="286"/>
      <c r="C298" s="286"/>
      <c r="D298" s="286"/>
      <c r="E298" s="53"/>
      <c r="F298" s="112"/>
      <c r="I298" s="239" t="s">
        <v>86</v>
      </c>
      <c r="J298" s="281" t="s">
        <v>87</v>
      </c>
      <c r="K298" s="281" t="s">
        <v>88</v>
      </c>
      <c r="L298" s="291" t="s">
        <v>89</v>
      </c>
      <c r="M298" s="294" t="s">
        <v>90</v>
      </c>
    </row>
    <row r="299" spans="1:13" ht="18">
      <c r="A299" s="281" t="s">
        <v>91</v>
      </c>
      <c r="B299" s="281"/>
      <c r="C299" s="281" t="s">
        <v>92</v>
      </c>
      <c r="D299" s="282"/>
      <c r="E299" s="56"/>
      <c r="F299" s="112"/>
      <c r="I299" s="240"/>
      <c r="J299" s="281"/>
      <c r="K299" s="281"/>
      <c r="L299" s="292"/>
      <c r="M299" s="294"/>
    </row>
    <row r="300" spans="1:15" ht="38.25" customHeight="1">
      <c r="A300" s="54" t="s">
        <v>93</v>
      </c>
      <c r="B300" s="54" t="s">
        <v>94</v>
      </c>
      <c r="C300" s="54" t="s">
        <v>93</v>
      </c>
      <c r="D300" s="55" t="s">
        <v>94</v>
      </c>
      <c r="E300" s="59"/>
      <c r="F300" s="60" t="s">
        <v>95</v>
      </c>
      <c r="G300" s="54" t="s">
        <v>96</v>
      </c>
      <c r="H300" s="55" t="s">
        <v>97</v>
      </c>
      <c r="I300" s="211"/>
      <c r="J300" s="281"/>
      <c r="K300" s="281"/>
      <c r="L300" s="293"/>
      <c r="M300" s="294"/>
      <c r="N300" s="61" t="s">
        <v>98</v>
      </c>
      <c r="O300" s="115" t="s">
        <v>99</v>
      </c>
    </row>
    <row r="301" spans="1:15" ht="18.75" customHeight="1">
      <c r="A301" s="69"/>
      <c r="B301" s="69"/>
      <c r="C301" s="69"/>
      <c r="D301" s="69"/>
      <c r="E301" s="59"/>
      <c r="F301" s="73">
        <v>44387</v>
      </c>
      <c r="G301" s="69" t="s">
        <v>485</v>
      </c>
      <c r="H301" s="69">
        <v>1998</v>
      </c>
      <c r="I301" s="69">
        <v>1</v>
      </c>
      <c r="J301" s="69" t="s">
        <v>486</v>
      </c>
      <c r="K301" s="73">
        <v>375</v>
      </c>
      <c r="L301" s="74"/>
      <c r="M301" s="75" t="s">
        <v>487</v>
      </c>
      <c r="N301" s="121" t="s">
        <v>108</v>
      </c>
      <c r="O301" s="121">
        <v>4</v>
      </c>
    </row>
    <row r="302" spans="1:13" ht="18.75" customHeight="1">
      <c r="A302" s="94"/>
      <c r="B302" s="94"/>
      <c r="C302" s="94"/>
      <c r="D302" s="94"/>
      <c r="E302" s="153"/>
      <c r="F302" s="102"/>
      <c r="G302" s="94"/>
      <c r="H302" s="94"/>
      <c r="I302" s="94"/>
      <c r="J302" s="94"/>
      <c r="K302" s="94"/>
      <c r="L302" s="98"/>
      <c r="M302" s="104"/>
    </row>
    <row r="303" spans="1:13" ht="18">
      <c r="A303" s="94"/>
      <c r="B303" s="94"/>
      <c r="C303" s="94"/>
      <c r="D303" s="102"/>
      <c r="E303" s="103"/>
      <c r="F303" s="102"/>
      <c r="G303" s="94"/>
      <c r="H303" s="94"/>
      <c r="I303" s="94"/>
      <c r="J303" s="94"/>
      <c r="K303" s="94"/>
      <c r="L303" s="98"/>
      <c r="M303" s="104"/>
    </row>
    <row r="304" spans="1:16" ht="18.75" thickBot="1">
      <c r="A304" s="108"/>
      <c r="B304" s="108"/>
      <c r="C304" s="108"/>
      <c r="D304" s="107"/>
      <c r="E304" s="208"/>
      <c r="F304" s="107"/>
      <c r="G304" s="108"/>
      <c r="H304" s="108"/>
      <c r="I304" s="108"/>
      <c r="J304" s="108"/>
      <c r="K304" s="108"/>
      <c r="L304" s="109"/>
      <c r="M304" s="110"/>
      <c r="N304" s="105"/>
      <c r="O304" s="105"/>
      <c r="P304" s="105"/>
    </row>
    <row r="305" spans="1:6" ht="18.75">
      <c r="A305" s="262" t="s">
        <v>488</v>
      </c>
      <c r="B305" s="262"/>
      <c r="C305" s="262"/>
      <c r="D305" s="262"/>
      <c r="E305" s="262"/>
      <c r="F305" s="262"/>
    </row>
    <row r="306" spans="1:13" ht="18.75" customHeight="1">
      <c r="A306" s="285" t="s">
        <v>85</v>
      </c>
      <c r="B306" s="286"/>
      <c r="C306" s="286"/>
      <c r="D306" s="286"/>
      <c r="E306" s="53"/>
      <c r="F306" s="48"/>
      <c r="I306" s="281">
        <v>0</v>
      </c>
      <c r="J306" s="281" t="s">
        <v>87</v>
      </c>
      <c r="K306" s="281" t="s">
        <v>88</v>
      </c>
      <c r="L306" s="291" t="s">
        <v>89</v>
      </c>
      <c r="M306" s="294" t="s">
        <v>90</v>
      </c>
    </row>
    <row r="307" spans="1:13" ht="18">
      <c r="A307" s="281" t="s">
        <v>91</v>
      </c>
      <c r="B307" s="281"/>
      <c r="C307" s="281" t="s">
        <v>92</v>
      </c>
      <c r="D307" s="282"/>
      <c r="E307" s="56"/>
      <c r="F307" s="209"/>
      <c r="G307" s="52"/>
      <c r="H307" s="52"/>
      <c r="I307" s="281"/>
      <c r="J307" s="281"/>
      <c r="K307" s="281"/>
      <c r="L307" s="292"/>
      <c r="M307" s="294"/>
    </row>
    <row r="308" spans="1:15" ht="38.25" customHeight="1">
      <c r="A308" s="54" t="s">
        <v>93</v>
      </c>
      <c r="B308" s="54" t="s">
        <v>94</v>
      </c>
      <c r="C308" s="54" t="s">
        <v>93</v>
      </c>
      <c r="D308" s="55" t="s">
        <v>94</v>
      </c>
      <c r="E308" s="59"/>
      <c r="F308" s="60" t="s">
        <v>95</v>
      </c>
      <c r="G308" s="54" t="s">
        <v>96</v>
      </c>
      <c r="H308" s="55" t="s">
        <v>97</v>
      </c>
      <c r="I308" s="281"/>
      <c r="J308" s="281"/>
      <c r="K308" s="281"/>
      <c r="L308" s="293"/>
      <c r="M308" s="294"/>
      <c r="N308" s="61" t="s">
        <v>98</v>
      </c>
      <c r="O308" s="115" t="s">
        <v>99</v>
      </c>
    </row>
    <row r="309" spans="1:15" ht="18" customHeight="1">
      <c r="A309" s="69"/>
      <c r="B309" s="73"/>
      <c r="C309" s="121"/>
      <c r="D309" s="121"/>
      <c r="E309" s="210"/>
      <c r="F309" s="73" t="s">
        <v>489</v>
      </c>
      <c r="G309" s="69" t="s">
        <v>117</v>
      </c>
      <c r="H309" s="120" t="s">
        <v>109</v>
      </c>
      <c r="I309" s="69">
        <v>1</v>
      </c>
      <c r="J309" s="69">
        <v>179</v>
      </c>
      <c r="K309" s="73">
        <v>674</v>
      </c>
      <c r="L309" s="74"/>
      <c r="M309" s="75" t="s">
        <v>490</v>
      </c>
      <c r="N309" s="121" t="s">
        <v>108</v>
      </c>
      <c r="O309" s="121">
        <v>4</v>
      </c>
    </row>
    <row r="310" spans="1:15" ht="18" customHeight="1">
      <c r="A310" s="69"/>
      <c r="B310" s="73"/>
      <c r="C310" s="121"/>
      <c r="D310" s="121"/>
      <c r="E310" s="66"/>
      <c r="F310" s="73">
        <v>43268</v>
      </c>
      <c r="G310" s="69" t="s">
        <v>253</v>
      </c>
      <c r="H310" s="69">
        <v>1998</v>
      </c>
      <c r="I310" s="69">
        <v>2</v>
      </c>
      <c r="J310" s="63" t="s">
        <v>491</v>
      </c>
      <c r="K310" s="73">
        <v>185</v>
      </c>
      <c r="L310" s="74"/>
      <c r="M310" s="75" t="s">
        <v>492</v>
      </c>
      <c r="N310" s="121" t="s">
        <v>493</v>
      </c>
      <c r="O310" s="121">
        <v>4</v>
      </c>
    </row>
    <row r="311" spans="1:15" ht="18" customHeight="1">
      <c r="A311" s="90"/>
      <c r="B311" s="90"/>
      <c r="C311" s="121"/>
      <c r="D311" s="121"/>
      <c r="E311" s="212"/>
      <c r="F311" s="148">
        <v>23337</v>
      </c>
      <c r="G311" s="90" t="s">
        <v>216</v>
      </c>
      <c r="H311" s="186" t="s">
        <v>109</v>
      </c>
      <c r="I311" s="90">
        <v>3</v>
      </c>
      <c r="J311" s="90" t="s">
        <v>494</v>
      </c>
      <c r="K311" s="148">
        <v>103</v>
      </c>
      <c r="L311" s="151"/>
      <c r="M311" s="213" t="s">
        <v>495</v>
      </c>
      <c r="N311" s="129" t="s">
        <v>108</v>
      </c>
      <c r="O311" s="129">
        <v>4</v>
      </c>
    </row>
    <row r="312" spans="1:15" ht="18">
      <c r="A312" s="121"/>
      <c r="B312" s="121"/>
      <c r="C312" s="121"/>
      <c r="D312" s="121"/>
      <c r="E312" s="66"/>
      <c r="F312" s="121"/>
      <c r="G312" s="121"/>
      <c r="H312" s="121"/>
      <c r="I312" s="121">
        <v>4</v>
      </c>
      <c r="J312" s="121" t="s">
        <v>496</v>
      </c>
      <c r="K312" s="121">
        <v>3400</v>
      </c>
      <c r="L312" s="214"/>
      <c r="M312" s="128" t="s">
        <v>497</v>
      </c>
      <c r="N312" s="121"/>
      <c r="O312" s="121">
        <v>5</v>
      </c>
    </row>
    <row r="313" spans="1:12" ht="18">
      <c r="A313" s="94"/>
      <c r="B313" s="94"/>
      <c r="C313" s="52"/>
      <c r="D313" s="138"/>
      <c r="E313" s="139"/>
      <c r="F313" s="102"/>
      <c r="G313" s="94"/>
      <c r="H313" s="94"/>
      <c r="I313" s="94"/>
      <c r="J313" s="94"/>
      <c r="K313" s="94"/>
      <c r="L313" s="98"/>
    </row>
    <row r="314" spans="1:15" ht="18">
      <c r="A314" s="94"/>
      <c r="B314" s="94"/>
      <c r="C314" s="140"/>
      <c r="D314" s="138"/>
      <c r="E314" s="139"/>
      <c r="F314" s="102"/>
      <c r="G314" s="94"/>
      <c r="H314" s="94"/>
      <c r="I314" s="94"/>
      <c r="J314" s="94"/>
      <c r="K314" s="138">
        <f>SUM(K309:K312)</f>
        <v>4362</v>
      </c>
      <c r="L314" s="215"/>
      <c r="N314" s="143">
        <f>SUM(K309:K311)</f>
        <v>962</v>
      </c>
      <c r="O314" s="51">
        <v>4</v>
      </c>
    </row>
    <row r="315" spans="1:15" ht="18.75" thickBot="1">
      <c r="A315" s="94"/>
      <c r="B315" s="94"/>
      <c r="C315" s="140"/>
      <c r="D315" s="138"/>
      <c r="E315" s="139"/>
      <c r="F315" s="102"/>
      <c r="G315" s="94"/>
      <c r="H315" s="94"/>
      <c r="I315" s="94"/>
      <c r="J315" s="94"/>
      <c r="K315" s="94"/>
      <c r="L315" s="98"/>
      <c r="N315" s="105">
        <f>SUM(K312)</f>
        <v>3400</v>
      </c>
      <c r="O315" s="51">
        <v>5</v>
      </c>
    </row>
    <row r="316" spans="1:15" ht="18">
      <c r="A316" s="94"/>
      <c r="B316" s="94"/>
      <c r="C316" s="94"/>
      <c r="D316" s="102"/>
      <c r="E316" s="103"/>
      <c r="F316" s="102"/>
      <c r="G316" s="94"/>
      <c r="H316" s="94"/>
      <c r="I316" s="94"/>
      <c r="J316" s="94"/>
      <c r="K316" s="94"/>
      <c r="L316" s="98"/>
      <c r="N316" s="143">
        <f>SUM(N314:N315)</f>
        <v>4362</v>
      </c>
      <c r="O316" s="95"/>
    </row>
    <row r="317" spans="1:16" ht="6.75" customHeight="1" thickBot="1">
      <c r="A317" s="108"/>
      <c r="B317" s="108"/>
      <c r="C317" s="108"/>
      <c r="D317" s="107"/>
      <c r="E317" s="208"/>
      <c r="F317" s="107"/>
      <c r="G317" s="108"/>
      <c r="H317" s="108"/>
      <c r="I317" s="108"/>
      <c r="J317" s="108"/>
      <c r="K317" s="108"/>
      <c r="L317" s="109"/>
      <c r="M317" s="110"/>
      <c r="N317" s="105"/>
      <c r="O317" s="105"/>
      <c r="P317" s="105"/>
    </row>
    <row r="318" spans="1:6" ht="18.75">
      <c r="A318" s="262" t="s">
        <v>498</v>
      </c>
      <c r="B318" s="262"/>
      <c r="C318" s="262"/>
      <c r="D318" s="262"/>
      <c r="E318" s="49"/>
      <c r="F318" s="112"/>
    </row>
    <row r="319" spans="1:13" ht="18.75" customHeight="1">
      <c r="A319" s="285" t="s">
        <v>85</v>
      </c>
      <c r="B319" s="286"/>
      <c r="C319" s="286"/>
      <c r="D319" s="286"/>
      <c r="E319" s="53"/>
      <c r="F319" s="112"/>
      <c r="I319" s="281" t="s">
        <v>86</v>
      </c>
      <c r="J319" s="281" t="s">
        <v>87</v>
      </c>
      <c r="K319" s="281" t="s">
        <v>88</v>
      </c>
      <c r="L319" s="291" t="s">
        <v>89</v>
      </c>
      <c r="M319" s="278" t="s">
        <v>90</v>
      </c>
    </row>
    <row r="320" spans="1:13" ht="18">
      <c r="A320" s="281" t="s">
        <v>91</v>
      </c>
      <c r="B320" s="281"/>
      <c r="C320" s="281" t="s">
        <v>92</v>
      </c>
      <c r="D320" s="282"/>
      <c r="E320" s="56"/>
      <c r="F320" s="112"/>
      <c r="I320" s="281"/>
      <c r="J320" s="281"/>
      <c r="K320" s="281"/>
      <c r="L320" s="292"/>
      <c r="M320" s="279"/>
    </row>
    <row r="321" spans="1:15" ht="38.25" customHeight="1">
      <c r="A321" s="54" t="s">
        <v>93</v>
      </c>
      <c r="B321" s="54" t="s">
        <v>94</v>
      </c>
      <c r="C321" s="54" t="s">
        <v>93</v>
      </c>
      <c r="D321" s="55" t="s">
        <v>94</v>
      </c>
      <c r="E321" s="59"/>
      <c r="F321" s="60" t="s">
        <v>95</v>
      </c>
      <c r="G321" s="54" t="s">
        <v>96</v>
      </c>
      <c r="H321" s="55" t="s">
        <v>97</v>
      </c>
      <c r="I321" s="281"/>
      <c r="J321" s="281"/>
      <c r="K321" s="281"/>
      <c r="L321" s="293"/>
      <c r="M321" s="280"/>
      <c r="N321" s="61" t="s">
        <v>98</v>
      </c>
      <c r="O321" s="115" t="s">
        <v>99</v>
      </c>
    </row>
    <row r="322" spans="1:15" ht="18">
      <c r="A322" s="69"/>
      <c r="B322" s="73"/>
      <c r="C322" s="121"/>
      <c r="D322" s="121"/>
      <c r="E322" s="210"/>
      <c r="F322" s="73">
        <v>2338</v>
      </c>
      <c r="G322" s="69" t="s">
        <v>124</v>
      </c>
      <c r="H322" s="120" t="s">
        <v>109</v>
      </c>
      <c r="I322" s="69">
        <v>1</v>
      </c>
      <c r="J322" s="63">
        <v>233</v>
      </c>
      <c r="K322" s="73">
        <v>5200</v>
      </c>
      <c r="L322" s="74"/>
      <c r="M322" s="75" t="s">
        <v>194</v>
      </c>
      <c r="N322" s="121" t="s">
        <v>108</v>
      </c>
      <c r="O322" s="121">
        <v>4</v>
      </c>
    </row>
    <row r="323" spans="1:15" ht="18">
      <c r="A323" s="69"/>
      <c r="B323" s="73"/>
      <c r="C323" s="121"/>
      <c r="D323" s="121"/>
      <c r="E323" s="66"/>
      <c r="F323" s="77">
        <v>37845</v>
      </c>
      <c r="G323" s="69" t="s">
        <v>124</v>
      </c>
      <c r="H323" s="120" t="s">
        <v>109</v>
      </c>
      <c r="I323" s="69">
        <v>2</v>
      </c>
      <c r="J323" s="69" t="s">
        <v>499</v>
      </c>
      <c r="K323" s="73">
        <v>357</v>
      </c>
      <c r="L323" s="74"/>
      <c r="M323" s="75" t="s">
        <v>500</v>
      </c>
      <c r="N323" s="121" t="s">
        <v>501</v>
      </c>
      <c r="O323" s="121">
        <v>3</v>
      </c>
    </row>
    <row r="324" spans="1:15" ht="18">
      <c r="A324" s="90"/>
      <c r="B324" s="90"/>
      <c r="C324" s="121"/>
      <c r="D324" s="121"/>
      <c r="E324" s="66"/>
      <c r="F324" s="77">
        <v>37845</v>
      </c>
      <c r="G324" s="69" t="s">
        <v>124</v>
      </c>
      <c r="H324" s="120" t="s">
        <v>109</v>
      </c>
      <c r="I324" s="69">
        <v>3</v>
      </c>
      <c r="J324" s="69" t="s">
        <v>502</v>
      </c>
      <c r="K324" s="73">
        <v>1000</v>
      </c>
      <c r="L324" s="74"/>
      <c r="M324" s="75" t="s">
        <v>503</v>
      </c>
      <c r="N324" s="121" t="s">
        <v>108</v>
      </c>
      <c r="O324" s="121">
        <v>1</v>
      </c>
    </row>
    <row r="325" spans="1:15" ht="18">
      <c r="A325" s="121"/>
      <c r="B325" s="121"/>
      <c r="C325" s="121"/>
      <c r="D325" s="121"/>
      <c r="E325" s="66"/>
      <c r="F325" s="73">
        <v>37845</v>
      </c>
      <c r="G325" s="69" t="s">
        <v>117</v>
      </c>
      <c r="H325" s="120" t="s">
        <v>109</v>
      </c>
      <c r="I325" s="69">
        <v>4</v>
      </c>
      <c r="J325" s="69">
        <v>326</v>
      </c>
      <c r="K325" s="73">
        <v>5600</v>
      </c>
      <c r="L325" s="74"/>
      <c r="M325" s="75" t="s">
        <v>119</v>
      </c>
      <c r="N325" s="121" t="s">
        <v>108</v>
      </c>
      <c r="O325" s="121">
        <v>4</v>
      </c>
    </row>
    <row r="326" spans="1:15" ht="18">
      <c r="A326" s="69"/>
      <c r="B326" s="69"/>
      <c r="C326" s="121"/>
      <c r="D326" s="121"/>
      <c r="E326" s="66"/>
      <c r="F326" s="73">
        <v>6564</v>
      </c>
      <c r="G326" s="121" t="s">
        <v>216</v>
      </c>
      <c r="H326" s="120" t="s">
        <v>109</v>
      </c>
      <c r="I326" s="69">
        <v>5</v>
      </c>
      <c r="J326" s="121">
        <v>637</v>
      </c>
      <c r="K326" s="172">
        <v>1000</v>
      </c>
      <c r="L326" s="216"/>
      <c r="M326" s="75" t="s">
        <v>504</v>
      </c>
      <c r="N326" s="121" t="s">
        <v>108</v>
      </c>
      <c r="O326" s="121">
        <v>4</v>
      </c>
    </row>
    <row r="327" spans="1:15" ht="18">
      <c r="A327" s="69"/>
      <c r="B327" s="69"/>
      <c r="C327" s="121"/>
      <c r="D327" s="121"/>
      <c r="E327" s="66"/>
      <c r="F327" s="172">
        <v>6564</v>
      </c>
      <c r="G327" s="121" t="s">
        <v>216</v>
      </c>
      <c r="H327" s="120" t="s">
        <v>109</v>
      </c>
      <c r="I327" s="69">
        <v>6</v>
      </c>
      <c r="J327" s="121">
        <v>641</v>
      </c>
      <c r="K327" s="172">
        <v>3000</v>
      </c>
      <c r="L327" s="216"/>
      <c r="M327" s="75" t="s">
        <v>505</v>
      </c>
      <c r="N327" s="121" t="s">
        <v>108</v>
      </c>
      <c r="O327" s="121">
        <v>4</v>
      </c>
    </row>
    <row r="328" spans="1:15" ht="17.25" customHeight="1">
      <c r="A328" s="90"/>
      <c r="B328" s="90"/>
      <c r="C328" s="121"/>
      <c r="D328" s="121"/>
      <c r="E328" s="212"/>
      <c r="F328" s="217">
        <v>39294</v>
      </c>
      <c r="G328" s="90" t="s">
        <v>139</v>
      </c>
      <c r="H328" s="90">
        <v>2000</v>
      </c>
      <c r="I328" s="90">
        <v>7</v>
      </c>
      <c r="J328" s="90">
        <v>646</v>
      </c>
      <c r="K328" s="148">
        <v>4</v>
      </c>
      <c r="L328" s="151"/>
      <c r="M328" s="213" t="s">
        <v>506</v>
      </c>
      <c r="N328" s="66" t="s">
        <v>507</v>
      </c>
      <c r="O328" s="212">
        <v>4</v>
      </c>
    </row>
    <row r="329" spans="1:15" ht="18">
      <c r="A329" s="69"/>
      <c r="B329" s="69"/>
      <c r="C329" s="121"/>
      <c r="D329" s="121"/>
      <c r="E329" s="66"/>
      <c r="F329" s="120" t="s">
        <v>109</v>
      </c>
      <c r="G329" s="69" t="s">
        <v>123</v>
      </c>
      <c r="H329" s="69"/>
      <c r="I329" s="69">
        <v>8</v>
      </c>
      <c r="J329" s="69">
        <v>234</v>
      </c>
      <c r="K329" s="167">
        <v>1300</v>
      </c>
      <c r="L329" s="168"/>
      <c r="M329" s="75" t="s">
        <v>194</v>
      </c>
      <c r="N329" s="121" t="s">
        <v>123</v>
      </c>
      <c r="O329" s="121">
        <v>5</v>
      </c>
    </row>
    <row r="330" spans="3:15" ht="18">
      <c r="C330" s="52"/>
      <c r="D330" s="154"/>
      <c r="E330" s="218"/>
      <c r="F330" s="112"/>
      <c r="N330" s="143">
        <f>SUM(K323)</f>
        <v>357</v>
      </c>
      <c r="O330" s="51">
        <v>3</v>
      </c>
    </row>
    <row r="331" spans="3:15" ht="18">
      <c r="C331" s="52"/>
      <c r="D331" s="154"/>
      <c r="E331" s="218"/>
      <c r="F331" s="112"/>
      <c r="K331" s="154">
        <f>SUM(K322:K329)</f>
        <v>17461</v>
      </c>
      <c r="L331" s="155"/>
      <c r="N331" s="143">
        <f>SUM(K324)</f>
        <v>1000</v>
      </c>
      <c r="O331" s="143">
        <v>1</v>
      </c>
    </row>
    <row r="332" spans="1:15" ht="18">
      <c r="A332" s="94"/>
      <c r="B332" s="94"/>
      <c r="C332" s="51"/>
      <c r="D332" s="138"/>
      <c r="E332" s="139"/>
      <c r="F332" s="102"/>
      <c r="G332" s="94"/>
      <c r="H332" s="94"/>
      <c r="I332" s="94"/>
      <c r="J332" s="94"/>
      <c r="K332" s="94"/>
      <c r="L332" s="98"/>
      <c r="N332" s="143">
        <f>SUM(K322,K325:K328)</f>
        <v>14804</v>
      </c>
      <c r="O332" s="143">
        <v>4</v>
      </c>
    </row>
    <row r="333" spans="1:15" ht="18.75" thickBot="1">
      <c r="A333" s="94"/>
      <c r="B333" s="94"/>
      <c r="C333" s="94"/>
      <c r="D333" s="102"/>
      <c r="E333" s="103"/>
      <c r="F333" s="102"/>
      <c r="G333" s="94"/>
      <c r="H333" s="94"/>
      <c r="I333" s="94"/>
      <c r="J333" s="94"/>
      <c r="K333" s="94"/>
      <c r="L333" s="98"/>
      <c r="N333" s="146">
        <f>SUM(K329)</f>
        <v>1300</v>
      </c>
      <c r="O333" s="143">
        <v>5</v>
      </c>
    </row>
    <row r="334" spans="1:14" ht="18">
      <c r="A334" s="94"/>
      <c r="B334" s="94"/>
      <c r="C334" s="94"/>
      <c r="D334" s="102"/>
      <c r="E334" s="103"/>
      <c r="F334" s="102"/>
      <c r="G334" s="94"/>
      <c r="H334" s="94"/>
      <c r="I334" s="94"/>
      <c r="J334" s="94"/>
      <c r="K334" s="94"/>
      <c r="L334" s="98"/>
      <c r="N334" s="143">
        <f>SUM(N330:N333)</f>
        <v>17461</v>
      </c>
    </row>
    <row r="335" spans="1:13" ht="6" customHeight="1" thickBot="1">
      <c r="A335" s="108"/>
      <c r="B335" s="108"/>
      <c r="C335" s="108"/>
      <c r="D335" s="107"/>
      <c r="E335" s="208"/>
      <c r="F335" s="107"/>
      <c r="G335" s="108"/>
      <c r="H335" s="108"/>
      <c r="I335" s="108"/>
      <c r="J335" s="108"/>
      <c r="K335" s="108"/>
      <c r="L335" s="109"/>
      <c r="M335" s="110"/>
    </row>
    <row r="336" spans="1:6" ht="18.75">
      <c r="A336" s="262" t="s">
        <v>508</v>
      </c>
      <c r="B336" s="262"/>
      <c r="C336" s="262"/>
      <c r="D336" s="262"/>
      <c r="E336" s="49"/>
      <c r="F336" s="112"/>
    </row>
    <row r="337" spans="1:13" ht="18.75" customHeight="1">
      <c r="A337" s="285" t="s">
        <v>85</v>
      </c>
      <c r="B337" s="286"/>
      <c r="C337" s="286"/>
      <c r="D337" s="286"/>
      <c r="E337" s="53"/>
      <c r="F337" s="112"/>
      <c r="I337" s="239" t="s">
        <v>86</v>
      </c>
      <c r="J337" s="281" t="s">
        <v>87</v>
      </c>
      <c r="K337" s="281" t="s">
        <v>88</v>
      </c>
      <c r="L337" s="291" t="s">
        <v>89</v>
      </c>
      <c r="M337" s="294" t="s">
        <v>90</v>
      </c>
    </row>
    <row r="338" spans="1:13" ht="18">
      <c r="A338" s="281" t="s">
        <v>91</v>
      </c>
      <c r="B338" s="281"/>
      <c r="C338" s="281" t="s">
        <v>92</v>
      </c>
      <c r="D338" s="282"/>
      <c r="E338" s="56"/>
      <c r="F338" s="112"/>
      <c r="I338" s="240"/>
      <c r="J338" s="281"/>
      <c r="K338" s="281"/>
      <c r="L338" s="292"/>
      <c r="M338" s="294"/>
    </row>
    <row r="339" spans="1:15" ht="38.25" customHeight="1">
      <c r="A339" s="54" t="s">
        <v>93</v>
      </c>
      <c r="B339" s="54" t="s">
        <v>94</v>
      </c>
      <c r="C339" s="54" t="s">
        <v>93</v>
      </c>
      <c r="D339" s="55" t="s">
        <v>94</v>
      </c>
      <c r="E339" s="59"/>
      <c r="F339" s="60" t="s">
        <v>95</v>
      </c>
      <c r="G339" s="54" t="s">
        <v>96</v>
      </c>
      <c r="H339" s="55" t="s">
        <v>97</v>
      </c>
      <c r="I339" s="211"/>
      <c r="J339" s="281"/>
      <c r="K339" s="281"/>
      <c r="L339" s="293"/>
      <c r="M339" s="294"/>
      <c r="N339" s="61" t="s">
        <v>98</v>
      </c>
      <c r="O339" s="115" t="s">
        <v>99</v>
      </c>
    </row>
    <row r="340" spans="1:15" ht="18" customHeight="1">
      <c r="A340" s="219"/>
      <c r="B340" s="220"/>
      <c r="C340" s="121"/>
      <c r="D340" s="121"/>
      <c r="E340" s="210"/>
      <c r="F340" s="73">
        <v>32395</v>
      </c>
      <c r="G340" s="69" t="s">
        <v>104</v>
      </c>
      <c r="H340" s="69">
        <v>1996</v>
      </c>
      <c r="I340" s="69">
        <v>1</v>
      </c>
      <c r="J340" s="69" t="s">
        <v>509</v>
      </c>
      <c r="K340" s="73">
        <v>652</v>
      </c>
      <c r="L340" s="74"/>
      <c r="M340" s="75" t="s">
        <v>229</v>
      </c>
      <c r="N340" s="121" t="s">
        <v>510</v>
      </c>
      <c r="O340" s="121">
        <v>2.1</v>
      </c>
    </row>
    <row r="341" spans="1:15" ht="18" customHeight="1">
      <c r="A341" s="69"/>
      <c r="B341" s="69"/>
      <c r="C341" s="121"/>
      <c r="D341" s="121"/>
      <c r="E341" s="66"/>
      <c r="F341" s="77">
        <v>35074</v>
      </c>
      <c r="G341" s="69" t="s">
        <v>216</v>
      </c>
      <c r="H341" s="120" t="s">
        <v>109</v>
      </c>
      <c r="I341" s="69">
        <f aca="true" t="shared" si="1" ref="I341:I346">I340+1</f>
        <v>2</v>
      </c>
      <c r="J341" s="69" t="s">
        <v>511</v>
      </c>
      <c r="K341" s="73">
        <v>7980</v>
      </c>
      <c r="L341" s="74"/>
      <c r="M341" s="75" t="s">
        <v>512</v>
      </c>
      <c r="N341" s="121" t="s">
        <v>513</v>
      </c>
      <c r="O341" s="121">
        <v>3</v>
      </c>
    </row>
    <row r="342" spans="1:15" ht="18" customHeight="1">
      <c r="A342" s="69"/>
      <c r="B342" s="69"/>
      <c r="C342" s="121"/>
      <c r="D342" s="121"/>
      <c r="E342" s="66"/>
      <c r="F342" s="73">
        <v>32390</v>
      </c>
      <c r="G342" s="69" t="s">
        <v>104</v>
      </c>
      <c r="H342" s="120" t="s">
        <v>109</v>
      </c>
      <c r="I342" s="69">
        <f t="shared" si="1"/>
        <v>3</v>
      </c>
      <c r="J342" s="69">
        <v>617</v>
      </c>
      <c r="K342" s="73">
        <v>18100</v>
      </c>
      <c r="L342" s="74"/>
      <c r="M342" s="75" t="s">
        <v>514</v>
      </c>
      <c r="N342" s="121" t="s">
        <v>510</v>
      </c>
      <c r="O342" s="121">
        <v>2.2</v>
      </c>
    </row>
    <row r="343" spans="1:15" ht="18" customHeight="1">
      <c r="A343" s="69"/>
      <c r="B343" s="69"/>
      <c r="C343" s="121"/>
      <c r="D343" s="121"/>
      <c r="E343" s="66"/>
      <c r="F343" s="73">
        <v>42920</v>
      </c>
      <c r="G343" s="69" t="s">
        <v>485</v>
      </c>
      <c r="H343" s="69">
        <v>1998</v>
      </c>
      <c r="I343" s="69">
        <f t="shared" si="1"/>
        <v>4</v>
      </c>
      <c r="J343" s="69">
        <v>481</v>
      </c>
      <c r="K343" s="73">
        <v>21851</v>
      </c>
      <c r="L343" s="74"/>
      <c r="M343" s="75" t="s">
        <v>515</v>
      </c>
      <c r="N343" s="121" t="s">
        <v>108</v>
      </c>
      <c r="O343" s="121">
        <v>1</v>
      </c>
    </row>
    <row r="344" spans="1:15" ht="18" customHeight="1">
      <c r="A344" s="69"/>
      <c r="B344" s="69"/>
      <c r="C344" s="121"/>
      <c r="D344" s="121"/>
      <c r="E344" s="66"/>
      <c r="F344" s="73">
        <v>42920</v>
      </c>
      <c r="G344" s="69" t="s">
        <v>485</v>
      </c>
      <c r="H344" s="69">
        <v>1998</v>
      </c>
      <c r="I344" s="69">
        <f t="shared" si="1"/>
        <v>5</v>
      </c>
      <c r="J344" s="69">
        <v>554</v>
      </c>
      <c r="K344" s="73">
        <v>5964</v>
      </c>
      <c r="L344" s="74"/>
      <c r="M344" s="75" t="s">
        <v>516</v>
      </c>
      <c r="N344" s="121" t="s">
        <v>108</v>
      </c>
      <c r="O344" s="121">
        <v>1</v>
      </c>
    </row>
    <row r="345" spans="1:15" ht="18" customHeight="1">
      <c r="A345" s="69"/>
      <c r="B345" s="69"/>
      <c r="C345" s="121"/>
      <c r="D345" s="121"/>
      <c r="E345" s="212"/>
      <c r="F345" s="186" t="s">
        <v>109</v>
      </c>
      <c r="G345" s="90" t="s">
        <v>164</v>
      </c>
      <c r="H345" s="69"/>
      <c r="I345" s="69">
        <f t="shared" si="1"/>
        <v>6</v>
      </c>
      <c r="J345" s="90" t="s">
        <v>517</v>
      </c>
      <c r="K345" s="148">
        <v>4160</v>
      </c>
      <c r="L345" s="151"/>
      <c r="M345" s="213" t="s">
        <v>518</v>
      </c>
      <c r="N345" s="121" t="s">
        <v>108</v>
      </c>
      <c r="O345" s="121">
        <v>1</v>
      </c>
    </row>
    <row r="346" spans="1:15" ht="18" customHeight="1">
      <c r="A346" s="69"/>
      <c r="B346" s="69"/>
      <c r="C346" s="121"/>
      <c r="D346" s="121"/>
      <c r="E346" s="66"/>
      <c r="F346" s="120" t="s">
        <v>109</v>
      </c>
      <c r="G346" s="69" t="s">
        <v>164</v>
      </c>
      <c r="H346" s="90"/>
      <c r="I346" s="69">
        <f t="shared" si="1"/>
        <v>7</v>
      </c>
      <c r="J346" s="69" t="s">
        <v>519</v>
      </c>
      <c r="K346" s="73">
        <v>5211</v>
      </c>
      <c r="L346" s="74"/>
      <c r="M346" s="75" t="s">
        <v>520</v>
      </c>
      <c r="N346" s="129" t="s">
        <v>108</v>
      </c>
      <c r="O346" s="129">
        <v>1</v>
      </c>
    </row>
    <row r="347" spans="1:15" ht="18">
      <c r="A347" s="94"/>
      <c r="B347" s="94"/>
      <c r="H347" s="69"/>
      <c r="I347" s="94"/>
      <c r="J347" s="94"/>
      <c r="K347" s="94"/>
      <c r="L347" s="98"/>
      <c r="N347" s="121"/>
      <c r="O347" s="121"/>
    </row>
    <row r="348" spans="1:15" ht="18" customHeight="1">
      <c r="A348" s="94"/>
      <c r="B348" s="94"/>
      <c r="C348" s="221"/>
      <c r="D348" s="102"/>
      <c r="E348" s="103"/>
      <c r="F348" s="102"/>
      <c r="G348" s="94"/>
      <c r="H348" s="94"/>
      <c r="I348" s="94"/>
      <c r="J348" s="94"/>
      <c r="K348" s="138">
        <f>SUM(K340:K346)</f>
        <v>63918</v>
      </c>
      <c r="L348" s="215"/>
      <c r="N348" s="142"/>
      <c r="O348" s="143"/>
    </row>
    <row r="349" spans="1:15" ht="18" customHeight="1">
      <c r="A349" s="94"/>
      <c r="B349" s="94"/>
      <c r="C349" s="221"/>
      <c r="D349" s="102"/>
      <c r="E349" s="103"/>
      <c r="F349" s="102"/>
      <c r="G349" s="94"/>
      <c r="H349" s="94"/>
      <c r="I349" s="94"/>
      <c r="J349" s="94"/>
      <c r="K349" s="138"/>
      <c r="L349" s="215"/>
      <c r="N349" s="222">
        <f>SUM(K343:K346)</f>
        <v>37186</v>
      </c>
      <c r="O349" s="143">
        <v>1</v>
      </c>
    </row>
    <row r="350" spans="1:15" ht="18" customHeight="1">
      <c r="A350" s="94"/>
      <c r="B350" s="94"/>
      <c r="C350" s="221"/>
      <c r="D350" s="102"/>
      <c r="E350" s="103"/>
      <c r="F350" s="102"/>
      <c r="G350" s="94"/>
      <c r="H350" s="94"/>
      <c r="I350" s="94"/>
      <c r="J350" s="94"/>
      <c r="K350" s="138"/>
      <c r="L350" s="215"/>
      <c r="N350" s="222">
        <f>SUM(K340)</f>
        <v>652</v>
      </c>
      <c r="O350" s="223">
        <v>2.1</v>
      </c>
    </row>
    <row r="351" spans="1:15" ht="18" customHeight="1">
      <c r="A351" s="94"/>
      <c r="B351" s="94"/>
      <c r="C351" s="221"/>
      <c r="D351" s="102"/>
      <c r="E351" s="103"/>
      <c r="F351" s="102"/>
      <c r="G351" s="94"/>
      <c r="H351" s="94"/>
      <c r="I351" s="94"/>
      <c r="J351" s="94"/>
      <c r="K351" s="138"/>
      <c r="L351" s="215"/>
      <c r="N351" s="222">
        <f>SUM(K342)</f>
        <v>18100</v>
      </c>
      <c r="O351" s="223">
        <v>2.2</v>
      </c>
    </row>
    <row r="352" spans="1:15" ht="18" customHeight="1" thickBot="1">
      <c r="A352" s="94"/>
      <c r="B352" s="94"/>
      <c r="C352" s="221"/>
      <c r="D352" s="102"/>
      <c r="E352" s="103"/>
      <c r="F352" s="102"/>
      <c r="G352" s="94"/>
      <c r="H352" s="94"/>
      <c r="I352" s="94"/>
      <c r="J352" s="94"/>
      <c r="K352" s="138"/>
      <c r="L352" s="215"/>
      <c r="N352" s="224">
        <f>SUM(K341)</f>
        <v>7980</v>
      </c>
      <c r="O352" s="143">
        <v>3</v>
      </c>
    </row>
    <row r="353" spans="1:15" ht="18" customHeight="1">
      <c r="A353" s="94"/>
      <c r="B353" s="94"/>
      <c r="C353" s="221"/>
      <c r="D353" s="102"/>
      <c r="E353" s="103"/>
      <c r="F353" s="102"/>
      <c r="G353" s="94"/>
      <c r="H353" s="94"/>
      <c r="I353" s="94"/>
      <c r="J353" s="94"/>
      <c r="K353" s="138"/>
      <c r="L353" s="215"/>
      <c r="N353" s="222">
        <f>SUM(N349:N352)</f>
        <v>63918</v>
      </c>
      <c r="O353" s="143"/>
    </row>
    <row r="354" spans="1:16" ht="18.75" thickBot="1">
      <c r="A354" s="105"/>
      <c r="B354" s="105"/>
      <c r="C354" s="105"/>
      <c r="D354" s="105"/>
      <c r="E354" s="106"/>
      <c r="F354" s="107"/>
      <c r="G354" s="108"/>
      <c r="H354" s="108"/>
      <c r="I354" s="108"/>
      <c r="J354" s="108"/>
      <c r="K354" s="108"/>
      <c r="L354" s="109"/>
      <c r="M354" s="110"/>
      <c r="N354" s="105"/>
      <c r="O354" s="111"/>
      <c r="P354" s="105"/>
    </row>
    <row r="355" spans="1:15" ht="18.75">
      <c r="A355" s="262" t="s">
        <v>521</v>
      </c>
      <c r="B355" s="262"/>
      <c r="C355" s="262"/>
      <c r="D355" s="262"/>
      <c r="E355" s="49"/>
      <c r="F355" s="112"/>
      <c r="O355" s="95"/>
    </row>
    <row r="356" spans="1:15" ht="18.75" customHeight="1">
      <c r="A356" s="285" t="s">
        <v>85</v>
      </c>
      <c r="B356" s="286"/>
      <c r="C356" s="286"/>
      <c r="D356" s="286"/>
      <c r="E356" s="53"/>
      <c r="F356" s="112"/>
      <c r="I356" s="281" t="s">
        <v>86</v>
      </c>
      <c r="J356" s="281" t="s">
        <v>87</v>
      </c>
      <c r="K356" s="281" t="s">
        <v>88</v>
      </c>
      <c r="L356" s="291" t="s">
        <v>89</v>
      </c>
      <c r="M356" s="294" t="s">
        <v>90</v>
      </c>
      <c r="O356" s="95"/>
    </row>
    <row r="357" spans="1:13" ht="18">
      <c r="A357" s="281" t="s">
        <v>91</v>
      </c>
      <c r="B357" s="281"/>
      <c r="C357" s="281" t="s">
        <v>92</v>
      </c>
      <c r="D357" s="282"/>
      <c r="E357" s="56"/>
      <c r="F357" s="112"/>
      <c r="I357" s="281"/>
      <c r="J357" s="281"/>
      <c r="K357" s="281"/>
      <c r="L357" s="292"/>
      <c r="M357" s="294"/>
    </row>
    <row r="358" spans="1:15" ht="38.25" customHeight="1">
      <c r="A358" s="54" t="s">
        <v>93</v>
      </c>
      <c r="B358" s="54" t="s">
        <v>94</v>
      </c>
      <c r="C358" s="54" t="s">
        <v>93</v>
      </c>
      <c r="D358" s="55" t="s">
        <v>94</v>
      </c>
      <c r="E358" s="59"/>
      <c r="F358" s="60" t="s">
        <v>95</v>
      </c>
      <c r="G358" s="54" t="s">
        <v>96</v>
      </c>
      <c r="H358" s="55" t="s">
        <v>97</v>
      </c>
      <c r="I358" s="281"/>
      <c r="J358" s="281"/>
      <c r="K358" s="281"/>
      <c r="L358" s="293"/>
      <c r="M358" s="294"/>
      <c r="N358" s="61" t="s">
        <v>98</v>
      </c>
      <c r="O358" s="115" t="s">
        <v>99</v>
      </c>
    </row>
    <row r="359" spans="1:15" ht="18">
      <c r="A359" s="69"/>
      <c r="B359" s="69"/>
      <c r="C359" s="121"/>
      <c r="D359" s="121"/>
      <c r="E359" s="210"/>
      <c r="F359" s="73">
        <v>32571</v>
      </c>
      <c r="G359" s="69" t="s">
        <v>104</v>
      </c>
      <c r="H359" s="120" t="s">
        <v>109</v>
      </c>
      <c r="I359" s="69">
        <v>1</v>
      </c>
      <c r="J359" s="69" t="s">
        <v>522</v>
      </c>
      <c r="K359" s="73">
        <v>1600</v>
      </c>
      <c r="L359" s="74"/>
      <c r="M359" s="75" t="s">
        <v>523</v>
      </c>
      <c r="N359" s="121" t="s">
        <v>108</v>
      </c>
      <c r="O359" s="121">
        <v>4</v>
      </c>
    </row>
    <row r="360" spans="1:15" ht="18">
      <c r="A360" s="69"/>
      <c r="B360" s="69"/>
      <c r="C360" s="121"/>
      <c r="D360" s="121"/>
      <c r="E360" s="66"/>
      <c r="F360" s="120" t="s">
        <v>109</v>
      </c>
      <c r="G360" s="120" t="s">
        <v>109</v>
      </c>
      <c r="H360" s="120" t="s">
        <v>109</v>
      </c>
      <c r="I360" s="69">
        <f>I359+1</f>
        <v>2</v>
      </c>
      <c r="J360" s="69">
        <v>215</v>
      </c>
      <c r="K360" s="73">
        <v>6900</v>
      </c>
      <c r="L360" s="74"/>
      <c r="M360" s="75" t="s">
        <v>524</v>
      </c>
      <c r="N360" s="121"/>
      <c r="O360" s="121">
        <v>5</v>
      </c>
    </row>
    <row r="361" spans="3:6" ht="18">
      <c r="C361" s="52"/>
      <c r="D361" s="154"/>
      <c r="E361" s="218"/>
      <c r="F361" s="112"/>
    </row>
    <row r="362" spans="3:12" ht="18">
      <c r="C362" s="52"/>
      <c r="D362" s="154"/>
      <c r="E362" s="218"/>
      <c r="F362" s="112"/>
      <c r="K362" s="154">
        <f>SUM(K359:K360)</f>
        <v>8500</v>
      </c>
      <c r="L362" s="155"/>
    </row>
    <row r="363" spans="1:16" ht="18.75" thickBot="1">
      <c r="A363" s="108"/>
      <c r="B363" s="108"/>
      <c r="C363" s="108"/>
      <c r="D363" s="107"/>
      <c r="E363" s="208"/>
      <c r="F363" s="107"/>
      <c r="G363" s="108"/>
      <c r="H363" s="108"/>
      <c r="I363" s="108"/>
      <c r="J363" s="108"/>
      <c r="K363" s="108"/>
      <c r="L363" s="109"/>
      <c r="M363" s="110"/>
      <c r="N363" s="105"/>
      <c r="O363" s="105"/>
      <c r="P363" s="105"/>
    </row>
    <row r="364" spans="4:6" ht="6" customHeight="1">
      <c r="D364" s="112"/>
      <c r="E364" s="144"/>
      <c r="F364" s="112"/>
    </row>
    <row r="365" spans="1:6" ht="18.75" customHeight="1">
      <c r="A365" s="302" t="s">
        <v>525</v>
      </c>
      <c r="B365" s="302"/>
      <c r="C365" s="302"/>
      <c r="D365" s="302"/>
      <c r="E365" s="49"/>
      <c r="F365" s="112"/>
    </row>
    <row r="366" spans="1:13" ht="18.75" customHeight="1">
      <c r="A366" s="285" t="s">
        <v>85</v>
      </c>
      <c r="B366" s="286"/>
      <c r="C366" s="286"/>
      <c r="D366" s="286"/>
      <c r="E366" s="53"/>
      <c r="F366" s="112"/>
      <c r="I366" s="281" t="s">
        <v>86</v>
      </c>
      <c r="J366" s="281" t="s">
        <v>87</v>
      </c>
      <c r="K366" s="281" t="s">
        <v>88</v>
      </c>
      <c r="L366" s="291" t="s">
        <v>89</v>
      </c>
      <c r="M366" s="294" t="s">
        <v>90</v>
      </c>
    </row>
    <row r="367" spans="1:13" ht="18">
      <c r="A367" s="281" t="s">
        <v>91</v>
      </c>
      <c r="B367" s="281"/>
      <c r="C367" s="281" t="s">
        <v>92</v>
      </c>
      <c r="D367" s="282"/>
      <c r="E367" s="56"/>
      <c r="F367" s="112"/>
      <c r="I367" s="281"/>
      <c r="J367" s="281"/>
      <c r="K367" s="281"/>
      <c r="L367" s="292"/>
      <c r="M367" s="294"/>
    </row>
    <row r="368" spans="1:15" ht="38.25" customHeight="1">
      <c r="A368" s="54" t="s">
        <v>93</v>
      </c>
      <c r="B368" s="54" t="s">
        <v>94</v>
      </c>
      <c r="C368" s="54" t="s">
        <v>93</v>
      </c>
      <c r="D368" s="55" t="s">
        <v>94</v>
      </c>
      <c r="E368" s="59"/>
      <c r="F368" s="60" t="s">
        <v>95</v>
      </c>
      <c r="G368" s="54" t="s">
        <v>96</v>
      </c>
      <c r="H368" s="55" t="s">
        <v>97</v>
      </c>
      <c r="I368" s="281"/>
      <c r="J368" s="281"/>
      <c r="K368" s="281"/>
      <c r="L368" s="293"/>
      <c r="M368" s="294"/>
      <c r="N368" s="61" t="s">
        <v>98</v>
      </c>
      <c r="O368" s="115" t="s">
        <v>99</v>
      </c>
    </row>
    <row r="369" spans="1:15" ht="18" customHeight="1">
      <c r="A369" s="69"/>
      <c r="B369" s="69"/>
      <c r="C369" s="121"/>
      <c r="D369" s="121"/>
      <c r="E369" s="210"/>
      <c r="F369" s="58">
        <v>29806</v>
      </c>
      <c r="G369" s="299">
        <v>1994</v>
      </c>
      <c r="H369" s="69"/>
      <c r="I369" s="299">
        <v>1</v>
      </c>
      <c r="J369" s="63" t="s">
        <v>526</v>
      </c>
      <c r="K369" s="73">
        <v>4705</v>
      </c>
      <c r="L369" s="74"/>
      <c r="M369" s="128" t="s">
        <v>527</v>
      </c>
      <c r="N369" s="121" t="s">
        <v>510</v>
      </c>
      <c r="O369" s="121">
        <v>2.2</v>
      </c>
    </row>
    <row r="370" spans="1:15" ht="18" customHeight="1">
      <c r="A370" s="69"/>
      <c r="B370" s="69"/>
      <c r="C370" s="121"/>
      <c r="D370" s="121"/>
      <c r="E370" s="66"/>
      <c r="F370" s="58"/>
      <c r="G370" s="300"/>
      <c r="H370" s="69"/>
      <c r="I370" s="300"/>
      <c r="J370" s="63" t="s">
        <v>528</v>
      </c>
      <c r="K370" s="73">
        <v>211</v>
      </c>
      <c r="L370" s="74"/>
      <c r="M370" s="128" t="s">
        <v>529</v>
      </c>
      <c r="N370" s="121" t="s">
        <v>108</v>
      </c>
      <c r="O370" s="121">
        <v>4</v>
      </c>
    </row>
    <row r="371" spans="1:15" ht="18" customHeight="1">
      <c r="A371" s="69"/>
      <c r="B371" s="69"/>
      <c r="C371" s="121"/>
      <c r="D371" s="121"/>
      <c r="E371" s="66"/>
      <c r="F371" s="58"/>
      <c r="G371" s="301"/>
      <c r="H371" s="69"/>
      <c r="I371" s="301"/>
      <c r="J371" s="63" t="s">
        <v>530</v>
      </c>
      <c r="K371" s="73">
        <v>240</v>
      </c>
      <c r="L371" s="74"/>
      <c r="M371" s="128" t="s">
        <v>531</v>
      </c>
      <c r="N371" s="121" t="s">
        <v>108</v>
      </c>
      <c r="O371" s="121">
        <v>1</v>
      </c>
    </row>
    <row r="372" spans="1:24" s="51" customFormat="1" ht="18" customHeight="1">
      <c r="A372" s="69"/>
      <c r="B372" s="69"/>
      <c r="C372" s="121"/>
      <c r="D372" s="121"/>
      <c r="E372" s="66"/>
      <c r="F372" s="73">
        <v>64549</v>
      </c>
      <c r="G372" s="73" t="s">
        <v>139</v>
      </c>
      <c r="H372" s="69">
        <v>2000</v>
      </c>
      <c r="I372" s="69">
        <f>I369+1</f>
        <v>2</v>
      </c>
      <c r="J372" s="69" t="s">
        <v>532</v>
      </c>
      <c r="K372" s="73">
        <v>5</v>
      </c>
      <c r="L372" s="74"/>
      <c r="M372" s="128" t="s">
        <v>204</v>
      </c>
      <c r="N372" s="121" t="s">
        <v>108</v>
      </c>
      <c r="O372" s="121">
        <v>4</v>
      </c>
      <c r="V372" s="52"/>
      <c r="W372" s="52"/>
      <c r="X372" s="52"/>
    </row>
    <row r="373" spans="1:24" s="51" customFormat="1" ht="18" customHeight="1">
      <c r="A373" s="69"/>
      <c r="B373" s="69"/>
      <c r="C373" s="121"/>
      <c r="D373" s="121"/>
      <c r="E373" s="66"/>
      <c r="F373" s="73">
        <v>64549</v>
      </c>
      <c r="G373" s="73" t="s">
        <v>139</v>
      </c>
      <c r="H373" s="69">
        <v>2000</v>
      </c>
      <c r="I373" s="69">
        <f>I372+1</f>
        <v>3</v>
      </c>
      <c r="J373" s="69" t="s">
        <v>533</v>
      </c>
      <c r="K373" s="73">
        <v>134</v>
      </c>
      <c r="L373" s="74"/>
      <c r="M373" s="128" t="s">
        <v>204</v>
      </c>
      <c r="N373" s="121" t="s">
        <v>108</v>
      </c>
      <c r="O373" s="121">
        <v>4</v>
      </c>
      <c r="V373" s="52"/>
      <c r="W373" s="52"/>
      <c r="X373" s="52"/>
    </row>
    <row r="374" spans="1:24" s="51" customFormat="1" ht="18" customHeight="1">
      <c r="A374" s="69"/>
      <c r="B374" s="69"/>
      <c r="C374" s="121"/>
      <c r="D374" s="121"/>
      <c r="E374" s="66"/>
      <c r="F374" s="73">
        <v>59118</v>
      </c>
      <c r="G374" s="73" t="s">
        <v>139</v>
      </c>
      <c r="H374" s="69">
        <v>2001</v>
      </c>
      <c r="I374" s="69">
        <f>I373+1</f>
        <v>4</v>
      </c>
      <c r="J374" s="69">
        <v>653</v>
      </c>
      <c r="K374" s="73">
        <v>200</v>
      </c>
      <c r="L374" s="74"/>
      <c r="M374" s="128" t="s">
        <v>534</v>
      </c>
      <c r="N374" s="121" t="s">
        <v>108</v>
      </c>
      <c r="O374" s="121">
        <v>4</v>
      </c>
      <c r="V374" s="52"/>
      <c r="W374" s="52"/>
      <c r="X374" s="52"/>
    </row>
    <row r="375" spans="1:24" s="227" customFormat="1" ht="18">
      <c r="A375" s="153"/>
      <c r="B375" s="153"/>
      <c r="C375" s="153"/>
      <c r="D375" s="103"/>
      <c r="E375" s="103"/>
      <c r="F375" s="103"/>
      <c r="G375" s="103"/>
      <c r="H375" s="153"/>
      <c r="I375" s="153"/>
      <c r="J375" s="153"/>
      <c r="K375" s="138">
        <f>SUM(K369:K374)</f>
        <v>5495</v>
      </c>
      <c r="L375" s="176"/>
      <c r="M375" s="225"/>
      <c r="N375" s="226"/>
      <c r="O375" s="66"/>
      <c r="V375" s="134"/>
      <c r="W375" s="134"/>
      <c r="X375" s="134"/>
    </row>
    <row r="376" spans="1:24" s="227" customFormat="1" ht="18">
      <c r="A376" s="153"/>
      <c r="B376" s="153"/>
      <c r="C376" s="153"/>
      <c r="D376" s="103"/>
      <c r="E376" s="103"/>
      <c r="F376" s="103"/>
      <c r="G376" s="103"/>
      <c r="H376" s="153"/>
      <c r="I376" s="153"/>
      <c r="J376" s="153"/>
      <c r="K376" s="153"/>
      <c r="L376" s="176"/>
      <c r="M376" s="225"/>
      <c r="N376" s="228">
        <f>SUM(K371)</f>
        <v>240</v>
      </c>
      <c r="O376" s="227">
        <v>1</v>
      </c>
      <c r="V376" s="134"/>
      <c r="W376" s="134"/>
      <c r="X376" s="134"/>
    </row>
    <row r="377" spans="1:24" s="227" customFormat="1" ht="18">
      <c r="A377" s="153"/>
      <c r="B377" s="153"/>
      <c r="C377" s="153"/>
      <c r="D377" s="103"/>
      <c r="E377" s="103"/>
      <c r="F377" s="103"/>
      <c r="G377" s="103"/>
      <c r="H377" s="153"/>
      <c r="I377" s="153"/>
      <c r="J377" s="153"/>
      <c r="K377" s="153"/>
      <c r="L377" s="176"/>
      <c r="M377" s="225"/>
      <c r="N377" s="228">
        <f>SUM(K369)</f>
        <v>4705</v>
      </c>
      <c r="O377" s="227">
        <v>2.2</v>
      </c>
      <c r="V377" s="134"/>
      <c r="W377" s="134"/>
      <c r="X377" s="134"/>
    </row>
    <row r="378" spans="1:24" s="227" customFormat="1" ht="18.75" thickBot="1">
      <c r="A378" s="153"/>
      <c r="B378" s="153"/>
      <c r="C378" s="153"/>
      <c r="D378" s="103"/>
      <c r="E378" s="103"/>
      <c r="F378" s="103"/>
      <c r="G378" s="103"/>
      <c r="H378" s="153"/>
      <c r="I378" s="153"/>
      <c r="J378" s="153"/>
      <c r="K378" s="153"/>
      <c r="L378" s="176"/>
      <c r="M378" s="225"/>
      <c r="N378" s="229">
        <f>SUM(K370,K372:K374)</f>
        <v>550</v>
      </c>
      <c r="O378" s="227">
        <v>4</v>
      </c>
      <c r="V378" s="134"/>
      <c r="W378" s="134"/>
      <c r="X378" s="134"/>
    </row>
    <row r="379" spans="1:15" ht="18">
      <c r="A379" s="94"/>
      <c r="B379" s="94"/>
      <c r="C379" s="94"/>
      <c r="D379" s="102"/>
      <c r="E379" s="103"/>
      <c r="F379" s="102"/>
      <c r="G379" s="94"/>
      <c r="H379" s="94"/>
      <c r="I379" s="94"/>
      <c r="J379" s="94"/>
      <c r="K379" s="52"/>
      <c r="L379" s="215"/>
      <c r="N379" s="143">
        <f>SUM(N376:N378)</f>
        <v>5495</v>
      </c>
      <c r="O379" s="230"/>
    </row>
    <row r="380" spans="1:16" ht="6" customHeight="1" thickBot="1">
      <c r="A380" s="108"/>
      <c r="B380" s="108"/>
      <c r="C380" s="108"/>
      <c r="D380" s="107"/>
      <c r="E380" s="208"/>
      <c r="F380" s="107"/>
      <c r="G380" s="108"/>
      <c r="H380" s="108"/>
      <c r="I380" s="108"/>
      <c r="J380" s="108"/>
      <c r="K380" s="108"/>
      <c r="L380" s="109"/>
      <c r="M380" s="110"/>
      <c r="N380" s="105"/>
      <c r="O380" s="105"/>
      <c r="P380" s="105"/>
    </row>
    <row r="381" spans="1:6" ht="18.75">
      <c r="A381" s="262" t="s">
        <v>535</v>
      </c>
      <c r="B381" s="262"/>
      <c r="C381" s="262"/>
      <c r="D381" s="262"/>
      <c r="E381" s="262"/>
      <c r="F381" s="262"/>
    </row>
    <row r="382" spans="1:13" ht="18.75" customHeight="1">
      <c r="A382" s="285" t="s">
        <v>85</v>
      </c>
      <c r="B382" s="286"/>
      <c r="C382" s="286"/>
      <c r="D382" s="286"/>
      <c r="E382" s="53"/>
      <c r="F382" s="48"/>
      <c r="I382" s="281" t="s">
        <v>86</v>
      </c>
      <c r="J382" s="281" t="s">
        <v>87</v>
      </c>
      <c r="K382" s="281" t="s">
        <v>88</v>
      </c>
      <c r="L382" s="291" t="s">
        <v>89</v>
      </c>
      <c r="M382" s="278" t="s">
        <v>90</v>
      </c>
    </row>
    <row r="383" spans="1:13" ht="18">
      <c r="A383" s="281" t="s">
        <v>91</v>
      </c>
      <c r="B383" s="281"/>
      <c r="C383" s="281" t="s">
        <v>92</v>
      </c>
      <c r="D383" s="282"/>
      <c r="E383" s="56"/>
      <c r="F383" s="112"/>
      <c r="I383" s="281"/>
      <c r="J383" s="281"/>
      <c r="K383" s="281"/>
      <c r="L383" s="292"/>
      <c r="M383" s="279"/>
    </row>
    <row r="384" spans="1:15" ht="38.25" customHeight="1">
      <c r="A384" s="54" t="s">
        <v>93</v>
      </c>
      <c r="B384" s="54" t="s">
        <v>94</v>
      </c>
      <c r="C384" s="54" t="s">
        <v>93</v>
      </c>
      <c r="D384" s="55" t="s">
        <v>94</v>
      </c>
      <c r="E384" s="59"/>
      <c r="F384" s="60" t="s">
        <v>95</v>
      </c>
      <c r="G384" s="54" t="s">
        <v>96</v>
      </c>
      <c r="H384" s="55" t="s">
        <v>97</v>
      </c>
      <c r="I384" s="281"/>
      <c r="J384" s="281"/>
      <c r="K384" s="281"/>
      <c r="L384" s="293"/>
      <c r="M384" s="280"/>
      <c r="N384" s="61" t="s">
        <v>98</v>
      </c>
      <c r="O384" s="115" t="s">
        <v>99</v>
      </c>
    </row>
    <row r="385" spans="1:15" ht="18">
      <c r="A385" s="69"/>
      <c r="B385" s="69"/>
      <c r="C385" s="121"/>
      <c r="D385" s="121"/>
      <c r="E385" s="210"/>
      <c r="F385" s="73">
        <v>32388</v>
      </c>
      <c r="G385" s="69" t="s">
        <v>104</v>
      </c>
      <c r="H385" s="77" t="s">
        <v>109</v>
      </c>
      <c r="I385" s="69">
        <v>1</v>
      </c>
      <c r="J385" s="69">
        <v>34</v>
      </c>
      <c r="K385" s="73">
        <v>5600</v>
      </c>
      <c r="L385" s="74"/>
      <c r="M385" s="75" t="s">
        <v>536</v>
      </c>
      <c r="N385" s="121" t="s">
        <v>108</v>
      </c>
      <c r="O385" s="121">
        <v>1</v>
      </c>
    </row>
    <row r="386" spans="1:15" ht="18">
      <c r="A386" s="231"/>
      <c r="B386" s="231"/>
      <c r="C386" s="232"/>
      <c r="D386" s="232"/>
      <c r="E386" s="233"/>
      <c r="F386" s="234"/>
      <c r="G386" s="231"/>
      <c r="H386" s="235"/>
      <c r="I386" s="231"/>
      <c r="J386" s="231"/>
      <c r="K386" s="234"/>
      <c r="L386" s="236"/>
      <c r="M386" s="237"/>
      <c r="N386" s="232"/>
      <c r="O386" s="232"/>
    </row>
    <row r="387" spans="1:15" ht="18.75" thickBot="1">
      <c r="A387" s="108"/>
      <c r="B387" s="108"/>
      <c r="C387" s="105"/>
      <c r="D387" s="105"/>
      <c r="E387" s="106"/>
      <c r="F387" s="107"/>
      <c r="G387" s="108"/>
      <c r="H387" s="238"/>
      <c r="I387" s="108"/>
      <c r="J387" s="108"/>
      <c r="K387" s="107"/>
      <c r="L387" s="241"/>
      <c r="M387" s="242"/>
      <c r="N387" s="105"/>
      <c r="O387" s="105"/>
    </row>
    <row r="388" spans="1:15" ht="23.25" customHeight="1">
      <c r="A388" s="290" t="s">
        <v>537</v>
      </c>
      <c r="B388" s="290"/>
      <c r="C388" s="290"/>
      <c r="D388" s="290"/>
      <c r="E388" s="243"/>
      <c r="F388" s="244"/>
      <c r="G388" s="245"/>
      <c r="H388" s="246"/>
      <c r="I388" s="246"/>
      <c r="J388" s="246"/>
      <c r="K388" s="246"/>
      <c r="L388" s="247"/>
      <c r="M388" s="248"/>
      <c r="N388" s="249"/>
      <c r="O388" s="249"/>
    </row>
    <row r="389" spans="1:15" ht="18.75" customHeight="1">
      <c r="A389" s="285" t="s">
        <v>85</v>
      </c>
      <c r="B389" s="286"/>
      <c r="C389" s="286"/>
      <c r="D389" s="286"/>
      <c r="E389" s="53"/>
      <c r="F389" s="250"/>
      <c r="G389" s="231"/>
      <c r="H389" s="231"/>
      <c r="I389" s="281" t="s">
        <v>86</v>
      </c>
      <c r="J389" s="281" t="s">
        <v>87</v>
      </c>
      <c r="K389" s="287" t="s">
        <v>88</v>
      </c>
      <c r="L389" s="291" t="s">
        <v>89</v>
      </c>
      <c r="M389" s="278" t="s">
        <v>90</v>
      </c>
      <c r="N389" s="232"/>
      <c r="O389" s="232"/>
    </row>
    <row r="390" spans="1:13" ht="18">
      <c r="A390" s="281" t="s">
        <v>91</v>
      </c>
      <c r="B390" s="281"/>
      <c r="C390" s="281" t="s">
        <v>92</v>
      </c>
      <c r="D390" s="282"/>
      <c r="E390" s="56"/>
      <c r="F390" s="102"/>
      <c r="G390" s="94"/>
      <c r="H390" s="94"/>
      <c r="I390" s="281"/>
      <c r="J390" s="281"/>
      <c r="K390" s="288"/>
      <c r="L390" s="292"/>
      <c r="M390" s="279"/>
    </row>
    <row r="391" spans="1:15" ht="38.25" customHeight="1">
      <c r="A391" s="54" t="s">
        <v>93</v>
      </c>
      <c r="B391" s="54" t="s">
        <v>94</v>
      </c>
      <c r="C391" s="54" t="s">
        <v>93</v>
      </c>
      <c r="D391" s="55" t="s">
        <v>94</v>
      </c>
      <c r="E391" s="59"/>
      <c r="F391" s="60" t="s">
        <v>95</v>
      </c>
      <c r="G391" s="54" t="s">
        <v>96</v>
      </c>
      <c r="H391" s="55" t="s">
        <v>97</v>
      </c>
      <c r="I391" s="281"/>
      <c r="J391" s="281"/>
      <c r="K391" s="289"/>
      <c r="L391" s="293"/>
      <c r="M391" s="280"/>
      <c r="N391" s="61" t="s">
        <v>98</v>
      </c>
      <c r="O391" s="115" t="s">
        <v>99</v>
      </c>
    </row>
    <row r="392" spans="1:13" ht="22.5" customHeight="1">
      <c r="A392" s="94"/>
      <c r="B392" s="94"/>
      <c r="C392" s="94"/>
      <c r="D392" s="102"/>
      <c r="E392" s="103"/>
      <c r="F392" s="102"/>
      <c r="G392" s="94"/>
      <c r="H392" s="251"/>
      <c r="I392" s="251"/>
      <c r="J392" s="251"/>
      <c r="K392" s="251"/>
      <c r="L392" s="252"/>
      <c r="M392" s="104"/>
    </row>
    <row r="393" spans="1:15" ht="22.5" customHeight="1" thickBot="1">
      <c r="A393" s="108"/>
      <c r="B393" s="108"/>
      <c r="C393" s="108"/>
      <c r="D393" s="107"/>
      <c r="E393" s="208"/>
      <c r="F393" s="107"/>
      <c r="G393" s="108"/>
      <c r="H393" s="238"/>
      <c r="I393" s="238"/>
      <c r="J393" s="238"/>
      <c r="K393" s="238"/>
      <c r="L393" s="253"/>
      <c r="M393" s="242"/>
      <c r="N393" s="105"/>
      <c r="O393" s="105"/>
    </row>
    <row r="394" spans="1:13" ht="22.5" customHeight="1">
      <c r="A394" s="283" t="s">
        <v>538</v>
      </c>
      <c r="B394" s="284"/>
      <c r="C394" s="284"/>
      <c r="D394" s="284"/>
      <c r="E394" s="284"/>
      <c r="F394" s="102"/>
      <c r="G394" s="94"/>
      <c r="H394" s="251"/>
      <c r="I394" s="251"/>
      <c r="J394" s="251"/>
      <c r="K394" s="251"/>
      <c r="L394" s="252"/>
      <c r="M394" s="104"/>
    </row>
    <row r="395" spans="1:13" ht="18.75" customHeight="1">
      <c r="A395" s="285" t="s">
        <v>85</v>
      </c>
      <c r="B395" s="286"/>
      <c r="C395" s="286"/>
      <c r="D395" s="286"/>
      <c r="E395" s="53"/>
      <c r="F395" s="48"/>
      <c r="I395" s="281" t="s">
        <v>86</v>
      </c>
      <c r="J395" s="281" t="s">
        <v>87</v>
      </c>
      <c r="K395" s="281" t="s">
        <v>88</v>
      </c>
      <c r="L395" s="291" t="s">
        <v>89</v>
      </c>
      <c r="M395" s="278" t="s">
        <v>90</v>
      </c>
    </row>
    <row r="396" spans="1:13" ht="18">
      <c r="A396" s="281" t="s">
        <v>91</v>
      </c>
      <c r="B396" s="281"/>
      <c r="C396" s="281" t="s">
        <v>92</v>
      </c>
      <c r="D396" s="282"/>
      <c r="E396" s="56"/>
      <c r="F396" s="112"/>
      <c r="I396" s="281"/>
      <c r="J396" s="281"/>
      <c r="K396" s="281"/>
      <c r="L396" s="292"/>
      <c r="M396" s="279"/>
    </row>
    <row r="397" spans="1:15" ht="38.25" customHeight="1">
      <c r="A397" s="54" t="s">
        <v>93</v>
      </c>
      <c r="B397" s="54" t="s">
        <v>94</v>
      </c>
      <c r="C397" s="54" t="s">
        <v>93</v>
      </c>
      <c r="D397" s="55" t="s">
        <v>94</v>
      </c>
      <c r="E397" s="59"/>
      <c r="F397" s="60" t="s">
        <v>95</v>
      </c>
      <c r="G397" s="54" t="s">
        <v>96</v>
      </c>
      <c r="H397" s="55" t="s">
        <v>97</v>
      </c>
      <c r="I397" s="281"/>
      <c r="J397" s="281"/>
      <c r="K397" s="281"/>
      <c r="L397" s="293"/>
      <c r="M397" s="280"/>
      <c r="N397" s="61" t="s">
        <v>98</v>
      </c>
      <c r="O397" s="115" t="s">
        <v>99</v>
      </c>
    </row>
    <row r="398" spans="1:13" ht="22.5" customHeight="1">
      <c r="A398" s="94"/>
      <c r="B398" s="94"/>
      <c r="C398" s="94"/>
      <c r="D398" s="102"/>
      <c r="E398" s="103"/>
      <c r="F398" s="102"/>
      <c r="G398" s="94"/>
      <c r="H398" s="251"/>
      <c r="I398" s="251"/>
      <c r="J398" s="251"/>
      <c r="K398" s="251"/>
      <c r="L398" s="252"/>
      <c r="M398" s="104"/>
    </row>
    <row r="399" spans="1:13" ht="17.25" customHeight="1">
      <c r="A399" s="153"/>
      <c r="B399" s="153"/>
      <c r="C399" s="153"/>
      <c r="D399" s="138"/>
      <c r="E399" s="139"/>
      <c r="F399" s="102"/>
      <c r="G399" s="94"/>
      <c r="H399" s="251"/>
      <c r="I399" s="251"/>
      <c r="J399" s="251"/>
      <c r="K399" s="251"/>
      <c r="L399" s="252"/>
      <c r="M399" s="104"/>
    </row>
    <row r="400" spans="1:16" ht="18.75" thickBot="1">
      <c r="A400" s="108"/>
      <c r="B400" s="108"/>
      <c r="C400" s="108"/>
      <c r="D400" s="107"/>
      <c r="E400" s="208"/>
      <c r="F400" s="107"/>
      <c r="G400" s="108"/>
      <c r="H400" s="108"/>
      <c r="I400" s="108"/>
      <c r="J400" s="108"/>
      <c r="K400" s="108"/>
      <c r="L400" s="109"/>
      <c r="M400" s="242"/>
      <c r="N400" s="105"/>
      <c r="O400" s="105"/>
      <c r="P400" s="105"/>
    </row>
    <row r="401" spans="1:13" ht="18" customHeight="1">
      <c r="A401" s="295" t="s">
        <v>539</v>
      </c>
      <c r="B401" s="295"/>
      <c r="C401" s="295"/>
      <c r="D401" s="295"/>
      <c r="E401" s="295"/>
      <c r="F401" s="295"/>
      <c r="G401" s="94"/>
      <c r="H401" s="94"/>
      <c r="I401" s="94"/>
      <c r="J401" s="94"/>
      <c r="K401" s="94"/>
      <c r="L401" s="98"/>
      <c r="M401" s="104"/>
    </row>
    <row r="402" spans="1:13" ht="18" customHeight="1">
      <c r="A402" s="296" t="s">
        <v>85</v>
      </c>
      <c r="B402" s="297"/>
      <c r="C402" s="297"/>
      <c r="D402" s="298"/>
      <c r="E402" s="53"/>
      <c r="F402" s="254"/>
      <c r="G402" s="94"/>
      <c r="H402" s="94"/>
      <c r="I402" s="281" t="s">
        <v>86</v>
      </c>
      <c r="J402" s="281" t="s">
        <v>87</v>
      </c>
      <c r="K402" s="281" t="s">
        <v>88</v>
      </c>
      <c r="L402" s="291" t="s">
        <v>89</v>
      </c>
      <c r="M402" s="294" t="s">
        <v>90</v>
      </c>
    </row>
    <row r="403" spans="1:13" ht="18">
      <c r="A403" s="281" t="s">
        <v>91</v>
      </c>
      <c r="B403" s="281"/>
      <c r="C403" s="281" t="s">
        <v>92</v>
      </c>
      <c r="D403" s="282"/>
      <c r="E403" s="56"/>
      <c r="F403" s="102"/>
      <c r="G403" s="94"/>
      <c r="H403" s="94"/>
      <c r="I403" s="281"/>
      <c r="J403" s="281"/>
      <c r="K403" s="281"/>
      <c r="L403" s="292"/>
      <c r="M403" s="294"/>
    </row>
    <row r="404" spans="1:15" ht="38.25" customHeight="1">
      <c r="A404" s="54" t="s">
        <v>93</v>
      </c>
      <c r="B404" s="54" t="s">
        <v>94</v>
      </c>
      <c r="C404" s="54" t="s">
        <v>93</v>
      </c>
      <c r="D404" s="55" t="s">
        <v>94</v>
      </c>
      <c r="E404" s="59"/>
      <c r="F404" s="60" t="s">
        <v>95</v>
      </c>
      <c r="G404" s="54" t="s">
        <v>96</v>
      </c>
      <c r="H404" s="55" t="s">
        <v>97</v>
      </c>
      <c r="I404" s="281"/>
      <c r="J404" s="281"/>
      <c r="K404" s="281"/>
      <c r="L404" s="293"/>
      <c r="M404" s="294"/>
      <c r="N404" s="61" t="s">
        <v>98</v>
      </c>
      <c r="O404" s="115" t="s">
        <v>99</v>
      </c>
    </row>
    <row r="405" spans="1:15" ht="18">
      <c r="A405" s="90"/>
      <c r="B405" s="90"/>
      <c r="F405" s="73" t="s">
        <v>540</v>
      </c>
      <c r="G405" s="69"/>
      <c r="H405" s="77">
        <v>2004</v>
      </c>
      <c r="I405" s="69">
        <v>1</v>
      </c>
      <c r="J405" s="69">
        <v>80</v>
      </c>
      <c r="K405" s="73">
        <v>934</v>
      </c>
      <c r="L405" s="74"/>
      <c r="M405" s="75" t="s">
        <v>541</v>
      </c>
      <c r="N405" s="121" t="s">
        <v>108</v>
      </c>
      <c r="O405" s="121">
        <v>1</v>
      </c>
    </row>
    <row r="406" spans="1:13" ht="18">
      <c r="A406" s="153"/>
      <c r="B406" s="153"/>
      <c r="C406" s="153"/>
      <c r="D406" s="103"/>
      <c r="E406" s="103"/>
      <c r="F406" s="102"/>
      <c r="G406" s="94"/>
      <c r="H406" s="251"/>
      <c r="I406" s="251"/>
      <c r="J406" s="251"/>
      <c r="K406" s="251"/>
      <c r="L406" s="252"/>
      <c r="M406" s="104"/>
    </row>
    <row r="407" spans="1:13" ht="18">
      <c r="A407" s="153"/>
      <c r="B407" s="153"/>
      <c r="C407" s="153"/>
      <c r="D407" s="103"/>
      <c r="E407" s="103"/>
      <c r="F407" s="102"/>
      <c r="G407" s="94"/>
      <c r="H407" s="251"/>
      <c r="I407" s="251"/>
      <c r="J407" s="251"/>
      <c r="K407" s="251"/>
      <c r="L407" s="252"/>
      <c r="M407" s="104"/>
    </row>
    <row r="408" spans="1:6" ht="18">
      <c r="A408" s="57"/>
      <c r="B408" s="57"/>
      <c r="C408" s="57"/>
      <c r="D408" s="139"/>
      <c r="E408" s="139"/>
      <c r="F408" s="112"/>
    </row>
    <row r="409" spans="4:16" ht="18">
      <c r="D409" s="112"/>
      <c r="E409" s="144"/>
      <c r="F409" s="112"/>
      <c r="N409" s="143">
        <f>SUM(K385,N376,N349,N331,N291,O86,O60,O23,K405)</f>
        <v>137998</v>
      </c>
      <c r="O409" s="51">
        <v>1</v>
      </c>
      <c r="P409" s="143"/>
    </row>
    <row r="410" spans="4:16" ht="18">
      <c r="D410" s="112"/>
      <c r="E410" s="144"/>
      <c r="F410" s="255"/>
      <c r="N410" s="143">
        <f>SUM(N350,N289)</f>
        <v>85964</v>
      </c>
      <c r="O410" s="51">
        <v>2.1</v>
      </c>
      <c r="P410" s="143"/>
    </row>
    <row r="411" spans="4:15" ht="18">
      <c r="D411" s="256"/>
      <c r="E411" s="257"/>
      <c r="F411" s="112"/>
      <c r="M411" s="258"/>
      <c r="N411" s="143">
        <f>SUM(N377,N351,N290)</f>
        <v>32578</v>
      </c>
      <c r="O411" s="51">
        <v>2.2</v>
      </c>
    </row>
    <row r="412" spans="4:15" ht="18">
      <c r="D412" s="256"/>
      <c r="E412" s="257"/>
      <c r="F412" s="112"/>
      <c r="M412" s="258"/>
      <c r="N412" s="143">
        <f>SUM(N352,N288,,N330)</f>
        <v>9562</v>
      </c>
      <c r="O412" s="51">
        <v>3</v>
      </c>
    </row>
    <row r="413" spans="4:15" ht="18">
      <c r="D413" s="112"/>
      <c r="E413" s="144"/>
      <c r="F413" s="112"/>
      <c r="N413" s="143">
        <f>SUM(N378,K359,N332,K301,N292,O87,O61,O24,N314)</f>
        <v>567117</v>
      </c>
      <c r="O413" s="51">
        <v>4</v>
      </c>
    </row>
    <row r="414" spans="4:16" ht="18.75" thickBot="1">
      <c r="D414" s="112"/>
      <c r="E414" s="144"/>
      <c r="F414" s="112"/>
      <c r="M414" s="258">
        <f>SUM(K385,K375,K362,K348,K331,K314,K301,K289,K86,K59,K22,K405)</f>
        <v>855008</v>
      </c>
      <c r="N414" s="146">
        <f>SUM(K360,N333,N315,O62,K84)</f>
        <v>21789</v>
      </c>
      <c r="O414" s="51">
        <v>5</v>
      </c>
      <c r="P414" s="259"/>
    </row>
    <row r="415" spans="4:16" ht="18">
      <c r="D415" s="112"/>
      <c r="E415" s="144"/>
      <c r="F415" s="112"/>
      <c r="L415" s="113" t="s">
        <v>542</v>
      </c>
      <c r="M415" s="258"/>
      <c r="N415" s="143">
        <f>SUM(N409:N414)</f>
        <v>855008</v>
      </c>
      <c r="O415" s="51" t="s">
        <v>543</v>
      </c>
      <c r="P415" s="143"/>
    </row>
    <row r="416" spans="4:6" ht="18">
      <c r="D416" s="112"/>
      <c r="E416" s="144"/>
      <c r="F416" s="112"/>
    </row>
    <row r="417" spans="4:6" ht="18">
      <c r="D417" s="112"/>
      <c r="E417" s="144"/>
      <c r="F417" s="112"/>
    </row>
    <row r="418" spans="4:6" ht="18">
      <c r="D418" s="112"/>
      <c r="E418" s="144"/>
      <c r="F418" s="112"/>
    </row>
    <row r="419" spans="4:6" ht="18">
      <c r="D419" s="112"/>
      <c r="E419" s="144"/>
      <c r="F419" s="112"/>
    </row>
    <row r="420" spans="4:6" ht="18">
      <c r="D420" s="112"/>
      <c r="E420" s="144"/>
      <c r="F420" s="112"/>
    </row>
    <row r="421" spans="4:6" ht="18">
      <c r="D421" s="112"/>
      <c r="E421" s="144"/>
      <c r="F421" s="112"/>
    </row>
    <row r="422" spans="4:6" ht="18">
      <c r="D422" s="112"/>
      <c r="E422" s="144"/>
      <c r="F422" s="112"/>
    </row>
    <row r="423" spans="4:6" ht="18">
      <c r="D423" s="112"/>
      <c r="E423" s="144"/>
      <c r="F423" s="112"/>
    </row>
    <row r="424" spans="4:6" ht="18">
      <c r="D424" s="112"/>
      <c r="E424" s="144"/>
      <c r="F424" s="112"/>
    </row>
    <row r="425" spans="4:6" ht="18">
      <c r="D425" s="112"/>
      <c r="E425" s="144"/>
      <c r="F425" s="112"/>
    </row>
    <row r="426" spans="4:6" ht="18">
      <c r="D426" s="112"/>
      <c r="E426" s="144"/>
      <c r="F426" s="112"/>
    </row>
    <row r="427" spans="4:6" ht="18">
      <c r="D427" s="112"/>
      <c r="E427" s="144"/>
      <c r="F427" s="112"/>
    </row>
    <row r="428" spans="4:6" ht="18">
      <c r="D428" s="260"/>
      <c r="E428" s="261"/>
      <c r="F428" s="112"/>
    </row>
    <row r="429" spans="4:6" ht="18">
      <c r="D429" s="260"/>
      <c r="E429" s="261"/>
      <c r="F429" s="112"/>
    </row>
    <row r="430" spans="4:6" ht="18">
      <c r="D430" s="260"/>
      <c r="E430" s="261"/>
      <c r="F430" s="112"/>
    </row>
    <row r="431" spans="4:5" ht="18">
      <c r="D431" s="260"/>
      <c r="E431" s="261"/>
    </row>
    <row r="432" spans="4:5" ht="18">
      <c r="D432" s="260"/>
      <c r="E432" s="261"/>
    </row>
    <row r="433" spans="4:5" ht="18">
      <c r="D433" s="260"/>
      <c r="E433" s="261"/>
    </row>
    <row r="434" spans="4:5" ht="18">
      <c r="D434" s="260"/>
      <c r="E434" s="261"/>
    </row>
    <row r="435" spans="4:5" ht="18">
      <c r="D435" s="260"/>
      <c r="E435" s="261"/>
    </row>
    <row r="436" spans="4:5" ht="18">
      <c r="D436" s="260"/>
      <c r="E436" s="261"/>
    </row>
    <row r="437" spans="4:5" ht="18">
      <c r="D437" s="260"/>
      <c r="E437" s="261"/>
    </row>
    <row r="438" spans="4:5" ht="18">
      <c r="D438" s="260"/>
      <c r="E438" s="261"/>
    </row>
    <row r="439" spans="4:5" ht="18">
      <c r="D439" s="260"/>
      <c r="E439" s="261"/>
    </row>
    <row r="440" spans="4:5" ht="18">
      <c r="D440" s="260"/>
      <c r="E440" s="261"/>
    </row>
    <row r="441" spans="4:5" ht="18">
      <c r="D441" s="260"/>
      <c r="E441" s="261"/>
    </row>
    <row r="442" spans="4:5" ht="18">
      <c r="D442" s="260"/>
      <c r="E442" s="261"/>
    </row>
    <row r="443" spans="4:5" ht="18">
      <c r="D443" s="260"/>
      <c r="E443" s="261"/>
    </row>
    <row r="444" spans="4:5" ht="18">
      <c r="D444" s="260"/>
      <c r="E444" s="261"/>
    </row>
    <row r="445" spans="4:5" ht="18">
      <c r="D445" s="260"/>
      <c r="E445" s="261"/>
    </row>
    <row r="446" spans="4:5" ht="18">
      <c r="D446" s="260"/>
      <c r="E446" s="261"/>
    </row>
    <row r="447" spans="4:5" ht="18">
      <c r="D447" s="260"/>
      <c r="E447" s="261"/>
    </row>
    <row r="448" spans="4:5" ht="18">
      <c r="D448" s="260"/>
      <c r="E448" s="261"/>
    </row>
    <row r="449" spans="4:5" ht="18">
      <c r="D449" s="260"/>
      <c r="E449" s="261"/>
    </row>
    <row r="450" spans="4:5" ht="18">
      <c r="D450" s="260"/>
      <c r="E450" s="261"/>
    </row>
    <row r="451" spans="4:5" ht="18">
      <c r="D451" s="260"/>
      <c r="E451" s="261"/>
    </row>
    <row r="452" spans="4:5" ht="18">
      <c r="D452" s="260"/>
      <c r="E452" s="261"/>
    </row>
    <row r="453" spans="4:5" ht="18">
      <c r="D453" s="260"/>
      <c r="E453" s="261"/>
    </row>
    <row r="454" spans="4:5" ht="18">
      <c r="D454" s="260"/>
      <c r="E454" s="261"/>
    </row>
    <row r="455" spans="4:5" ht="18">
      <c r="D455" s="260"/>
      <c r="E455" s="261"/>
    </row>
    <row r="456" spans="4:5" ht="18">
      <c r="D456" s="260"/>
      <c r="E456" s="261"/>
    </row>
    <row r="457" spans="4:5" ht="18">
      <c r="D457" s="260"/>
      <c r="E457" s="261"/>
    </row>
    <row r="458" spans="4:5" ht="18">
      <c r="D458" s="260"/>
      <c r="E458" s="261"/>
    </row>
    <row r="459" spans="4:5" ht="18">
      <c r="D459" s="260"/>
      <c r="E459" s="261"/>
    </row>
    <row r="460" spans="4:5" ht="18">
      <c r="D460" s="260"/>
      <c r="E460" s="261"/>
    </row>
    <row r="461" spans="4:5" ht="18">
      <c r="D461" s="260"/>
      <c r="E461" s="261"/>
    </row>
    <row r="462" spans="4:5" ht="18">
      <c r="D462" s="260"/>
      <c r="E462" s="261"/>
    </row>
    <row r="463" spans="4:5" ht="18">
      <c r="D463" s="260"/>
      <c r="E463" s="261"/>
    </row>
    <row r="464" spans="4:5" ht="18">
      <c r="D464" s="260"/>
      <c r="E464" s="261"/>
    </row>
    <row r="465" spans="4:5" ht="18">
      <c r="D465" s="260"/>
      <c r="E465" s="261"/>
    </row>
    <row r="466" spans="4:5" ht="18">
      <c r="D466" s="260"/>
      <c r="E466" s="261"/>
    </row>
    <row r="467" spans="4:5" ht="18">
      <c r="D467" s="260"/>
      <c r="E467" s="261"/>
    </row>
    <row r="468" spans="4:5" ht="18">
      <c r="D468" s="260"/>
      <c r="E468" s="261"/>
    </row>
    <row r="469" spans="4:5" ht="18">
      <c r="D469" s="260"/>
      <c r="E469" s="261"/>
    </row>
    <row r="470" spans="4:5" ht="18">
      <c r="D470" s="260"/>
      <c r="E470" s="261"/>
    </row>
    <row r="471" spans="4:5" ht="18">
      <c r="D471" s="260"/>
      <c r="E471" s="261"/>
    </row>
    <row r="472" spans="4:5" ht="18">
      <c r="D472" s="260"/>
      <c r="E472" s="261"/>
    </row>
    <row r="473" spans="4:5" ht="18">
      <c r="D473" s="260"/>
      <c r="E473" s="261"/>
    </row>
    <row r="474" spans="4:5" ht="18">
      <c r="D474" s="260"/>
      <c r="E474" s="261"/>
    </row>
    <row r="475" spans="4:5" ht="18">
      <c r="D475" s="260"/>
      <c r="E475" s="261"/>
    </row>
    <row r="476" spans="4:5" ht="18">
      <c r="D476" s="260"/>
      <c r="E476" s="261"/>
    </row>
    <row r="477" spans="4:5" ht="18">
      <c r="D477" s="260"/>
      <c r="E477" s="261"/>
    </row>
    <row r="478" spans="4:5" ht="18">
      <c r="D478" s="260"/>
      <c r="E478" s="261"/>
    </row>
    <row r="479" spans="4:5" ht="18">
      <c r="D479" s="260"/>
      <c r="E479" s="261"/>
    </row>
    <row r="480" spans="4:5" ht="18">
      <c r="D480" s="260"/>
      <c r="E480" s="261"/>
    </row>
    <row r="481" spans="4:5" ht="18">
      <c r="D481" s="260"/>
      <c r="E481" s="261"/>
    </row>
    <row r="482" spans="4:5" ht="18">
      <c r="D482" s="260"/>
      <c r="E482" s="261"/>
    </row>
    <row r="483" spans="4:5" ht="18">
      <c r="D483" s="260"/>
      <c r="E483" s="261"/>
    </row>
    <row r="484" spans="4:5" ht="18">
      <c r="D484" s="260"/>
      <c r="E484" s="261"/>
    </row>
    <row r="485" spans="4:5" ht="18">
      <c r="D485" s="260"/>
      <c r="E485" s="261"/>
    </row>
    <row r="486" spans="4:5" ht="18">
      <c r="D486" s="260"/>
      <c r="E486" s="261"/>
    </row>
    <row r="487" spans="4:5" ht="18">
      <c r="D487" s="260"/>
      <c r="E487" s="261"/>
    </row>
    <row r="488" spans="4:5" ht="18">
      <c r="D488" s="260"/>
      <c r="E488" s="261"/>
    </row>
    <row r="489" spans="4:5" ht="18">
      <c r="D489" s="260"/>
      <c r="E489" s="261"/>
    </row>
    <row r="490" spans="4:5" ht="18">
      <c r="D490" s="260"/>
      <c r="E490" s="261"/>
    </row>
    <row r="491" spans="4:5" ht="18">
      <c r="D491" s="260"/>
      <c r="E491" s="261"/>
    </row>
    <row r="492" spans="4:5" ht="18">
      <c r="D492" s="260"/>
      <c r="E492" s="261"/>
    </row>
    <row r="493" spans="4:5" ht="18">
      <c r="D493" s="260"/>
      <c r="E493" s="261"/>
    </row>
    <row r="494" spans="4:5" ht="18">
      <c r="D494" s="260"/>
      <c r="E494" s="261"/>
    </row>
    <row r="495" spans="4:5" ht="18">
      <c r="D495" s="260"/>
      <c r="E495" s="261"/>
    </row>
    <row r="496" spans="4:5" ht="18">
      <c r="D496" s="260"/>
      <c r="E496" s="261"/>
    </row>
    <row r="497" spans="4:5" ht="18">
      <c r="D497" s="260"/>
      <c r="E497" s="261"/>
    </row>
    <row r="498" spans="4:5" ht="18">
      <c r="D498" s="260"/>
      <c r="E498" s="261"/>
    </row>
    <row r="499" spans="4:5" ht="18">
      <c r="D499" s="260"/>
      <c r="E499" s="261"/>
    </row>
    <row r="500" spans="4:5" ht="18">
      <c r="D500" s="260"/>
      <c r="E500" s="261"/>
    </row>
    <row r="501" spans="4:5" ht="18">
      <c r="D501" s="260"/>
      <c r="E501" s="261"/>
    </row>
    <row r="502" spans="4:5" ht="18">
      <c r="D502" s="260"/>
      <c r="E502" s="261"/>
    </row>
    <row r="503" spans="4:5" ht="18">
      <c r="D503" s="260"/>
      <c r="E503" s="261"/>
    </row>
    <row r="504" spans="4:5" ht="18">
      <c r="D504" s="260"/>
      <c r="E504" s="261"/>
    </row>
    <row r="505" spans="4:5" ht="18">
      <c r="D505" s="260"/>
      <c r="E505" s="261"/>
    </row>
    <row r="506" spans="4:5" ht="18">
      <c r="D506" s="260"/>
      <c r="E506" s="261"/>
    </row>
    <row r="507" spans="4:5" ht="18">
      <c r="D507" s="260"/>
      <c r="E507" s="261"/>
    </row>
    <row r="508" spans="4:5" ht="18">
      <c r="D508" s="260"/>
      <c r="E508" s="261"/>
    </row>
    <row r="509" spans="4:5" ht="18">
      <c r="D509" s="260"/>
      <c r="E509" s="261"/>
    </row>
    <row r="510" spans="4:5" ht="18">
      <c r="D510" s="260"/>
      <c r="E510" s="261"/>
    </row>
    <row r="511" spans="4:5" ht="18">
      <c r="D511" s="260"/>
      <c r="E511" s="261"/>
    </row>
    <row r="512" spans="4:5" ht="18">
      <c r="D512" s="260"/>
      <c r="E512" s="261"/>
    </row>
    <row r="513" spans="4:5" ht="18">
      <c r="D513" s="260"/>
      <c r="E513" s="261"/>
    </row>
    <row r="514" spans="4:5" ht="18">
      <c r="D514" s="260"/>
      <c r="E514" s="261"/>
    </row>
    <row r="515" spans="4:5" ht="18">
      <c r="D515" s="260"/>
      <c r="E515" s="261"/>
    </row>
    <row r="516" spans="4:5" ht="18">
      <c r="D516" s="260"/>
      <c r="E516" s="261"/>
    </row>
    <row r="517" spans="4:5" ht="18">
      <c r="D517" s="260"/>
      <c r="E517" s="261"/>
    </row>
    <row r="518" spans="4:5" ht="18">
      <c r="D518" s="260"/>
      <c r="E518" s="261"/>
    </row>
    <row r="519" spans="4:5" ht="18">
      <c r="D519" s="260"/>
      <c r="E519" s="261"/>
    </row>
    <row r="520" spans="4:5" ht="18">
      <c r="D520" s="260"/>
      <c r="E520" s="261"/>
    </row>
    <row r="521" spans="4:5" ht="18">
      <c r="D521" s="260"/>
      <c r="E521" s="261"/>
    </row>
    <row r="522" spans="4:5" ht="18">
      <c r="D522" s="260"/>
      <c r="E522" s="261"/>
    </row>
    <row r="523" spans="4:5" ht="18">
      <c r="D523" s="260"/>
      <c r="E523" s="261"/>
    </row>
    <row r="524" spans="4:5" ht="18">
      <c r="D524" s="260"/>
      <c r="E524" s="261"/>
    </row>
    <row r="525" spans="4:5" ht="18">
      <c r="D525" s="260"/>
      <c r="E525" s="261"/>
    </row>
    <row r="526" spans="4:5" ht="18">
      <c r="D526" s="260"/>
      <c r="E526" s="261"/>
    </row>
    <row r="527" spans="4:5" ht="18">
      <c r="D527" s="260"/>
      <c r="E527" s="261"/>
    </row>
    <row r="528" spans="4:5" ht="18">
      <c r="D528" s="260"/>
      <c r="E528" s="261"/>
    </row>
    <row r="529" spans="4:5" ht="18">
      <c r="D529" s="260"/>
      <c r="E529" s="261"/>
    </row>
    <row r="530" spans="4:5" ht="18">
      <c r="D530" s="260"/>
      <c r="E530" s="261"/>
    </row>
    <row r="531" spans="4:5" ht="18">
      <c r="D531" s="260"/>
      <c r="E531" s="261"/>
    </row>
    <row r="532" spans="4:5" ht="18">
      <c r="D532" s="260"/>
      <c r="E532" s="261"/>
    </row>
    <row r="533" spans="4:5" ht="18">
      <c r="D533" s="260"/>
      <c r="E533" s="261"/>
    </row>
    <row r="534" spans="4:5" ht="18">
      <c r="D534" s="260"/>
      <c r="E534" s="261"/>
    </row>
    <row r="535" spans="4:5" ht="18">
      <c r="D535" s="260"/>
      <c r="E535" s="261"/>
    </row>
    <row r="536" spans="4:5" ht="18">
      <c r="D536" s="260"/>
      <c r="E536" s="261"/>
    </row>
    <row r="537" spans="4:5" ht="18">
      <c r="D537" s="260"/>
      <c r="E537" s="261"/>
    </row>
    <row r="538" spans="4:5" ht="18">
      <c r="D538" s="260"/>
      <c r="E538" s="261"/>
    </row>
    <row r="539" spans="4:5" ht="18">
      <c r="D539" s="260"/>
      <c r="E539" s="261"/>
    </row>
    <row r="540" spans="4:5" ht="18">
      <c r="D540" s="260"/>
      <c r="E540" s="261"/>
    </row>
    <row r="541" spans="4:5" ht="18">
      <c r="D541" s="260"/>
      <c r="E541" s="261"/>
    </row>
    <row r="542" spans="4:5" ht="18">
      <c r="D542" s="260"/>
      <c r="E542" s="261"/>
    </row>
    <row r="543" spans="4:5" ht="18">
      <c r="D543" s="260"/>
      <c r="E543" s="261"/>
    </row>
    <row r="544" spans="4:5" ht="18">
      <c r="D544" s="260"/>
      <c r="E544" s="261"/>
    </row>
    <row r="545" spans="4:5" ht="18">
      <c r="D545" s="260"/>
      <c r="E545" s="261"/>
    </row>
    <row r="546" spans="4:5" ht="18">
      <c r="D546" s="260"/>
      <c r="E546" s="261"/>
    </row>
    <row r="547" spans="4:5" ht="18">
      <c r="D547" s="260"/>
      <c r="E547" s="261"/>
    </row>
    <row r="548" spans="4:5" ht="18">
      <c r="D548" s="260"/>
      <c r="E548" s="261"/>
    </row>
    <row r="549" spans="4:5" ht="18">
      <c r="D549" s="260"/>
      <c r="E549" s="261"/>
    </row>
    <row r="550" spans="4:5" ht="18">
      <c r="D550" s="260"/>
      <c r="E550" s="261"/>
    </row>
    <row r="551" spans="4:5" ht="18">
      <c r="D551" s="260"/>
      <c r="E551" s="261"/>
    </row>
    <row r="552" spans="4:5" ht="18">
      <c r="D552" s="260"/>
      <c r="E552" s="261"/>
    </row>
    <row r="553" spans="4:5" ht="18">
      <c r="D553" s="260"/>
      <c r="E553" s="261"/>
    </row>
    <row r="554" spans="4:5" ht="18">
      <c r="D554" s="260"/>
      <c r="E554" s="261"/>
    </row>
    <row r="555" spans="4:5" ht="18">
      <c r="D555" s="260"/>
      <c r="E555" s="261"/>
    </row>
    <row r="556" spans="4:5" ht="18">
      <c r="D556" s="260"/>
      <c r="E556" s="261"/>
    </row>
    <row r="557" spans="4:5" ht="18">
      <c r="D557" s="260"/>
      <c r="E557" s="261"/>
    </row>
    <row r="558" spans="4:5" ht="18">
      <c r="D558" s="260"/>
      <c r="E558" s="261"/>
    </row>
    <row r="559" spans="4:5" ht="18">
      <c r="D559" s="260"/>
      <c r="E559" s="261"/>
    </row>
    <row r="560" spans="4:5" ht="18">
      <c r="D560" s="260"/>
      <c r="E560" s="261"/>
    </row>
    <row r="561" spans="4:5" ht="18">
      <c r="D561" s="260"/>
      <c r="E561" s="261"/>
    </row>
    <row r="562" spans="4:5" ht="18">
      <c r="D562" s="260"/>
      <c r="E562" s="261"/>
    </row>
    <row r="563" spans="4:5" ht="18">
      <c r="D563" s="260"/>
      <c r="E563" s="261"/>
    </row>
    <row r="564" spans="4:5" ht="18">
      <c r="D564" s="260"/>
      <c r="E564" s="261"/>
    </row>
    <row r="565" spans="4:5" ht="18">
      <c r="D565" s="260"/>
      <c r="E565" s="261"/>
    </row>
    <row r="566" spans="4:5" ht="18">
      <c r="D566" s="260"/>
      <c r="E566" s="261"/>
    </row>
    <row r="567" spans="4:5" ht="18">
      <c r="D567" s="260"/>
      <c r="E567" s="261"/>
    </row>
    <row r="568" spans="4:5" ht="18">
      <c r="D568" s="260"/>
      <c r="E568" s="261"/>
    </row>
    <row r="569" spans="4:5" ht="18">
      <c r="D569" s="260"/>
      <c r="E569" s="261"/>
    </row>
    <row r="570" spans="4:5" ht="18">
      <c r="D570" s="260"/>
      <c r="E570" s="261"/>
    </row>
    <row r="571" spans="4:5" ht="18">
      <c r="D571" s="260"/>
      <c r="E571" s="261"/>
    </row>
    <row r="572" spans="4:5" ht="18">
      <c r="D572" s="260"/>
      <c r="E572" s="261"/>
    </row>
    <row r="573" spans="4:5" ht="18">
      <c r="D573" s="260"/>
      <c r="E573" s="261"/>
    </row>
    <row r="574" spans="4:5" ht="18">
      <c r="D574" s="260"/>
      <c r="E574" s="261"/>
    </row>
    <row r="575" spans="4:5" ht="18">
      <c r="D575" s="260"/>
      <c r="E575" s="261"/>
    </row>
    <row r="576" spans="4:5" ht="18">
      <c r="D576" s="260"/>
      <c r="E576" s="261"/>
    </row>
    <row r="577" spans="4:5" ht="18">
      <c r="D577" s="260"/>
      <c r="E577" s="261"/>
    </row>
    <row r="578" spans="4:5" ht="18">
      <c r="D578" s="260"/>
      <c r="E578" s="261"/>
    </row>
    <row r="579" spans="4:5" ht="18">
      <c r="D579" s="260"/>
      <c r="E579" s="261"/>
    </row>
    <row r="580" spans="4:5" ht="18">
      <c r="D580" s="260"/>
      <c r="E580" s="261"/>
    </row>
    <row r="581" spans="4:5" ht="18">
      <c r="D581" s="260"/>
      <c r="E581" s="261"/>
    </row>
    <row r="582" spans="4:5" ht="18">
      <c r="D582" s="260"/>
      <c r="E582" s="261"/>
    </row>
    <row r="583" spans="4:5" ht="18">
      <c r="D583" s="260"/>
      <c r="E583" s="261"/>
    </row>
    <row r="584" spans="4:5" ht="18">
      <c r="D584" s="260"/>
      <c r="E584" s="261"/>
    </row>
    <row r="585" spans="4:5" ht="18">
      <c r="D585" s="260"/>
      <c r="E585" s="261"/>
    </row>
    <row r="586" spans="4:5" ht="18">
      <c r="D586" s="260"/>
      <c r="E586" s="261"/>
    </row>
    <row r="587" spans="4:5" ht="18">
      <c r="D587" s="260"/>
      <c r="E587" s="261"/>
    </row>
    <row r="588" spans="4:5" ht="18">
      <c r="D588" s="260"/>
      <c r="E588" s="261"/>
    </row>
    <row r="589" spans="4:5" ht="18">
      <c r="D589" s="260"/>
      <c r="E589" s="261"/>
    </row>
    <row r="590" spans="4:5" ht="18">
      <c r="D590" s="260"/>
      <c r="E590" s="261"/>
    </row>
    <row r="591" spans="4:5" ht="18">
      <c r="D591" s="260"/>
      <c r="E591" s="261"/>
    </row>
    <row r="592" spans="4:5" ht="18">
      <c r="D592" s="260"/>
      <c r="E592" s="261"/>
    </row>
    <row r="593" spans="4:5" ht="18">
      <c r="D593" s="263"/>
      <c r="E593" s="264"/>
    </row>
    <row r="594" spans="4:5" ht="18">
      <c r="D594" s="263"/>
      <c r="E594" s="264"/>
    </row>
    <row r="595" spans="4:5" ht="18">
      <c r="D595" s="263"/>
      <c r="E595" s="264"/>
    </row>
    <row r="596" spans="4:5" ht="18">
      <c r="D596" s="263"/>
      <c r="E596" s="264"/>
    </row>
    <row r="597" spans="4:5" ht="18">
      <c r="D597" s="263"/>
      <c r="E597" s="264"/>
    </row>
    <row r="598" spans="4:5" ht="18">
      <c r="D598" s="263"/>
      <c r="E598" s="264"/>
    </row>
    <row r="599" spans="4:5" ht="18">
      <c r="D599" s="263"/>
      <c r="E599" s="264"/>
    </row>
    <row r="600" spans="4:5" ht="18">
      <c r="D600" s="263"/>
      <c r="E600" s="264"/>
    </row>
    <row r="601" spans="4:5" ht="18">
      <c r="D601" s="263"/>
      <c r="E601" s="264"/>
    </row>
    <row r="602" spans="4:5" ht="18">
      <c r="D602" s="263"/>
      <c r="E602" s="264"/>
    </row>
    <row r="603" spans="4:5" ht="18">
      <c r="D603" s="263"/>
      <c r="E603" s="264"/>
    </row>
    <row r="604" spans="4:5" ht="18">
      <c r="D604" s="263"/>
      <c r="E604" s="264"/>
    </row>
    <row r="605" spans="4:5" ht="18">
      <c r="D605" s="263"/>
      <c r="E605" s="264"/>
    </row>
    <row r="606" spans="4:5" ht="18">
      <c r="D606" s="263"/>
      <c r="E606" s="264"/>
    </row>
    <row r="607" spans="4:5" ht="18">
      <c r="D607" s="263"/>
      <c r="E607" s="264"/>
    </row>
    <row r="608" spans="4:5" ht="18">
      <c r="D608" s="263"/>
      <c r="E608" s="264"/>
    </row>
    <row r="609" spans="4:5" ht="18">
      <c r="D609" s="263"/>
      <c r="E609" s="264"/>
    </row>
    <row r="610" spans="4:5" ht="18">
      <c r="D610" s="263"/>
      <c r="E610" s="264"/>
    </row>
    <row r="611" spans="4:5" ht="18">
      <c r="D611" s="263"/>
      <c r="E611" s="264"/>
    </row>
    <row r="612" spans="4:5" ht="18">
      <c r="D612" s="263"/>
      <c r="E612" s="264"/>
    </row>
    <row r="613" spans="4:5" ht="18">
      <c r="D613" s="263"/>
      <c r="E613" s="264"/>
    </row>
    <row r="614" spans="4:5" ht="18">
      <c r="D614" s="263"/>
      <c r="E614" s="264"/>
    </row>
    <row r="615" spans="4:5" ht="18">
      <c r="D615" s="263"/>
      <c r="E615" s="264"/>
    </row>
    <row r="616" spans="4:5" ht="18">
      <c r="D616" s="263"/>
      <c r="E616" s="264"/>
    </row>
    <row r="617" spans="4:5" ht="18">
      <c r="D617" s="263"/>
      <c r="E617" s="264"/>
    </row>
    <row r="618" spans="4:5" ht="18">
      <c r="D618" s="263"/>
      <c r="E618" s="264"/>
    </row>
    <row r="619" spans="4:5" ht="18">
      <c r="D619" s="263"/>
      <c r="E619" s="264"/>
    </row>
    <row r="620" spans="4:5" ht="18">
      <c r="D620" s="263"/>
      <c r="E620" s="264"/>
    </row>
    <row r="621" spans="4:5" ht="18">
      <c r="D621" s="263"/>
      <c r="E621" s="264"/>
    </row>
    <row r="622" spans="4:5" ht="18">
      <c r="D622" s="263"/>
      <c r="E622" s="264"/>
    </row>
    <row r="623" spans="4:5" ht="18">
      <c r="D623" s="263"/>
      <c r="E623" s="264"/>
    </row>
    <row r="624" spans="4:5" ht="18">
      <c r="D624" s="263"/>
      <c r="E624" s="264"/>
    </row>
    <row r="625" spans="4:5" ht="18">
      <c r="D625" s="263"/>
      <c r="E625" s="264"/>
    </row>
    <row r="626" spans="4:5" ht="18">
      <c r="D626" s="263"/>
      <c r="E626" s="264"/>
    </row>
    <row r="627" spans="4:5" ht="18">
      <c r="D627" s="263"/>
      <c r="E627" s="264"/>
    </row>
    <row r="628" spans="4:5" ht="18">
      <c r="D628" s="263"/>
      <c r="E628" s="264"/>
    </row>
    <row r="629" spans="4:5" ht="18">
      <c r="D629" s="263"/>
      <c r="E629" s="264"/>
    </row>
    <row r="630" spans="4:5" ht="18">
      <c r="D630" s="263"/>
      <c r="E630" s="264"/>
    </row>
    <row r="631" spans="4:5" ht="18">
      <c r="D631" s="263"/>
      <c r="E631" s="264"/>
    </row>
    <row r="632" spans="4:5" ht="18">
      <c r="D632" s="263"/>
      <c r="E632" s="264"/>
    </row>
    <row r="633" spans="4:5" ht="18">
      <c r="D633" s="263"/>
      <c r="E633" s="264"/>
    </row>
    <row r="634" spans="4:5" ht="18">
      <c r="D634" s="263"/>
      <c r="E634" s="264"/>
    </row>
    <row r="635" spans="4:5" ht="18">
      <c r="D635" s="263"/>
      <c r="E635" s="264"/>
    </row>
    <row r="636" spans="4:5" ht="18">
      <c r="D636" s="263"/>
      <c r="E636" s="264"/>
    </row>
    <row r="637" spans="4:5" ht="18">
      <c r="D637" s="263"/>
      <c r="E637" s="264"/>
    </row>
  </sheetData>
  <mergeCells count="133">
    <mergeCell ref="I366:I368"/>
    <mergeCell ref="J366:J368"/>
    <mergeCell ref="K366:K368"/>
    <mergeCell ref="I402:I404"/>
    <mergeCell ref="J402:J404"/>
    <mergeCell ref="K402:K404"/>
    <mergeCell ref="I369:I371"/>
    <mergeCell ref="I382:I384"/>
    <mergeCell ref="J382:J384"/>
    <mergeCell ref="K382:K384"/>
    <mergeCell ref="I319:I321"/>
    <mergeCell ref="J319:J321"/>
    <mergeCell ref="K319:K321"/>
    <mergeCell ref="I356:I358"/>
    <mergeCell ref="J356:J358"/>
    <mergeCell ref="K356:K358"/>
    <mergeCell ref="A357:B357"/>
    <mergeCell ref="C357:D357"/>
    <mergeCell ref="J5:J7"/>
    <mergeCell ref="K5:K7"/>
    <mergeCell ref="I28:I30"/>
    <mergeCell ref="J28:J30"/>
    <mergeCell ref="K28:K30"/>
    <mergeCell ref="I65:I67"/>
    <mergeCell ref="J65:J67"/>
    <mergeCell ref="K65:K67"/>
    <mergeCell ref="A355:D355"/>
    <mergeCell ref="A338:B338"/>
    <mergeCell ref="C338:D338"/>
    <mergeCell ref="A356:D356"/>
    <mergeCell ref="M382:M384"/>
    <mergeCell ref="M402:M404"/>
    <mergeCell ref="C403:D403"/>
    <mergeCell ref="M356:M358"/>
    <mergeCell ref="A366:D366"/>
    <mergeCell ref="A367:B367"/>
    <mergeCell ref="C367:D367"/>
    <mergeCell ref="M366:M368"/>
    <mergeCell ref="G369:G371"/>
    <mergeCell ref="A365:D365"/>
    <mergeCell ref="M337:M339"/>
    <mergeCell ref="A319:D319"/>
    <mergeCell ref="A320:B320"/>
    <mergeCell ref="C320:D320"/>
    <mergeCell ref="I337:I339"/>
    <mergeCell ref="J337:J339"/>
    <mergeCell ref="K337:K339"/>
    <mergeCell ref="M319:M321"/>
    <mergeCell ref="A337:D337"/>
    <mergeCell ref="A336:D336"/>
    <mergeCell ref="M306:M308"/>
    <mergeCell ref="A299:B299"/>
    <mergeCell ref="C299:D299"/>
    <mergeCell ref="I298:I300"/>
    <mergeCell ref="J298:J300"/>
    <mergeCell ref="K298:K300"/>
    <mergeCell ref="I306:I308"/>
    <mergeCell ref="J306:J308"/>
    <mergeCell ref="K306:K308"/>
    <mergeCell ref="M65:M67"/>
    <mergeCell ref="A28:D28"/>
    <mergeCell ref="A29:B29"/>
    <mergeCell ref="M28:M30"/>
    <mergeCell ref="A65:D65"/>
    <mergeCell ref="C29:D29"/>
    <mergeCell ref="L28:L30"/>
    <mergeCell ref="L65:L67"/>
    <mergeCell ref="A408:C408"/>
    <mergeCell ref="F369:F371"/>
    <mergeCell ref="A381:F381"/>
    <mergeCell ref="A401:F401"/>
    <mergeCell ref="A382:D382"/>
    <mergeCell ref="A383:B383"/>
    <mergeCell ref="C383:D383"/>
    <mergeCell ref="A402:D402"/>
    <mergeCell ref="A403:B403"/>
    <mergeCell ref="A297:D297"/>
    <mergeCell ref="A318:D318"/>
    <mergeCell ref="A64:D64"/>
    <mergeCell ref="A91:D91"/>
    <mergeCell ref="A305:F305"/>
    <mergeCell ref="A294:P294"/>
    <mergeCell ref="A93:B93"/>
    <mergeCell ref="C93:D93"/>
    <mergeCell ref="M92:M94"/>
    <mergeCell ref="A298:D298"/>
    <mergeCell ref="A1:P1"/>
    <mergeCell ref="A6:B6"/>
    <mergeCell ref="A5:D5"/>
    <mergeCell ref="C6:D6"/>
    <mergeCell ref="M5:M7"/>
    <mergeCell ref="I5:I7"/>
    <mergeCell ref="L5:L7"/>
    <mergeCell ref="A2:O2"/>
    <mergeCell ref="A4:O4"/>
    <mergeCell ref="A27:D27"/>
    <mergeCell ref="A66:B66"/>
    <mergeCell ref="C66:D66"/>
    <mergeCell ref="L92:L94"/>
    <mergeCell ref="A92:D92"/>
    <mergeCell ref="I92:I94"/>
    <mergeCell ref="J92:J94"/>
    <mergeCell ref="K92:K94"/>
    <mergeCell ref="L402:L404"/>
    <mergeCell ref="L337:L339"/>
    <mergeCell ref="L356:L358"/>
    <mergeCell ref="L366:L368"/>
    <mergeCell ref="L382:L384"/>
    <mergeCell ref="L395:L397"/>
    <mergeCell ref="L389:L391"/>
    <mergeCell ref="M389:M391"/>
    <mergeCell ref="A388:D388"/>
    <mergeCell ref="L298:L300"/>
    <mergeCell ref="L306:L308"/>
    <mergeCell ref="L319:L321"/>
    <mergeCell ref="M298:M300"/>
    <mergeCell ref="A306:D306"/>
    <mergeCell ref="A307:B307"/>
    <mergeCell ref="C307:D307"/>
    <mergeCell ref="A389:D389"/>
    <mergeCell ref="I389:I391"/>
    <mergeCell ref="J389:J391"/>
    <mergeCell ref="K389:K391"/>
    <mergeCell ref="A390:B390"/>
    <mergeCell ref="C390:D390"/>
    <mergeCell ref="M395:M397"/>
    <mergeCell ref="A396:B396"/>
    <mergeCell ref="C396:D396"/>
    <mergeCell ref="A394:E394"/>
    <mergeCell ref="A395:D395"/>
    <mergeCell ref="I395:I397"/>
    <mergeCell ref="J395:J397"/>
    <mergeCell ref="K395:K39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32" r:id="rId3"/>
  <rowBreaks count="2" manualBreakCount="2">
    <brk id="232" max="14" man="1"/>
    <brk id="353" max="14" man="1"/>
  </rowBreaks>
  <colBreaks count="1" manualBreakCount="1">
    <brk id="1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Gedymin</dc:creator>
  <cp:keywords/>
  <dc:description/>
  <cp:lastModifiedBy>UGM</cp:lastModifiedBy>
  <dcterms:created xsi:type="dcterms:W3CDTF">2008-11-19T09:17:06Z</dcterms:created>
  <dcterms:modified xsi:type="dcterms:W3CDTF">2008-11-20T13:46:47Z</dcterms:modified>
  <cp:category/>
  <cp:version/>
  <cp:contentType/>
  <cp:contentStatus/>
</cp:coreProperties>
</file>