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<sst xmlns="http://schemas.openxmlformats.org/spreadsheetml/2006/main" count="229" uniqueCount="152">
  <si>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</si>
  <si>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</si>
  <si>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</si>
  <si>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</si>
  <si>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</si>
  <si>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</si>
  <si>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</si>
  <si>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</si>
  <si>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</si>
  <si>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</si>
  <si>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</si>
  <si>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</si>
  <si>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</si>
  <si>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</si>
  <si>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 za wydawanie zezwoleń na sprzedaż alkoholu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</si>
  <si>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</si>
  <si>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</si>
  <si>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</si>
  <si>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</si>
  <si>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</si>
  <si>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</si>
  <si>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</si>
  <si>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</si>
  <si>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</si>
  <si>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</si>
  <si>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</si>
  <si>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</si>
  <si>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</si>
  <si>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</si>
  <si>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</si>
  <si>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</si>
  <si>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</si>
  <si>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</si>
  <si>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</si>
  <si>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</si>
  <si>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</si>
  <si>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</si>
  <si>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</si>
  <si>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</si>
  <si>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</si>
  <si>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</si>
  <si>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</si>
  <si>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</si>
  <si>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</si>
  <si>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</si>
  <si>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</si>
  <si>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</si>
  <si>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</si>
  <si>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</si>
  <si>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</si>
  <si>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</si>
  <si>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</si>
  <si>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</si>
  <si>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</si>
  <si>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</si>
  <si>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</si>
  <si>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</si>
  <si>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</si>
  <si>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</si>
  <si>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</si>
  <si>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</si>
  <si>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rekompensaty utraconych dochodów w podatkach i opłatach lokalnych (dotacja z funduszy celowych PFRON)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</si>
  <si>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</si>
  <si>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</si>
  <si>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</si>
  <si>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</si>
  <si>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</si>
  <si>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</si>
  <si>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</si>
  <si>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</si>
  <si>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</si>
  <si>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</si>
  <si>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</si>
  <si>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</si>
  <si>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</si>
  <si>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</si>
  <si>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</si>
  <si>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</si>
  <si>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</si>
  <si>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</si>
  <si>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</si>
  <si>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innych lokalnych opłat pobieranych przez jst na podstawie odrębnych ustaw  (wpis do ewidencji działalności gospodarczej)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</si>
  <si>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</si>
  <si>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</si>
  <si>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</si>
  <si>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</si>
  <si>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</si>
  <si>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</si>
  <si>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</si>
  <si>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</si>
  <si>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</si>
  <si>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</si>
  <si>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z zakresu administracji rządowej - wybory do parlamentu europejskiego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</si>
  <si>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</si>
  <si>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</si>
  <si>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</si>
  <si>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</si>
  <si>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</si>
  <si>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</si>
  <si>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</si>
  <si>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</si>
  <si>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wpływy z różnych dochodów (odszkodowanie z PZU za remont lokalu nr 1 w Komorowe)</t>
  </si>
  <si>
    <t>0870</t>
  </si>
  <si>
    <t>odsetki od nieterminowych wpłat z tytułu zajęcia pasa drogowego</t>
  </si>
  <si>
    <t>odsetki od nieterminowych wpłat z tytułu i opłat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</si>
  <si>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</si>
  <si>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</si>
  <si>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</si>
  <si>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</si>
  <si>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</si>
  <si>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czynszów mieszkaniowych</t>
  </si>
  <si>
    <t>odsetki za nieterminowe wpłaty z tytułu podatków i opłat -z karty podatkowej</t>
  </si>
  <si>
    <t>Wykonanie za I półrocze 2009 roku</t>
  </si>
  <si>
    <t>wpływ z innych lokalnych opłat pobieranych przez jst na podstawie odrębnych ustaw  (z tytułu wzrostu nieruchomości z zw.z uchw.miejscowych  planów zagospodarowania przestrzennego)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</si>
  <si>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</si>
  <si>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</si>
  <si>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</si>
  <si>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różnych opłat  (potrącone zabezpieczenie  z umowy)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</si>
  <si>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</si>
  <si>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</si>
  <si>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</si>
  <si>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</si>
  <si>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</si>
  <si>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 xml:space="preserve">z dnia  </t>
  </si>
  <si>
    <t>dotacje celowe otrzymane z budżetu państwa na realizację własnych zadań bieżących  gmin (pomocy społecznej- składki na ubezp.zdrowotne)</t>
  </si>
  <si>
    <t>środki pochodzące z Norweskiego Mechanizmu Finansowego, Mechanizmu Finansowanego EOG oraz Szwajcarsko - Polskiego Programu Współpracy</t>
  </si>
  <si>
    <t>Dział 926 Kultura fizyczna i sport</t>
  </si>
  <si>
    <t xml:space="preserve">                                               </t>
  </si>
  <si>
    <t xml:space="preserve">       Planowane  dochody  na 2010 rok                          </t>
  </si>
  <si>
    <t>(w złotych)</t>
  </si>
  <si>
    <t>z tego:</t>
  </si>
  <si>
    <t>odsetki od nieterminowych wpłat z tytułu dzierżaw, opłat za wieczyste użytkowanie</t>
  </si>
  <si>
    <t>Planowane dochody budżetu na  2010 rok</t>
  </si>
  <si>
    <t>Tabela nr 1</t>
  </si>
  <si>
    <t xml:space="preserve">do  Uchwały Budżetowej </t>
  </si>
  <si>
    <t>Nr     /     /</t>
  </si>
  <si>
    <t>Dochody ogółem, w tym:</t>
  </si>
  <si>
    <t xml:space="preserve">Dotacje ogółem, w tym: </t>
  </si>
  <si>
    <t>a)</t>
  </si>
  <si>
    <t>dotacje na realizację zadań z zakresu administracji rzadowej</t>
  </si>
  <si>
    <t>b)</t>
  </si>
  <si>
    <t>c)</t>
  </si>
  <si>
    <t>d)</t>
  </si>
  <si>
    <t xml:space="preserve">dotacje na realizację zadań realizowanych w drodze umów i porozumień między jst </t>
  </si>
  <si>
    <t>dotacje na realizację zadań finansowanych ze środków UE</t>
  </si>
  <si>
    <t>1)</t>
  </si>
  <si>
    <t>2)</t>
  </si>
  <si>
    <t>Dochody z opłat z tytułu zezwoleń na sprzedaż napojów alkoholowych</t>
  </si>
  <si>
    <t>Źródła dochodów</t>
  </si>
  <si>
    <t xml:space="preserve">dofinansowanie przebudowy ul Szkolnej w Michałowicach </t>
  </si>
  <si>
    <t>Dział 600 Transport i łączność</t>
  </si>
  <si>
    <t>dotacje na realizację zadań realizowanych na mocy porozumień z organami administracji rządowej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</si>
</sst>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4"/>
  <sheetViews>
    <sheetView tabSelected="1" workbookViewId="0" topLeftCell="A75">
      <selection activeCell="A21" sqref="A21"/>
    </sheetView>
  </sheetViews>
  <sheetFormatPr defaultColWidth="9.00390625" defaultRowHeight="12.75"/>
  <cols>
    <col min="1" max="1" width="8.375" style="1" customWidth="1"/>
    <col min="2" max="2" width="13.00390625" style="1" customWidth="1"/>
    <col min="3" max="3" width="10.25390625" style="1" hidden="1" customWidth="1"/>
    <col min="4" max="4" width="5.75390625" style="1" hidden="1" customWidth="1"/>
    <col min="5" max="5" width="46.25390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625" style="1" customWidth="1"/>
    <col min="10" max="10" width="9.25390625" style="1" customWidth="1"/>
    <col min="11" max="11" width="9.875" style="1" customWidth="1"/>
    <col min="12" max="13" width="11.00390625" style="1" hidden="1" customWidth="1"/>
    <col min="14" max="15" width="10.75390625" style="1" hidden="1" customWidth="1"/>
    <col min="16" max="16" width="9.125" style="27" customWidth="1"/>
    <col min="17" max="16384" width="9.125" style="1" customWidth="1"/>
  </cols>
  <sheetData>
    <row r="1" spans="5:10" ht="12">
      <c r="E1" s="2"/>
      <c r="F1" s="2"/>
      <c r="I1" s="2" t="s">
        <v>133</v>
      </c>
      <c r="J1" s="2"/>
    </row>
    <row r="2" spans="5:10" ht="12">
      <c r="E2" s="2"/>
      <c r="F2" s="2"/>
      <c r="I2" s="2" t="s">
        <v>134</v>
      </c>
      <c r="J2" s="2"/>
    </row>
    <row r="3" spans="5:10" ht="12">
      <c r="E3" s="2"/>
      <c r="F3" s="2"/>
      <c r="I3" s="2" t="s">
        <v>135</v>
      </c>
      <c r="J3" s="2"/>
    </row>
    <row r="4" spans="5:10" ht="12">
      <c r="E4" s="2"/>
      <c r="F4" s="2"/>
      <c r="I4" s="2" t="s">
        <v>123</v>
      </c>
      <c r="J4" s="2"/>
    </row>
    <row r="5" ht="6" customHeight="1"/>
    <row r="6" spans="1:16" ht="12.75">
      <c r="A6" s="78" t="s">
        <v>132</v>
      </c>
      <c r="B6" s="79"/>
      <c r="C6" s="79"/>
      <c r="D6" s="79"/>
      <c r="E6" s="79"/>
      <c r="J6" s="5" t="s">
        <v>127</v>
      </c>
      <c r="K6" s="30"/>
      <c r="L6" s="30"/>
      <c r="M6" s="30"/>
      <c r="O6" s="27"/>
      <c r="P6" s="1"/>
    </row>
    <row r="7" spans="1:15" ht="11.25" customHeight="1">
      <c r="A7" s="3"/>
      <c r="B7" s="3"/>
      <c r="C7" s="3"/>
      <c r="D7" s="4"/>
      <c r="E7" s="4"/>
      <c r="G7" s="1" t="s">
        <v>97</v>
      </c>
      <c r="K7" s="68" t="s">
        <v>129</v>
      </c>
      <c r="L7" s="5"/>
      <c r="M7" s="5"/>
      <c r="N7" s="5"/>
      <c r="O7" s="6"/>
    </row>
    <row r="8" spans="1:15" ht="21.75" customHeight="1">
      <c r="A8" s="83" t="s">
        <v>5</v>
      </c>
      <c r="B8" s="83" t="s">
        <v>20</v>
      </c>
      <c r="C8" s="83" t="s">
        <v>21</v>
      </c>
      <c r="D8" s="87" t="s">
        <v>60</v>
      </c>
      <c r="E8" s="83" t="s">
        <v>148</v>
      </c>
      <c r="F8" s="112" t="s">
        <v>119</v>
      </c>
      <c r="G8" s="113"/>
      <c r="H8" s="114"/>
      <c r="I8" s="104" t="s">
        <v>128</v>
      </c>
      <c r="J8" s="105"/>
      <c r="K8" s="106"/>
      <c r="L8" s="80" t="s">
        <v>112</v>
      </c>
      <c r="M8" s="115" t="s">
        <v>115</v>
      </c>
      <c r="N8" s="115" t="s">
        <v>116</v>
      </c>
      <c r="O8" s="87" t="s">
        <v>120</v>
      </c>
    </row>
    <row r="9" spans="1:15" ht="12.75" customHeight="1">
      <c r="A9" s="86"/>
      <c r="B9" s="84"/>
      <c r="C9" s="84"/>
      <c r="D9" s="88"/>
      <c r="E9" s="86"/>
      <c r="F9" s="80" t="s">
        <v>16</v>
      </c>
      <c r="G9" s="110" t="s">
        <v>17</v>
      </c>
      <c r="H9" s="111"/>
      <c r="I9" s="80" t="s">
        <v>16</v>
      </c>
      <c r="J9" s="108" t="s">
        <v>130</v>
      </c>
      <c r="K9" s="109"/>
      <c r="L9" s="81"/>
      <c r="M9" s="116"/>
      <c r="N9" s="116"/>
      <c r="O9" s="101"/>
    </row>
    <row r="10" spans="1:15" ht="12.75" customHeight="1">
      <c r="A10" s="85"/>
      <c r="B10" s="85"/>
      <c r="C10" s="85"/>
      <c r="D10" s="85"/>
      <c r="E10" s="85"/>
      <c r="F10" s="103"/>
      <c r="G10" s="8" t="s">
        <v>18</v>
      </c>
      <c r="H10" s="8" t="s">
        <v>19</v>
      </c>
      <c r="I10" s="107"/>
      <c r="J10" s="8" t="s">
        <v>18</v>
      </c>
      <c r="K10" s="8" t="s">
        <v>19</v>
      </c>
      <c r="L10" s="82"/>
      <c r="M10" s="117"/>
      <c r="N10" s="118"/>
      <c r="O10" s="102"/>
    </row>
    <row r="11" spans="1:15" ht="12">
      <c r="A11" s="9">
        <v>1</v>
      </c>
      <c r="B11" s="9">
        <v>2</v>
      </c>
      <c r="C11" s="9">
        <v>3</v>
      </c>
      <c r="D11" s="10">
        <v>4</v>
      </c>
      <c r="E11" s="10">
        <v>3</v>
      </c>
      <c r="F11" s="9">
        <v>6</v>
      </c>
      <c r="G11" s="9">
        <v>7</v>
      </c>
      <c r="H11" s="9">
        <v>8</v>
      </c>
      <c r="I11" s="9">
        <v>4</v>
      </c>
      <c r="J11" s="9">
        <v>5</v>
      </c>
      <c r="K11" s="9">
        <v>6</v>
      </c>
      <c r="L11" s="9">
        <v>12</v>
      </c>
      <c r="M11" s="45">
        <v>13</v>
      </c>
      <c r="N11" s="45">
        <v>14</v>
      </c>
      <c r="O11" s="9">
        <v>15</v>
      </c>
    </row>
    <row r="12" spans="1:15" ht="19.5" customHeight="1">
      <c r="A12" s="11">
        <v>1</v>
      </c>
      <c r="B12" s="12" t="s">
        <v>25</v>
      </c>
      <c r="C12" s="13" t="s">
        <v>26</v>
      </c>
      <c r="D12" s="13" t="s">
        <v>27</v>
      </c>
      <c r="E12" s="14" t="s">
        <v>83</v>
      </c>
      <c r="F12" s="39">
        <f aca="true" t="shared" si="0" ref="F12:F19">SUM(G12+H12)</f>
        <v>1323000</v>
      </c>
      <c r="G12" s="40">
        <v>1323000</v>
      </c>
      <c r="H12" s="9">
        <v>0</v>
      </c>
      <c r="I12" s="39">
        <f aca="true" t="shared" si="1" ref="I12:I19">SUM(J12+K12)</f>
        <v>1711000</v>
      </c>
      <c r="J12" s="40">
        <v>1711000</v>
      </c>
      <c r="K12" s="9">
        <v>0</v>
      </c>
      <c r="L12" s="41">
        <v>517613.03</v>
      </c>
      <c r="M12" s="41">
        <v>517613.03</v>
      </c>
      <c r="N12" s="41"/>
      <c r="O12" s="42">
        <f>SUM(I12/F12)*100</f>
        <v>129.32728647014363</v>
      </c>
    </row>
    <row r="13" spans="1:15" ht="18.75" customHeight="1">
      <c r="A13" s="11">
        <v>2</v>
      </c>
      <c r="B13" s="12" t="s">
        <v>25</v>
      </c>
      <c r="C13" s="13" t="s">
        <v>26</v>
      </c>
      <c r="D13" s="13" t="s">
        <v>27</v>
      </c>
      <c r="E13" s="14" t="s">
        <v>84</v>
      </c>
      <c r="F13" s="39">
        <f t="shared" si="0"/>
        <v>1724000</v>
      </c>
      <c r="G13" s="40">
        <v>1724000</v>
      </c>
      <c r="H13" s="9">
        <v>0</v>
      </c>
      <c r="I13" s="39">
        <f t="shared" si="1"/>
        <v>1703000</v>
      </c>
      <c r="J13" s="40">
        <v>1703000</v>
      </c>
      <c r="K13" s="9">
        <v>0</v>
      </c>
      <c r="L13" s="41">
        <v>650358.56</v>
      </c>
      <c r="M13" s="41">
        <v>650358.56</v>
      </c>
      <c r="N13" s="41"/>
      <c r="O13" s="42">
        <f aca="true" t="shared" si="2" ref="O13:O77">SUM(I13/F13)*100</f>
        <v>98.78190255220419</v>
      </c>
    </row>
    <row r="14" spans="1:15" ht="48" customHeight="1" hidden="1">
      <c r="A14" s="11">
        <v>3</v>
      </c>
      <c r="B14" s="12" t="s">
        <v>25</v>
      </c>
      <c r="C14" s="13" t="s">
        <v>26</v>
      </c>
      <c r="D14" s="11">
        <v>6290</v>
      </c>
      <c r="E14" s="14" t="s">
        <v>108</v>
      </c>
      <c r="F14" s="39">
        <f t="shared" si="0"/>
        <v>23930</v>
      </c>
      <c r="G14" s="40">
        <v>0</v>
      </c>
      <c r="H14" s="40">
        <v>23930</v>
      </c>
      <c r="I14" s="39">
        <f t="shared" si="1"/>
        <v>0</v>
      </c>
      <c r="J14" s="40">
        <v>0</v>
      </c>
      <c r="K14" s="40">
        <v>0</v>
      </c>
      <c r="L14" s="41">
        <v>24422.23</v>
      </c>
      <c r="M14" s="41"/>
      <c r="N14" s="41">
        <v>24422.23</v>
      </c>
      <c r="O14" s="42">
        <f t="shared" si="2"/>
        <v>0</v>
      </c>
    </row>
    <row r="15" spans="1:21" s="38" customFormat="1" ht="48" customHeight="1" hidden="1">
      <c r="A15" s="11">
        <v>4</v>
      </c>
      <c r="B15" s="12" t="s">
        <v>25</v>
      </c>
      <c r="C15" s="13" t="s">
        <v>26</v>
      </c>
      <c r="D15" s="11">
        <v>6290</v>
      </c>
      <c r="E15" s="14" t="s">
        <v>98</v>
      </c>
      <c r="F15" s="39">
        <f t="shared" si="0"/>
        <v>231770</v>
      </c>
      <c r="G15" s="40">
        <v>0</v>
      </c>
      <c r="H15" s="40">
        <v>231770</v>
      </c>
      <c r="I15" s="39">
        <f t="shared" si="1"/>
        <v>0</v>
      </c>
      <c r="J15" s="40">
        <v>0</v>
      </c>
      <c r="K15" s="40">
        <v>0</v>
      </c>
      <c r="L15" s="41">
        <v>271865.87</v>
      </c>
      <c r="M15" s="41"/>
      <c r="N15" s="41">
        <v>271865.87</v>
      </c>
      <c r="O15" s="42">
        <f t="shared" si="2"/>
        <v>0</v>
      </c>
      <c r="P15" s="27"/>
      <c r="Q15" s="27"/>
      <c r="R15" s="27"/>
      <c r="S15" s="27"/>
      <c r="T15" s="27"/>
      <c r="U15" s="27"/>
    </row>
    <row r="16" spans="1:15" ht="46.5" customHeight="1" hidden="1">
      <c r="A16" s="22">
        <v>5</v>
      </c>
      <c r="B16" s="37" t="s">
        <v>25</v>
      </c>
      <c r="C16" s="24" t="s">
        <v>26</v>
      </c>
      <c r="D16" s="22">
        <v>6290</v>
      </c>
      <c r="E16" s="25" t="s">
        <v>99</v>
      </c>
      <c r="F16" s="43">
        <f t="shared" si="0"/>
        <v>77900</v>
      </c>
      <c r="G16" s="40">
        <v>0</v>
      </c>
      <c r="H16" s="44">
        <v>77900</v>
      </c>
      <c r="I16" s="43">
        <f t="shared" si="1"/>
        <v>0</v>
      </c>
      <c r="J16" s="40">
        <v>0</v>
      </c>
      <c r="K16" s="40">
        <v>0</v>
      </c>
      <c r="L16" s="46">
        <v>103540.06</v>
      </c>
      <c r="M16" s="46"/>
      <c r="N16" s="46">
        <v>103540.06</v>
      </c>
      <c r="O16" s="42">
        <f t="shared" si="2"/>
        <v>0</v>
      </c>
    </row>
    <row r="17" spans="1:15" ht="50.25" customHeight="1" hidden="1">
      <c r="A17" s="11">
        <v>6</v>
      </c>
      <c r="B17" s="12" t="s">
        <v>25</v>
      </c>
      <c r="C17" s="13" t="s">
        <v>26</v>
      </c>
      <c r="D17" s="11">
        <v>6290</v>
      </c>
      <c r="E17" s="14" t="s">
        <v>100</v>
      </c>
      <c r="F17" s="39">
        <f t="shared" si="0"/>
        <v>16400</v>
      </c>
      <c r="G17" s="40">
        <v>0</v>
      </c>
      <c r="H17" s="40">
        <v>16400</v>
      </c>
      <c r="I17" s="39">
        <f t="shared" si="1"/>
        <v>0</v>
      </c>
      <c r="J17" s="40">
        <v>0</v>
      </c>
      <c r="K17" s="40">
        <v>0</v>
      </c>
      <c r="L17" s="41">
        <v>19870.03</v>
      </c>
      <c r="M17" s="41"/>
      <c r="N17" s="41">
        <v>19870.03</v>
      </c>
      <c r="O17" s="42">
        <f t="shared" si="2"/>
        <v>0</v>
      </c>
    </row>
    <row r="18" spans="1:15" ht="72.75" customHeight="1" hidden="1">
      <c r="A18" s="11">
        <v>7</v>
      </c>
      <c r="B18" s="12" t="s">
        <v>25</v>
      </c>
      <c r="C18" s="13" t="s">
        <v>90</v>
      </c>
      <c r="D18" s="11">
        <v>2010</v>
      </c>
      <c r="E18" s="14" t="s">
        <v>91</v>
      </c>
      <c r="F18" s="39">
        <f t="shared" si="0"/>
        <v>3398</v>
      </c>
      <c r="G18" s="40">
        <v>3398</v>
      </c>
      <c r="H18" s="9"/>
      <c r="I18" s="39">
        <f t="shared" si="1"/>
        <v>0</v>
      </c>
      <c r="J18" s="40">
        <v>0</v>
      </c>
      <c r="K18" s="40">
        <v>0</v>
      </c>
      <c r="L18" s="41">
        <v>3397.83</v>
      </c>
      <c r="M18" s="41">
        <v>3397.83</v>
      </c>
      <c r="N18" s="41"/>
      <c r="O18" s="42">
        <f t="shared" si="2"/>
        <v>0</v>
      </c>
    </row>
    <row r="19" spans="1:15" ht="87" customHeight="1" hidden="1">
      <c r="A19" s="18">
        <v>8</v>
      </c>
      <c r="B19" s="12" t="s">
        <v>25</v>
      </c>
      <c r="C19" s="13" t="s">
        <v>90</v>
      </c>
      <c r="D19" s="11">
        <v>2360</v>
      </c>
      <c r="E19" s="14" t="s">
        <v>109</v>
      </c>
      <c r="F19" s="39">
        <f t="shared" si="0"/>
        <v>0</v>
      </c>
      <c r="G19" s="40">
        <v>0</v>
      </c>
      <c r="H19" s="9">
        <v>0</v>
      </c>
      <c r="I19" s="39">
        <f t="shared" si="1"/>
        <v>0</v>
      </c>
      <c r="J19" s="40">
        <v>0</v>
      </c>
      <c r="K19" s="9">
        <v>0</v>
      </c>
      <c r="L19" s="41">
        <v>66.62</v>
      </c>
      <c r="M19" s="41">
        <v>66.62</v>
      </c>
      <c r="N19" s="41"/>
      <c r="O19" s="42" t="e">
        <f t="shared" si="2"/>
        <v>#DIV/0!</v>
      </c>
    </row>
    <row r="20" spans="1:16" s="35" customFormat="1" ht="15.75" customHeight="1">
      <c r="A20" s="77" t="s">
        <v>22</v>
      </c>
      <c r="B20" s="93"/>
      <c r="C20" s="93"/>
      <c r="D20" s="91"/>
      <c r="E20" s="92"/>
      <c r="F20" s="47">
        <f>SUM(H20+G20)</f>
        <v>3400398</v>
      </c>
      <c r="G20" s="47">
        <f>SUM(G12:G18)</f>
        <v>3050398</v>
      </c>
      <c r="H20" s="47">
        <f>SUM(H14:H17)</f>
        <v>350000</v>
      </c>
      <c r="I20" s="47">
        <f>SUM(K20+J20)</f>
        <v>3414000</v>
      </c>
      <c r="J20" s="47">
        <f>SUM(J12:J18)</f>
        <v>3414000</v>
      </c>
      <c r="K20" s="47">
        <f>SUM(K14:K17)</f>
        <v>0</v>
      </c>
      <c r="L20" s="48">
        <f>SUM(M20+N20)</f>
        <v>1591134.2300000002</v>
      </c>
      <c r="M20" s="48">
        <f>SUM(M12:M19)</f>
        <v>1171436.0400000003</v>
      </c>
      <c r="N20" s="48">
        <f>SUM(N14:N19)</f>
        <v>419698.18999999994</v>
      </c>
      <c r="O20" s="42">
        <f t="shared" si="2"/>
        <v>100.40001199859545</v>
      </c>
      <c r="P20" s="64"/>
    </row>
    <row r="21" spans="1:16" s="35" customFormat="1" ht="15.75" customHeight="1">
      <c r="A21" s="9">
        <v>1</v>
      </c>
      <c r="B21" s="67">
        <v>600</v>
      </c>
      <c r="C21" s="73"/>
      <c r="D21" s="74"/>
      <c r="E21" s="75" t="s">
        <v>149</v>
      </c>
      <c r="F21" s="47"/>
      <c r="G21" s="47"/>
      <c r="H21" s="47"/>
      <c r="I21" s="47">
        <f>SUM(K21+J21)</f>
        <v>1896440</v>
      </c>
      <c r="J21" s="40"/>
      <c r="K21" s="40">
        <v>1896440</v>
      </c>
      <c r="L21" s="48"/>
      <c r="M21" s="48"/>
      <c r="N21" s="48"/>
      <c r="O21" s="42"/>
      <c r="P21" s="64"/>
    </row>
    <row r="22" spans="1:16" s="35" customFormat="1" ht="15.75" customHeight="1">
      <c r="A22" s="77" t="s">
        <v>150</v>
      </c>
      <c r="B22" s="93"/>
      <c r="C22" s="93"/>
      <c r="D22" s="91"/>
      <c r="E22" s="92"/>
      <c r="F22" s="47"/>
      <c r="G22" s="47"/>
      <c r="H22" s="47"/>
      <c r="I22" s="47">
        <f>SUM(I21)</f>
        <v>1896440</v>
      </c>
      <c r="J22" s="47">
        <f>SUM(J21)</f>
        <v>0</v>
      </c>
      <c r="K22" s="47">
        <f>SUM(K21)</f>
        <v>1896440</v>
      </c>
      <c r="L22" s="48"/>
      <c r="M22" s="48"/>
      <c r="N22" s="48"/>
      <c r="O22" s="42"/>
      <c r="P22" s="64"/>
    </row>
    <row r="23" spans="1:15" ht="20.25" customHeight="1">
      <c r="A23" s="11">
        <v>1</v>
      </c>
      <c r="B23" s="15">
        <v>700</v>
      </c>
      <c r="C23" s="11">
        <v>70004</v>
      </c>
      <c r="D23" s="13" t="s">
        <v>27</v>
      </c>
      <c r="E23" s="16" t="s">
        <v>82</v>
      </c>
      <c r="F23" s="39">
        <f aca="true" t="shared" si="3" ref="F23:F30">SUM(G23+H23)</f>
        <v>6000</v>
      </c>
      <c r="G23" s="9">
        <v>6000</v>
      </c>
      <c r="H23" s="9"/>
      <c r="I23" s="39">
        <f aca="true" t="shared" si="4" ref="I23:I30">SUM(J23+K23)</f>
        <v>6000</v>
      </c>
      <c r="J23" s="9">
        <v>6000</v>
      </c>
      <c r="K23" s="9"/>
      <c r="L23" s="41">
        <v>5237.89</v>
      </c>
      <c r="M23" s="41">
        <v>5237.89</v>
      </c>
      <c r="N23" s="41"/>
      <c r="O23" s="42">
        <f t="shared" si="2"/>
        <v>100</v>
      </c>
    </row>
    <row r="24" spans="1:15" ht="30.75" customHeight="1">
      <c r="A24" s="11">
        <v>2</v>
      </c>
      <c r="B24" s="15">
        <v>700</v>
      </c>
      <c r="C24" s="11">
        <v>70004</v>
      </c>
      <c r="D24" s="13" t="s">
        <v>41</v>
      </c>
      <c r="E24" s="16" t="s">
        <v>110</v>
      </c>
      <c r="F24" s="39">
        <f t="shared" si="3"/>
        <v>0</v>
      </c>
      <c r="G24" s="9">
        <v>0</v>
      </c>
      <c r="H24" s="9">
        <v>0</v>
      </c>
      <c r="I24" s="39">
        <f t="shared" si="4"/>
        <v>250</v>
      </c>
      <c r="J24" s="9">
        <v>250</v>
      </c>
      <c r="K24" s="9">
        <v>0</v>
      </c>
      <c r="L24" s="41">
        <v>257.25</v>
      </c>
      <c r="M24" s="41">
        <v>257.25</v>
      </c>
      <c r="N24" s="41"/>
      <c r="O24" s="42" t="e">
        <f t="shared" si="2"/>
        <v>#DIV/0!</v>
      </c>
    </row>
    <row r="25" spans="1:15" ht="32.25" customHeight="1" hidden="1">
      <c r="A25" s="11">
        <v>3</v>
      </c>
      <c r="B25" s="15">
        <v>700</v>
      </c>
      <c r="C25" s="11">
        <v>70004</v>
      </c>
      <c r="D25" s="13" t="s">
        <v>32</v>
      </c>
      <c r="E25" s="16" t="s">
        <v>101</v>
      </c>
      <c r="F25" s="39">
        <f t="shared" si="3"/>
        <v>9742</v>
      </c>
      <c r="G25" s="9">
        <v>9742</v>
      </c>
      <c r="H25" s="9">
        <v>0</v>
      </c>
      <c r="I25" s="39">
        <f t="shared" si="4"/>
        <v>0</v>
      </c>
      <c r="J25" s="9"/>
      <c r="K25" s="9">
        <v>0</v>
      </c>
      <c r="L25" s="41">
        <v>9741.15</v>
      </c>
      <c r="M25" s="41">
        <v>9741.15</v>
      </c>
      <c r="N25" s="41"/>
      <c r="O25" s="42">
        <f t="shared" si="2"/>
        <v>0</v>
      </c>
    </row>
    <row r="26" spans="1:15" ht="24">
      <c r="A26" s="11">
        <v>3</v>
      </c>
      <c r="B26" s="15">
        <v>700</v>
      </c>
      <c r="C26" s="11">
        <v>70005</v>
      </c>
      <c r="D26" s="13" t="s">
        <v>28</v>
      </c>
      <c r="E26" s="16" t="s">
        <v>66</v>
      </c>
      <c r="F26" s="39">
        <f t="shared" si="3"/>
        <v>209697</v>
      </c>
      <c r="G26" s="40">
        <v>209697</v>
      </c>
      <c r="H26" s="9">
        <v>0</v>
      </c>
      <c r="I26" s="39">
        <f t="shared" si="4"/>
        <v>190000</v>
      </c>
      <c r="J26" s="40">
        <v>190000</v>
      </c>
      <c r="K26" s="9">
        <v>0</v>
      </c>
      <c r="L26" s="41">
        <v>146853.71</v>
      </c>
      <c r="M26" s="41">
        <v>146853.71</v>
      </c>
      <c r="N26" s="41"/>
      <c r="O26" s="42">
        <f t="shared" si="2"/>
        <v>90.60692332269895</v>
      </c>
    </row>
    <row r="27" spans="1:15" ht="53.25" customHeight="1">
      <c r="A27" s="11">
        <v>4</v>
      </c>
      <c r="B27" s="15">
        <v>700</v>
      </c>
      <c r="C27" s="11">
        <v>70005</v>
      </c>
      <c r="D27" s="13" t="s">
        <v>30</v>
      </c>
      <c r="E27" s="16" t="s">
        <v>121</v>
      </c>
      <c r="F27" s="39">
        <f t="shared" si="3"/>
        <v>479557</v>
      </c>
      <c r="G27" s="40">
        <v>479557</v>
      </c>
      <c r="H27" s="9">
        <v>0</v>
      </c>
      <c r="I27" s="39">
        <f t="shared" si="4"/>
        <v>606000</v>
      </c>
      <c r="J27" s="40">
        <v>606000</v>
      </c>
      <c r="K27" s="9">
        <v>0</v>
      </c>
      <c r="L27" s="41">
        <v>271047.73</v>
      </c>
      <c r="M27" s="41">
        <v>271047.73</v>
      </c>
      <c r="N27" s="41"/>
      <c r="O27" s="42">
        <f t="shared" si="2"/>
        <v>126.36662586512135</v>
      </c>
    </row>
    <row r="28" spans="1:15" ht="39.75" customHeight="1">
      <c r="A28" s="11">
        <v>5</v>
      </c>
      <c r="B28" s="15">
        <v>700</v>
      </c>
      <c r="C28" s="11">
        <v>70005</v>
      </c>
      <c r="D28" s="13" t="s">
        <v>31</v>
      </c>
      <c r="E28" s="16" t="s">
        <v>65</v>
      </c>
      <c r="F28" s="39">
        <f t="shared" si="3"/>
        <v>374180</v>
      </c>
      <c r="G28" s="40"/>
      <c r="H28" s="40">
        <v>374180</v>
      </c>
      <c r="I28" s="39">
        <f t="shared" si="4"/>
        <v>20000</v>
      </c>
      <c r="J28" s="40"/>
      <c r="K28" s="40">
        <v>20000</v>
      </c>
      <c r="L28" s="41">
        <v>373207.61</v>
      </c>
      <c r="M28" s="41"/>
      <c r="N28" s="41">
        <v>373207.61</v>
      </c>
      <c r="O28" s="42">
        <f t="shared" si="2"/>
        <v>5.345021112833396</v>
      </c>
    </row>
    <row r="29" spans="1:15" ht="34.5" customHeight="1" hidden="1">
      <c r="A29" s="11">
        <v>7</v>
      </c>
      <c r="B29" s="15">
        <v>700</v>
      </c>
      <c r="C29" s="11">
        <v>70005</v>
      </c>
      <c r="D29" s="13" t="s">
        <v>102</v>
      </c>
      <c r="E29" s="31" t="s">
        <v>107</v>
      </c>
      <c r="F29" s="39">
        <f t="shared" si="3"/>
        <v>26900</v>
      </c>
      <c r="G29" s="40">
        <v>0</v>
      </c>
      <c r="H29" s="40">
        <v>26900</v>
      </c>
      <c r="I29" s="39">
        <f t="shared" si="4"/>
        <v>0</v>
      </c>
      <c r="J29" s="40">
        <v>0</v>
      </c>
      <c r="K29" s="40">
        <v>0</v>
      </c>
      <c r="L29" s="41">
        <v>22019</v>
      </c>
      <c r="M29" s="41"/>
      <c r="N29" s="41">
        <v>22019</v>
      </c>
      <c r="O29" s="42">
        <f t="shared" si="2"/>
        <v>0</v>
      </c>
    </row>
    <row r="30" spans="1:15" ht="23.25" customHeight="1">
      <c r="A30" s="11">
        <v>6</v>
      </c>
      <c r="B30" s="15">
        <v>700</v>
      </c>
      <c r="C30" s="11">
        <v>70005</v>
      </c>
      <c r="D30" s="13" t="s">
        <v>41</v>
      </c>
      <c r="E30" s="31" t="s">
        <v>131</v>
      </c>
      <c r="F30" s="39">
        <f t="shared" si="3"/>
        <v>2745</v>
      </c>
      <c r="G30" s="40">
        <v>2745</v>
      </c>
      <c r="H30" s="40">
        <v>0</v>
      </c>
      <c r="I30" s="39">
        <f t="shared" si="4"/>
        <v>3000</v>
      </c>
      <c r="J30" s="40">
        <v>3000</v>
      </c>
      <c r="K30" s="40">
        <v>0</v>
      </c>
      <c r="L30" s="41">
        <v>4136.71</v>
      </c>
      <c r="M30" s="41">
        <v>4136.71</v>
      </c>
      <c r="N30" s="41"/>
      <c r="O30" s="42">
        <f t="shared" si="2"/>
        <v>109.28961748633881</v>
      </c>
    </row>
    <row r="31" spans="1:16" s="36" customFormat="1" ht="17.25" customHeight="1">
      <c r="A31" s="77" t="s">
        <v>23</v>
      </c>
      <c r="B31" s="93"/>
      <c r="C31" s="93"/>
      <c r="D31" s="91"/>
      <c r="E31" s="92"/>
      <c r="F31" s="47">
        <f>SUM(F23:F30)</f>
        <v>1108821</v>
      </c>
      <c r="G31" s="49">
        <f>SUM(G23:G30)</f>
        <v>707741</v>
      </c>
      <c r="H31" s="49">
        <f>SUM(H28:H30)</f>
        <v>401080</v>
      </c>
      <c r="I31" s="47">
        <f>SUM(I23:I30)</f>
        <v>825250</v>
      </c>
      <c r="J31" s="49">
        <f>SUM(J23:J30)</f>
        <v>805250</v>
      </c>
      <c r="K31" s="49">
        <f>SUM(K28:K30)</f>
        <v>20000</v>
      </c>
      <c r="L31" s="50">
        <f>SUM(N31+M31)</f>
        <v>832501.05</v>
      </c>
      <c r="M31" s="50">
        <f>SUM(M23:M30)</f>
        <v>437274.44</v>
      </c>
      <c r="N31" s="50">
        <f>SUM(N28:N30)</f>
        <v>395226.61</v>
      </c>
      <c r="O31" s="42">
        <f t="shared" si="2"/>
        <v>74.42589922088416</v>
      </c>
      <c r="P31" s="65"/>
    </row>
    <row r="32" spans="1:15" ht="53.25" customHeight="1" hidden="1">
      <c r="A32" s="11">
        <v>1</v>
      </c>
      <c r="B32" s="15">
        <v>750</v>
      </c>
      <c r="C32" s="11">
        <v>75011</v>
      </c>
      <c r="D32" s="11">
        <v>2360</v>
      </c>
      <c r="E32" s="14" t="s">
        <v>6</v>
      </c>
      <c r="F32" s="39">
        <f>SUM(G32+H32)</f>
        <v>2438</v>
      </c>
      <c r="G32" s="40">
        <v>2438</v>
      </c>
      <c r="H32" s="9">
        <v>0</v>
      </c>
      <c r="I32" s="39">
        <f>SUM(J32+K32)</f>
        <v>0</v>
      </c>
      <c r="J32" s="40"/>
      <c r="K32" s="9">
        <v>0</v>
      </c>
      <c r="L32" s="41">
        <v>731</v>
      </c>
      <c r="M32" s="41">
        <v>731</v>
      </c>
      <c r="N32" s="41"/>
      <c r="O32" s="42">
        <f t="shared" si="2"/>
        <v>0</v>
      </c>
    </row>
    <row r="33" spans="1:15" ht="42" customHeight="1">
      <c r="A33" s="11">
        <v>1</v>
      </c>
      <c r="B33" s="15">
        <v>750</v>
      </c>
      <c r="C33" s="11">
        <v>75011</v>
      </c>
      <c r="D33" s="11">
        <v>2010</v>
      </c>
      <c r="E33" s="14" t="s">
        <v>69</v>
      </c>
      <c r="F33" s="39">
        <f>SUM(G33+H33)</f>
        <v>81312</v>
      </c>
      <c r="G33" s="40">
        <v>81312</v>
      </c>
      <c r="H33" s="40">
        <v>0</v>
      </c>
      <c r="I33" s="39">
        <f>SUM(J33+K33)</f>
        <v>81312</v>
      </c>
      <c r="J33" s="40">
        <v>81312</v>
      </c>
      <c r="K33" s="40">
        <v>0</v>
      </c>
      <c r="L33" s="41">
        <v>41281</v>
      </c>
      <c r="M33" s="41">
        <v>41281</v>
      </c>
      <c r="N33" s="41"/>
      <c r="O33" s="42">
        <f t="shared" si="2"/>
        <v>100</v>
      </c>
    </row>
    <row r="34" spans="1:15" ht="28.5" customHeight="1" hidden="1">
      <c r="A34" s="11">
        <v>3</v>
      </c>
      <c r="B34" s="15">
        <v>750</v>
      </c>
      <c r="C34" s="11">
        <v>75023</v>
      </c>
      <c r="D34" s="13" t="s">
        <v>62</v>
      </c>
      <c r="E34" s="19" t="s">
        <v>117</v>
      </c>
      <c r="F34" s="39">
        <f>SUM(G34+H34)</f>
        <v>0</v>
      </c>
      <c r="G34" s="40">
        <v>0</v>
      </c>
      <c r="H34" s="40">
        <v>0</v>
      </c>
      <c r="I34" s="39">
        <f>SUM(J34+K34)</f>
        <v>0</v>
      </c>
      <c r="J34" s="40">
        <v>0</v>
      </c>
      <c r="K34" s="40">
        <v>0</v>
      </c>
      <c r="L34" s="41">
        <v>833.32</v>
      </c>
      <c r="M34" s="41">
        <v>833.32</v>
      </c>
      <c r="N34" s="41"/>
      <c r="O34" s="42" t="e">
        <f t="shared" si="2"/>
        <v>#DIV/0!</v>
      </c>
    </row>
    <row r="35" spans="1:15" ht="37.5" customHeight="1">
      <c r="A35" s="11">
        <v>2</v>
      </c>
      <c r="B35" s="15">
        <v>750</v>
      </c>
      <c r="C35" s="11">
        <v>75023</v>
      </c>
      <c r="D35" s="13" t="s">
        <v>32</v>
      </c>
      <c r="E35" s="14" t="s">
        <v>57</v>
      </c>
      <c r="F35" s="39">
        <f>SUM(G35+H35)</f>
        <v>2000</v>
      </c>
      <c r="G35" s="40">
        <v>2000</v>
      </c>
      <c r="H35" s="9"/>
      <c r="I35" s="39">
        <f>SUM(J35+K35)</f>
        <v>1200</v>
      </c>
      <c r="J35" s="40">
        <v>1200</v>
      </c>
      <c r="K35" s="9"/>
      <c r="L35" s="41">
        <v>522</v>
      </c>
      <c r="M35" s="41">
        <v>522</v>
      </c>
      <c r="N35" s="41"/>
      <c r="O35" s="42">
        <f t="shared" si="2"/>
        <v>60</v>
      </c>
    </row>
    <row r="36" spans="1:16" s="36" customFormat="1" ht="17.25" customHeight="1">
      <c r="A36" s="77" t="s">
        <v>24</v>
      </c>
      <c r="B36" s="93"/>
      <c r="C36" s="93"/>
      <c r="D36" s="93"/>
      <c r="E36" s="119"/>
      <c r="F36" s="47">
        <f aca="true" t="shared" si="5" ref="F36:M36">SUM(F32:F35)</f>
        <v>85750</v>
      </c>
      <c r="G36" s="49">
        <f t="shared" si="5"/>
        <v>85750</v>
      </c>
      <c r="H36" s="49">
        <f t="shared" si="5"/>
        <v>0</v>
      </c>
      <c r="I36" s="47">
        <f t="shared" si="5"/>
        <v>82512</v>
      </c>
      <c r="J36" s="49">
        <f t="shared" si="5"/>
        <v>82512</v>
      </c>
      <c r="K36" s="49">
        <f t="shared" si="5"/>
        <v>0</v>
      </c>
      <c r="L36" s="50">
        <f t="shared" si="5"/>
        <v>43367.32</v>
      </c>
      <c r="M36" s="50">
        <f t="shared" si="5"/>
        <v>43367.32</v>
      </c>
      <c r="N36" s="60">
        <v>0</v>
      </c>
      <c r="O36" s="42">
        <f t="shared" si="2"/>
        <v>96.22390670553936</v>
      </c>
      <c r="P36" s="65"/>
    </row>
    <row r="37" spans="1:15" ht="51" customHeight="1">
      <c r="A37" s="11">
        <v>1</v>
      </c>
      <c r="B37" s="15">
        <v>751</v>
      </c>
      <c r="C37" s="11">
        <v>75101</v>
      </c>
      <c r="D37" s="11">
        <v>2010</v>
      </c>
      <c r="E37" s="14" t="s">
        <v>70</v>
      </c>
      <c r="F37" s="39">
        <f>SUM(G37+H37)</f>
        <v>2509</v>
      </c>
      <c r="G37" s="40">
        <v>2509</v>
      </c>
      <c r="H37" s="40">
        <v>0</v>
      </c>
      <c r="I37" s="39">
        <f>SUM(J37+K37)</f>
        <v>2574</v>
      </c>
      <c r="J37" s="40">
        <v>2574</v>
      </c>
      <c r="K37" s="40">
        <v>0</v>
      </c>
      <c r="L37" s="41">
        <v>1249</v>
      </c>
      <c r="M37" s="41">
        <v>1249</v>
      </c>
      <c r="N37" s="41"/>
      <c r="O37" s="42">
        <f t="shared" si="2"/>
        <v>102.59067357512954</v>
      </c>
    </row>
    <row r="38" spans="1:15" ht="30" customHeight="1" hidden="1">
      <c r="A38" s="11">
        <v>2</v>
      </c>
      <c r="B38" s="15">
        <v>751</v>
      </c>
      <c r="C38" s="11">
        <v>75113</v>
      </c>
      <c r="D38" s="11">
        <v>2010</v>
      </c>
      <c r="E38" s="17" t="s">
        <v>92</v>
      </c>
      <c r="F38" s="39">
        <f>SUM(G38+H38)</f>
        <v>19092</v>
      </c>
      <c r="G38" s="40">
        <v>19092</v>
      </c>
      <c r="H38" s="40">
        <v>0</v>
      </c>
      <c r="I38" s="39">
        <f>SUM(J38+K38)</f>
        <v>0</v>
      </c>
      <c r="J38" s="40"/>
      <c r="K38" s="40">
        <v>0</v>
      </c>
      <c r="L38" s="41">
        <v>19092</v>
      </c>
      <c r="M38" s="41">
        <v>19092</v>
      </c>
      <c r="N38" s="41"/>
      <c r="O38" s="42">
        <f t="shared" si="2"/>
        <v>0</v>
      </c>
    </row>
    <row r="39" spans="1:15" ht="15.75" customHeight="1">
      <c r="A39" s="77" t="s">
        <v>93</v>
      </c>
      <c r="B39" s="93"/>
      <c r="C39" s="93"/>
      <c r="D39" s="93"/>
      <c r="E39" s="119"/>
      <c r="F39" s="47">
        <f>SUM(F37:F38)</f>
        <v>21601</v>
      </c>
      <c r="G39" s="49">
        <f>SUM(G37:G38)</f>
        <v>21601</v>
      </c>
      <c r="H39" s="49">
        <f>SUM(H37)</f>
        <v>0</v>
      </c>
      <c r="I39" s="47">
        <f>SUM(I37:I38)</f>
        <v>2574</v>
      </c>
      <c r="J39" s="49">
        <f>SUM(J37:J38)</f>
        <v>2574</v>
      </c>
      <c r="K39" s="49">
        <f>SUM(K37)</f>
        <v>0</v>
      </c>
      <c r="L39" s="50">
        <f>SUM(L37:L38)</f>
        <v>20341</v>
      </c>
      <c r="M39" s="50">
        <f>SUM(M37:M38)</f>
        <v>20341</v>
      </c>
      <c r="N39" s="60">
        <v>0</v>
      </c>
      <c r="O39" s="42">
        <f t="shared" si="2"/>
        <v>11.916114994676171</v>
      </c>
    </row>
    <row r="40" spans="1:15" ht="40.5" customHeight="1">
      <c r="A40" s="11">
        <v>1</v>
      </c>
      <c r="B40" s="15">
        <v>754</v>
      </c>
      <c r="C40" s="11">
        <v>75414</v>
      </c>
      <c r="D40" s="11">
        <v>2010</v>
      </c>
      <c r="E40" s="14" t="s">
        <v>71</v>
      </c>
      <c r="F40" s="39">
        <f>SUM(G40+H40)</f>
        <v>400</v>
      </c>
      <c r="G40" s="40">
        <v>400</v>
      </c>
      <c r="H40" s="40">
        <v>0</v>
      </c>
      <c r="I40" s="39">
        <f>SUM(J40+K40)</f>
        <v>300</v>
      </c>
      <c r="J40" s="40">
        <v>300</v>
      </c>
      <c r="K40" s="40">
        <v>0</v>
      </c>
      <c r="L40" s="41">
        <v>360</v>
      </c>
      <c r="M40" s="41">
        <v>360</v>
      </c>
      <c r="N40" s="41"/>
      <c r="O40" s="42">
        <f t="shared" si="2"/>
        <v>75</v>
      </c>
    </row>
    <row r="41" spans="1:16" s="36" customFormat="1" ht="18.75" customHeight="1">
      <c r="A41" s="77" t="s">
        <v>53</v>
      </c>
      <c r="B41" s="93"/>
      <c r="C41" s="93"/>
      <c r="D41" s="91"/>
      <c r="E41" s="92"/>
      <c r="F41" s="47">
        <f aca="true" t="shared" si="6" ref="F41:M41">SUM(F40)</f>
        <v>400</v>
      </c>
      <c r="G41" s="49">
        <f t="shared" si="6"/>
        <v>400</v>
      </c>
      <c r="H41" s="47">
        <f t="shared" si="6"/>
        <v>0</v>
      </c>
      <c r="I41" s="47">
        <f t="shared" si="6"/>
        <v>300</v>
      </c>
      <c r="J41" s="49">
        <f t="shared" si="6"/>
        <v>300</v>
      </c>
      <c r="K41" s="47">
        <f t="shared" si="6"/>
        <v>0</v>
      </c>
      <c r="L41" s="48">
        <f t="shared" si="6"/>
        <v>360</v>
      </c>
      <c r="M41" s="48">
        <f t="shared" si="6"/>
        <v>360</v>
      </c>
      <c r="N41" s="61">
        <v>0</v>
      </c>
      <c r="O41" s="42">
        <f t="shared" si="2"/>
        <v>75</v>
      </c>
      <c r="P41" s="65"/>
    </row>
    <row r="42" spans="1:15" ht="29.25" customHeight="1">
      <c r="A42" s="11">
        <v>1</v>
      </c>
      <c r="B42" s="15">
        <v>756</v>
      </c>
      <c r="C42" s="11">
        <v>75601</v>
      </c>
      <c r="D42" s="13" t="s">
        <v>33</v>
      </c>
      <c r="E42" s="16" t="s">
        <v>79</v>
      </c>
      <c r="F42" s="39">
        <f aca="true" t="shared" si="7" ref="F42:F49">SUM(G42+H42)</f>
        <v>100000</v>
      </c>
      <c r="G42" s="40">
        <v>100000</v>
      </c>
      <c r="H42" s="39">
        <v>0</v>
      </c>
      <c r="I42" s="39">
        <f aca="true" t="shared" si="8" ref="I42:I58">SUM(J42+K42)</f>
        <v>110000</v>
      </c>
      <c r="J42" s="40">
        <v>110000</v>
      </c>
      <c r="K42" s="40">
        <v>0</v>
      </c>
      <c r="L42" s="41">
        <v>71825.44</v>
      </c>
      <c r="M42" s="41">
        <v>71825.44</v>
      </c>
      <c r="N42" s="41"/>
      <c r="O42" s="42">
        <f t="shared" si="2"/>
        <v>110.00000000000001</v>
      </c>
    </row>
    <row r="43" spans="1:15" ht="26.25" customHeight="1" hidden="1">
      <c r="A43" s="11">
        <v>2</v>
      </c>
      <c r="B43" s="15">
        <v>756</v>
      </c>
      <c r="C43" s="11">
        <v>75601</v>
      </c>
      <c r="D43" s="13" t="s">
        <v>41</v>
      </c>
      <c r="E43" s="16" t="s">
        <v>111</v>
      </c>
      <c r="F43" s="39">
        <f t="shared" si="7"/>
        <v>0</v>
      </c>
      <c r="G43" s="40">
        <v>0</v>
      </c>
      <c r="H43" s="40">
        <v>0</v>
      </c>
      <c r="I43" s="39">
        <f>SUM(J43+K48)</f>
        <v>0</v>
      </c>
      <c r="J43" s="40"/>
      <c r="K43" s="66">
        <v>0</v>
      </c>
      <c r="L43" s="41">
        <v>5951.54</v>
      </c>
      <c r="M43" s="41">
        <v>5951.54</v>
      </c>
      <c r="N43" s="41"/>
      <c r="O43" s="42" t="e">
        <f t="shared" si="2"/>
        <v>#DIV/0!</v>
      </c>
    </row>
    <row r="44" spans="1:15" ht="17.25" customHeight="1">
      <c r="A44" s="11">
        <v>3</v>
      </c>
      <c r="B44" s="15">
        <v>756</v>
      </c>
      <c r="C44" s="11">
        <v>75615</v>
      </c>
      <c r="D44" s="13" t="s">
        <v>34</v>
      </c>
      <c r="E44" s="16" t="s">
        <v>10</v>
      </c>
      <c r="F44" s="39">
        <f t="shared" si="7"/>
        <v>4008146</v>
      </c>
      <c r="G44" s="40">
        <f>4016946-8800</f>
        <v>4008146</v>
      </c>
      <c r="H44" s="40">
        <v>0</v>
      </c>
      <c r="I44" s="39">
        <f t="shared" si="8"/>
        <v>5352400</v>
      </c>
      <c r="J44" s="40">
        <v>5352400</v>
      </c>
      <c r="K44" s="9">
        <v>0</v>
      </c>
      <c r="L44" s="41">
        <v>2948855.6</v>
      </c>
      <c r="M44" s="41">
        <v>2948855.6</v>
      </c>
      <c r="N44" s="41"/>
      <c r="O44" s="42">
        <f t="shared" si="2"/>
        <v>133.53804976166037</v>
      </c>
    </row>
    <row r="45" spans="1:15" ht="17.25" customHeight="1">
      <c r="A45" s="11">
        <v>4</v>
      </c>
      <c r="B45" s="15">
        <v>756</v>
      </c>
      <c r="C45" s="11">
        <v>75615</v>
      </c>
      <c r="D45" s="13" t="s">
        <v>35</v>
      </c>
      <c r="E45" s="16" t="s">
        <v>12</v>
      </c>
      <c r="F45" s="39">
        <f t="shared" si="7"/>
        <v>40000</v>
      </c>
      <c r="G45" s="40">
        <v>40000</v>
      </c>
      <c r="H45" s="40">
        <v>0</v>
      </c>
      <c r="I45" s="39">
        <f t="shared" si="8"/>
        <v>60000</v>
      </c>
      <c r="J45" s="40">
        <v>60000</v>
      </c>
      <c r="K45" s="9">
        <v>0</v>
      </c>
      <c r="L45" s="41">
        <v>28781.05</v>
      </c>
      <c r="M45" s="41">
        <v>28781.05</v>
      </c>
      <c r="N45" s="41"/>
      <c r="O45" s="42">
        <f t="shared" si="2"/>
        <v>150</v>
      </c>
    </row>
    <row r="46" spans="1:15" ht="17.25" customHeight="1">
      <c r="A46" s="11">
        <v>5</v>
      </c>
      <c r="B46" s="15">
        <v>756</v>
      </c>
      <c r="C46" s="11">
        <v>75615</v>
      </c>
      <c r="D46" s="13" t="s">
        <v>36</v>
      </c>
      <c r="E46" s="16" t="s">
        <v>13</v>
      </c>
      <c r="F46" s="39">
        <f t="shared" si="7"/>
        <v>3640</v>
      </c>
      <c r="G46" s="40">
        <v>3640</v>
      </c>
      <c r="H46" s="40">
        <v>0</v>
      </c>
      <c r="I46" s="39">
        <f t="shared" si="8"/>
        <v>3650</v>
      </c>
      <c r="J46" s="40">
        <v>3650</v>
      </c>
      <c r="K46" s="9">
        <v>0</v>
      </c>
      <c r="L46" s="41">
        <v>1783.5</v>
      </c>
      <c r="M46" s="41">
        <v>1783.5</v>
      </c>
      <c r="N46" s="41"/>
      <c r="O46" s="42">
        <f t="shared" si="2"/>
        <v>100.27472527472527</v>
      </c>
    </row>
    <row r="47" spans="1:15" ht="12">
      <c r="A47" s="11">
        <v>6</v>
      </c>
      <c r="B47" s="15">
        <v>756</v>
      </c>
      <c r="C47" s="11">
        <v>75615</v>
      </c>
      <c r="D47" s="13" t="s">
        <v>37</v>
      </c>
      <c r="E47" s="16" t="s">
        <v>11</v>
      </c>
      <c r="F47" s="39">
        <f t="shared" si="7"/>
        <v>123000</v>
      </c>
      <c r="G47" s="40">
        <v>123000</v>
      </c>
      <c r="H47" s="40">
        <v>0</v>
      </c>
      <c r="I47" s="39">
        <f t="shared" si="8"/>
        <v>123000</v>
      </c>
      <c r="J47" s="40">
        <v>123000</v>
      </c>
      <c r="K47" s="9">
        <v>0</v>
      </c>
      <c r="L47" s="41">
        <v>75300</v>
      </c>
      <c r="M47" s="41">
        <v>75300</v>
      </c>
      <c r="N47" s="41"/>
      <c r="O47" s="42">
        <f t="shared" si="2"/>
        <v>100</v>
      </c>
    </row>
    <row r="48" spans="1:15" ht="15" customHeight="1">
      <c r="A48" s="11">
        <v>7</v>
      </c>
      <c r="B48" s="15">
        <v>756</v>
      </c>
      <c r="C48" s="11">
        <v>75615</v>
      </c>
      <c r="D48" s="13" t="s">
        <v>38</v>
      </c>
      <c r="E48" s="16" t="s">
        <v>9</v>
      </c>
      <c r="F48" s="39">
        <f t="shared" si="7"/>
        <v>300000</v>
      </c>
      <c r="G48" s="40">
        <v>300000</v>
      </c>
      <c r="H48" s="40">
        <v>0</v>
      </c>
      <c r="I48" s="39">
        <f t="shared" si="8"/>
        <v>300000</v>
      </c>
      <c r="J48" s="40">
        <v>300000</v>
      </c>
      <c r="K48" s="40">
        <v>0</v>
      </c>
      <c r="L48" s="41">
        <v>79165.55</v>
      </c>
      <c r="M48" s="41">
        <v>79165.55</v>
      </c>
      <c r="N48" s="41"/>
      <c r="O48" s="42">
        <f t="shared" si="2"/>
        <v>100</v>
      </c>
    </row>
    <row r="49" spans="1:15" ht="24">
      <c r="A49" s="11">
        <v>8</v>
      </c>
      <c r="B49" s="15">
        <v>756</v>
      </c>
      <c r="C49" s="11">
        <v>75615</v>
      </c>
      <c r="D49" s="13" t="s">
        <v>39</v>
      </c>
      <c r="E49" s="16" t="s">
        <v>61</v>
      </c>
      <c r="F49" s="39">
        <f t="shared" si="7"/>
        <v>34000</v>
      </c>
      <c r="G49" s="40">
        <v>34000</v>
      </c>
      <c r="H49" s="40">
        <v>0</v>
      </c>
      <c r="I49" s="39">
        <f t="shared" si="8"/>
        <v>34000</v>
      </c>
      <c r="J49" s="40">
        <v>34000</v>
      </c>
      <c r="K49" s="40">
        <v>0</v>
      </c>
      <c r="L49" s="41">
        <v>17656</v>
      </c>
      <c r="M49" s="41">
        <v>17656</v>
      </c>
      <c r="N49" s="41"/>
      <c r="O49" s="42">
        <f t="shared" si="2"/>
        <v>100</v>
      </c>
    </row>
    <row r="50" spans="1:15" ht="19.5" customHeight="1">
      <c r="A50" s="11">
        <v>9</v>
      </c>
      <c r="B50" s="15">
        <v>756</v>
      </c>
      <c r="C50" s="11">
        <v>75616</v>
      </c>
      <c r="D50" s="13" t="s">
        <v>34</v>
      </c>
      <c r="E50" s="16" t="s">
        <v>0</v>
      </c>
      <c r="F50" s="40">
        <v>2980000</v>
      </c>
      <c r="G50" s="40">
        <v>2980000</v>
      </c>
      <c r="H50" s="40">
        <v>0</v>
      </c>
      <c r="I50" s="39">
        <f t="shared" si="8"/>
        <v>3050000</v>
      </c>
      <c r="J50" s="40">
        <v>3050000</v>
      </c>
      <c r="K50" s="40">
        <v>0</v>
      </c>
      <c r="L50" s="41">
        <v>2146406.23</v>
      </c>
      <c r="M50" s="41">
        <v>2146406.23</v>
      </c>
      <c r="N50" s="41"/>
      <c r="O50" s="42">
        <f t="shared" si="2"/>
        <v>102.34899328859059</v>
      </c>
    </row>
    <row r="51" spans="1:15" ht="18.75" customHeight="1">
      <c r="A51" s="11">
        <v>10</v>
      </c>
      <c r="B51" s="15">
        <v>756</v>
      </c>
      <c r="C51" s="11">
        <v>75616</v>
      </c>
      <c r="D51" s="13" t="s">
        <v>35</v>
      </c>
      <c r="E51" s="16" t="s">
        <v>1</v>
      </c>
      <c r="F51" s="39">
        <f aca="true" t="shared" si="9" ref="F51:F66">SUM(G51+H51)</f>
        <v>380000</v>
      </c>
      <c r="G51" s="40">
        <v>380000</v>
      </c>
      <c r="H51" s="40">
        <v>0</v>
      </c>
      <c r="I51" s="39">
        <f t="shared" si="8"/>
        <v>400000</v>
      </c>
      <c r="J51" s="40">
        <v>400000</v>
      </c>
      <c r="K51" s="40">
        <v>0</v>
      </c>
      <c r="L51" s="41">
        <v>145760.42</v>
      </c>
      <c r="M51" s="41">
        <v>145760.42</v>
      </c>
      <c r="N51" s="41"/>
      <c r="O51" s="42">
        <f t="shared" si="2"/>
        <v>105.26315789473684</v>
      </c>
    </row>
    <row r="52" spans="1:15" ht="15.75" customHeight="1">
      <c r="A52" s="11">
        <v>11</v>
      </c>
      <c r="B52" s="15">
        <v>756</v>
      </c>
      <c r="C52" s="11">
        <v>75616</v>
      </c>
      <c r="D52" s="13" t="s">
        <v>36</v>
      </c>
      <c r="E52" s="16" t="s">
        <v>4</v>
      </c>
      <c r="F52" s="39">
        <f t="shared" si="9"/>
        <v>1200</v>
      </c>
      <c r="G52" s="40">
        <v>1200</v>
      </c>
      <c r="H52" s="40">
        <v>0</v>
      </c>
      <c r="I52" s="39">
        <f t="shared" si="8"/>
        <v>1300</v>
      </c>
      <c r="J52" s="40">
        <v>1300</v>
      </c>
      <c r="K52" s="40">
        <v>0</v>
      </c>
      <c r="L52" s="41">
        <v>1251.11</v>
      </c>
      <c r="M52" s="41">
        <v>1251.11</v>
      </c>
      <c r="N52" s="41"/>
      <c r="O52" s="42">
        <f t="shared" si="2"/>
        <v>108.33333333333333</v>
      </c>
    </row>
    <row r="53" spans="1:15" ht="17.25" customHeight="1">
      <c r="A53" s="11">
        <v>12</v>
      </c>
      <c r="B53" s="15">
        <v>756</v>
      </c>
      <c r="C53" s="11">
        <v>75616</v>
      </c>
      <c r="D53" s="13" t="s">
        <v>37</v>
      </c>
      <c r="E53" s="16" t="s">
        <v>2</v>
      </c>
      <c r="F53" s="39">
        <f t="shared" si="9"/>
        <v>191670</v>
      </c>
      <c r="G53" s="40">
        <v>191670</v>
      </c>
      <c r="H53" s="40">
        <v>0</v>
      </c>
      <c r="I53" s="39">
        <f t="shared" si="8"/>
        <v>192000</v>
      </c>
      <c r="J53" s="40">
        <v>192000</v>
      </c>
      <c r="K53" s="40">
        <v>0</v>
      </c>
      <c r="L53" s="41">
        <v>139744.25</v>
      </c>
      <c r="M53" s="41">
        <v>139744.25</v>
      </c>
      <c r="N53" s="41"/>
      <c r="O53" s="42">
        <f t="shared" si="2"/>
        <v>100.17217091876662</v>
      </c>
    </row>
    <row r="54" spans="1:15" ht="15" customHeight="1">
      <c r="A54" s="11">
        <v>13</v>
      </c>
      <c r="B54" s="15">
        <v>756</v>
      </c>
      <c r="C54" s="11">
        <v>75616</v>
      </c>
      <c r="D54" s="13" t="s">
        <v>40</v>
      </c>
      <c r="E54" s="16" t="s">
        <v>67</v>
      </c>
      <c r="F54" s="39">
        <f t="shared" si="9"/>
        <v>150000</v>
      </c>
      <c r="G54" s="40">
        <v>150000</v>
      </c>
      <c r="H54" s="40">
        <v>0</v>
      </c>
      <c r="I54" s="39">
        <f t="shared" si="8"/>
        <v>210000</v>
      </c>
      <c r="J54" s="40">
        <v>210000</v>
      </c>
      <c r="K54" s="40">
        <v>0</v>
      </c>
      <c r="L54" s="41">
        <v>340751.85</v>
      </c>
      <c r="M54" s="41">
        <v>340751.85</v>
      </c>
      <c r="N54" s="41"/>
      <c r="O54" s="42">
        <f t="shared" si="2"/>
        <v>140</v>
      </c>
    </row>
    <row r="55" spans="1:15" ht="18" customHeight="1">
      <c r="A55" s="11">
        <v>14</v>
      </c>
      <c r="B55" s="15">
        <v>756</v>
      </c>
      <c r="C55" s="11">
        <v>75616</v>
      </c>
      <c r="D55" s="13" t="s">
        <v>38</v>
      </c>
      <c r="E55" s="16" t="s">
        <v>68</v>
      </c>
      <c r="F55" s="39">
        <f t="shared" si="9"/>
        <v>3126000</v>
      </c>
      <c r="G55" s="40">
        <v>3126000</v>
      </c>
      <c r="H55" s="40">
        <v>0</v>
      </c>
      <c r="I55" s="39">
        <f t="shared" si="8"/>
        <v>3150000</v>
      </c>
      <c r="J55" s="40">
        <v>3150000</v>
      </c>
      <c r="K55" s="40">
        <v>0</v>
      </c>
      <c r="L55" s="41">
        <v>1463218.57</v>
      </c>
      <c r="M55" s="41">
        <v>1463218.57</v>
      </c>
      <c r="N55" s="41"/>
      <c r="O55" s="42">
        <f t="shared" si="2"/>
        <v>100.76775431861805</v>
      </c>
    </row>
    <row r="56" spans="1:15" ht="21" customHeight="1">
      <c r="A56" s="11">
        <v>15</v>
      </c>
      <c r="B56" s="15">
        <v>756</v>
      </c>
      <c r="C56" s="11">
        <v>75616</v>
      </c>
      <c r="D56" s="13" t="s">
        <v>41</v>
      </c>
      <c r="E56" s="16" t="s">
        <v>7</v>
      </c>
      <c r="F56" s="39">
        <f t="shared" si="9"/>
        <v>81000</v>
      </c>
      <c r="G56" s="40">
        <v>81000</v>
      </c>
      <c r="H56" s="40">
        <v>0</v>
      </c>
      <c r="I56" s="39">
        <f t="shared" si="8"/>
        <v>82038</v>
      </c>
      <c r="J56" s="40">
        <v>82038</v>
      </c>
      <c r="K56" s="40">
        <v>0</v>
      </c>
      <c r="L56" s="41">
        <v>68898.62</v>
      </c>
      <c r="M56" s="41">
        <v>68898.62</v>
      </c>
      <c r="N56" s="41"/>
      <c r="O56" s="42">
        <f t="shared" si="2"/>
        <v>101.28148148148148</v>
      </c>
    </row>
    <row r="57" spans="1:15" ht="18.75" customHeight="1">
      <c r="A57" s="11">
        <v>16</v>
      </c>
      <c r="B57" s="15">
        <v>756</v>
      </c>
      <c r="C57" s="11">
        <v>75616</v>
      </c>
      <c r="D57" s="13" t="s">
        <v>42</v>
      </c>
      <c r="E57" s="16" t="s">
        <v>3</v>
      </c>
      <c r="F57" s="39">
        <f t="shared" si="9"/>
        <v>1000</v>
      </c>
      <c r="G57" s="40">
        <v>1000</v>
      </c>
      <c r="H57" s="40">
        <v>0</v>
      </c>
      <c r="I57" s="39">
        <f t="shared" si="8"/>
        <v>1000</v>
      </c>
      <c r="J57" s="40">
        <v>1000</v>
      </c>
      <c r="K57" s="40">
        <v>0</v>
      </c>
      <c r="L57" s="41">
        <v>0</v>
      </c>
      <c r="M57" s="41">
        <v>0</v>
      </c>
      <c r="N57" s="41"/>
      <c r="O57" s="42">
        <f t="shared" si="2"/>
        <v>100</v>
      </c>
    </row>
    <row r="58" spans="1:15" ht="38.25" customHeight="1">
      <c r="A58" s="11">
        <v>17</v>
      </c>
      <c r="B58" s="15">
        <v>756</v>
      </c>
      <c r="C58" s="11">
        <v>75618</v>
      </c>
      <c r="D58" s="13" t="s">
        <v>29</v>
      </c>
      <c r="E58" s="16" t="s">
        <v>81</v>
      </c>
      <c r="F58" s="39">
        <f t="shared" si="9"/>
        <v>31200</v>
      </c>
      <c r="G58" s="40">
        <v>31200</v>
      </c>
      <c r="H58" s="40">
        <v>0</v>
      </c>
      <c r="I58" s="39">
        <f t="shared" si="8"/>
        <v>8500</v>
      </c>
      <c r="J58" s="40">
        <v>8500</v>
      </c>
      <c r="K58" s="40">
        <v>0</v>
      </c>
      <c r="L58" s="41">
        <v>8185</v>
      </c>
      <c r="M58" s="41">
        <v>8185</v>
      </c>
      <c r="N58" s="41"/>
      <c r="O58" s="42">
        <f t="shared" si="2"/>
        <v>27.24358974358974</v>
      </c>
    </row>
    <row r="59" spans="1:15" ht="16.5" customHeight="1">
      <c r="A59" s="11">
        <v>18</v>
      </c>
      <c r="B59" s="15">
        <v>756</v>
      </c>
      <c r="C59" s="11">
        <v>75618</v>
      </c>
      <c r="D59" s="13" t="s">
        <v>43</v>
      </c>
      <c r="E59" s="16" t="s">
        <v>15</v>
      </c>
      <c r="F59" s="39">
        <f t="shared" si="9"/>
        <v>65000</v>
      </c>
      <c r="G59" s="40">
        <v>65000</v>
      </c>
      <c r="H59" s="40">
        <v>0</v>
      </c>
      <c r="I59" s="39">
        <f aca="true" t="shared" si="10" ref="I59:I66">SUM(J59+K59)</f>
        <v>65000</v>
      </c>
      <c r="J59" s="40">
        <v>65000</v>
      </c>
      <c r="K59" s="40">
        <v>0</v>
      </c>
      <c r="L59" s="41">
        <v>27204</v>
      </c>
      <c r="M59" s="41">
        <v>27204</v>
      </c>
      <c r="N59" s="41"/>
      <c r="O59" s="42">
        <f t="shared" si="2"/>
        <v>100</v>
      </c>
    </row>
    <row r="60" spans="1:15" ht="20.25" customHeight="1">
      <c r="A60" s="11">
        <v>19</v>
      </c>
      <c r="B60" s="15">
        <v>756</v>
      </c>
      <c r="C60" s="11">
        <v>75618</v>
      </c>
      <c r="D60" s="13" t="s">
        <v>44</v>
      </c>
      <c r="E60" s="16" t="s">
        <v>14</v>
      </c>
      <c r="F60" s="39">
        <f t="shared" si="9"/>
        <v>169000</v>
      </c>
      <c r="G60" s="40">
        <v>169000</v>
      </c>
      <c r="H60" s="40">
        <v>0</v>
      </c>
      <c r="I60" s="39">
        <f t="shared" si="10"/>
        <v>180000</v>
      </c>
      <c r="J60" s="40">
        <v>180000</v>
      </c>
      <c r="K60" s="40">
        <v>0</v>
      </c>
      <c r="L60" s="41">
        <v>141196.17</v>
      </c>
      <c r="M60" s="41">
        <v>141196.17</v>
      </c>
      <c r="N60" s="41"/>
      <c r="O60" s="42">
        <f t="shared" si="2"/>
        <v>106.50887573964498</v>
      </c>
    </row>
    <row r="61" spans="1:15" ht="54" customHeight="1">
      <c r="A61" s="11">
        <v>20</v>
      </c>
      <c r="B61" s="15">
        <v>756</v>
      </c>
      <c r="C61" s="11">
        <v>75618</v>
      </c>
      <c r="D61" s="13" t="s">
        <v>29</v>
      </c>
      <c r="E61" s="16" t="s">
        <v>113</v>
      </c>
      <c r="F61" s="39">
        <f t="shared" si="9"/>
        <v>400000</v>
      </c>
      <c r="G61" s="40">
        <v>400000</v>
      </c>
      <c r="H61" s="40">
        <v>0</v>
      </c>
      <c r="I61" s="39">
        <f t="shared" si="10"/>
        <v>200000</v>
      </c>
      <c r="J61" s="40">
        <v>200000</v>
      </c>
      <c r="K61" s="40">
        <v>0</v>
      </c>
      <c r="L61" s="41">
        <v>67731.7</v>
      </c>
      <c r="M61" s="41">
        <v>67731.7</v>
      </c>
      <c r="N61" s="41"/>
      <c r="O61" s="42">
        <f t="shared" si="2"/>
        <v>50</v>
      </c>
    </row>
    <row r="62" spans="1:15" ht="32.25" customHeight="1">
      <c r="A62" s="11">
        <v>21</v>
      </c>
      <c r="B62" s="15">
        <v>756</v>
      </c>
      <c r="C62" s="11">
        <v>75618</v>
      </c>
      <c r="D62" s="13" t="s">
        <v>29</v>
      </c>
      <c r="E62" s="16" t="s">
        <v>122</v>
      </c>
      <c r="F62" s="39">
        <f t="shared" si="9"/>
        <v>160000</v>
      </c>
      <c r="G62" s="40">
        <v>160000</v>
      </c>
      <c r="H62" s="40">
        <v>0</v>
      </c>
      <c r="I62" s="39">
        <f t="shared" si="10"/>
        <v>200000</v>
      </c>
      <c r="J62" s="40">
        <v>200000</v>
      </c>
      <c r="K62" s="40">
        <v>0</v>
      </c>
      <c r="L62" s="41">
        <v>169632.44</v>
      </c>
      <c r="M62" s="41">
        <v>169632.44</v>
      </c>
      <c r="N62" s="41"/>
      <c r="O62" s="42">
        <f t="shared" si="2"/>
        <v>125</v>
      </c>
    </row>
    <row r="63" spans="1:15" ht="51.75" customHeight="1">
      <c r="A63" s="11">
        <v>22</v>
      </c>
      <c r="B63" s="15">
        <v>756</v>
      </c>
      <c r="C63" s="11">
        <v>75618</v>
      </c>
      <c r="D63" s="13" t="s">
        <v>29</v>
      </c>
      <c r="E63" s="16" t="s">
        <v>80</v>
      </c>
      <c r="F63" s="39">
        <f t="shared" si="9"/>
        <v>295000</v>
      </c>
      <c r="G63" s="40">
        <v>295000</v>
      </c>
      <c r="H63" s="40">
        <v>0</v>
      </c>
      <c r="I63" s="39">
        <f t="shared" si="10"/>
        <v>295000</v>
      </c>
      <c r="J63" s="40">
        <v>295000</v>
      </c>
      <c r="K63" s="40">
        <v>0</v>
      </c>
      <c r="L63" s="41">
        <v>3043.85</v>
      </c>
      <c r="M63" s="41">
        <v>3043.85</v>
      </c>
      <c r="N63" s="41"/>
      <c r="O63" s="42">
        <f t="shared" si="2"/>
        <v>100</v>
      </c>
    </row>
    <row r="64" spans="1:15" ht="30.75" customHeight="1" hidden="1">
      <c r="A64" s="11">
        <v>24</v>
      </c>
      <c r="B64" s="15">
        <v>756</v>
      </c>
      <c r="C64" s="11">
        <v>75618</v>
      </c>
      <c r="D64" s="13" t="s">
        <v>41</v>
      </c>
      <c r="E64" s="16" t="s">
        <v>103</v>
      </c>
      <c r="F64" s="39">
        <f t="shared" si="9"/>
        <v>19200</v>
      </c>
      <c r="G64" s="40">
        <v>19200</v>
      </c>
      <c r="H64" s="40">
        <v>0</v>
      </c>
      <c r="I64" s="39">
        <f t="shared" si="10"/>
        <v>0</v>
      </c>
      <c r="J64" s="40"/>
      <c r="K64" s="40">
        <v>0</v>
      </c>
      <c r="L64" s="41">
        <v>20993.81</v>
      </c>
      <c r="M64" s="41">
        <v>20993.81</v>
      </c>
      <c r="N64" s="41"/>
      <c r="O64" s="42">
        <f t="shared" si="2"/>
        <v>0</v>
      </c>
    </row>
    <row r="65" spans="1:15" ht="29.25" customHeight="1">
      <c r="A65" s="11">
        <v>23</v>
      </c>
      <c r="B65" s="15">
        <v>756</v>
      </c>
      <c r="C65" s="11">
        <v>75621</v>
      </c>
      <c r="D65" s="13" t="s">
        <v>45</v>
      </c>
      <c r="E65" s="16" t="s">
        <v>96</v>
      </c>
      <c r="F65" s="39">
        <f t="shared" si="9"/>
        <v>39062865</v>
      </c>
      <c r="G65" s="40">
        <v>39062865</v>
      </c>
      <c r="H65" s="40">
        <v>0</v>
      </c>
      <c r="I65" s="39">
        <f t="shared" si="10"/>
        <v>36219905</v>
      </c>
      <c r="J65" s="40">
        <v>36219905</v>
      </c>
      <c r="K65" s="40">
        <v>0</v>
      </c>
      <c r="L65" s="41">
        <v>15761034</v>
      </c>
      <c r="M65" s="41">
        <v>15761034</v>
      </c>
      <c r="N65" s="41"/>
      <c r="O65" s="42">
        <f t="shared" si="2"/>
        <v>92.72209040478727</v>
      </c>
    </row>
    <row r="66" spans="1:15" ht="26.25" customHeight="1">
      <c r="A66" s="11">
        <v>24</v>
      </c>
      <c r="B66" s="15">
        <v>756</v>
      </c>
      <c r="C66" s="11">
        <v>75621</v>
      </c>
      <c r="D66" s="13" t="s">
        <v>46</v>
      </c>
      <c r="E66" s="16" t="s">
        <v>95</v>
      </c>
      <c r="F66" s="39">
        <f t="shared" si="9"/>
        <v>1410000</v>
      </c>
      <c r="G66" s="40">
        <v>1410000</v>
      </c>
      <c r="H66" s="40">
        <v>0</v>
      </c>
      <c r="I66" s="39">
        <f t="shared" si="10"/>
        <v>1420000</v>
      </c>
      <c r="J66" s="40">
        <v>1420000</v>
      </c>
      <c r="K66" s="40">
        <v>0</v>
      </c>
      <c r="L66" s="41">
        <v>1313720.66</v>
      </c>
      <c r="M66" s="41">
        <v>1313720.66</v>
      </c>
      <c r="N66" s="41"/>
      <c r="O66" s="42">
        <f t="shared" si="2"/>
        <v>100.70921985815602</v>
      </c>
    </row>
    <row r="67" spans="1:16" s="36" customFormat="1" ht="30" customHeight="1">
      <c r="A67" s="123" t="s">
        <v>54</v>
      </c>
      <c r="B67" s="124"/>
      <c r="C67" s="124"/>
      <c r="D67" s="125"/>
      <c r="E67" s="126"/>
      <c r="F67" s="47">
        <f aca="true" t="shared" si="11" ref="F67:M67">SUM(F42:F66)</f>
        <v>53131921</v>
      </c>
      <c r="G67" s="49">
        <f t="shared" si="11"/>
        <v>53131921</v>
      </c>
      <c r="H67" s="49">
        <f t="shared" si="11"/>
        <v>0</v>
      </c>
      <c r="I67" s="47">
        <f t="shared" si="11"/>
        <v>51657793</v>
      </c>
      <c r="J67" s="49">
        <f t="shared" si="11"/>
        <v>51657793</v>
      </c>
      <c r="K67" s="49">
        <f t="shared" si="11"/>
        <v>0</v>
      </c>
      <c r="L67" s="50">
        <f t="shared" si="11"/>
        <v>25048091.36</v>
      </c>
      <c r="M67" s="50">
        <f t="shared" si="11"/>
        <v>25048091.36</v>
      </c>
      <c r="N67" s="60">
        <v>0</v>
      </c>
      <c r="O67" s="42">
        <f t="shared" si="2"/>
        <v>97.22553227465652</v>
      </c>
      <c r="P67" s="65"/>
    </row>
    <row r="68" spans="1:15" ht="28.5" customHeight="1">
      <c r="A68" s="11">
        <v>1</v>
      </c>
      <c r="B68" s="15">
        <v>758</v>
      </c>
      <c r="C68" s="11">
        <v>75801</v>
      </c>
      <c r="D68" s="11">
        <v>2920</v>
      </c>
      <c r="E68" s="14" t="s">
        <v>58</v>
      </c>
      <c r="F68" s="39">
        <f>SUM(G68+H68)</f>
        <v>11450698</v>
      </c>
      <c r="G68" s="40">
        <v>11450698</v>
      </c>
      <c r="H68" s="40">
        <v>0</v>
      </c>
      <c r="I68" s="39">
        <f>SUM(J68+K68)</f>
        <v>12385853</v>
      </c>
      <c r="J68" s="40">
        <v>12385853</v>
      </c>
      <c r="K68" s="40">
        <v>0</v>
      </c>
      <c r="L68" s="41">
        <v>7046584</v>
      </c>
      <c r="M68" s="41">
        <v>7046584</v>
      </c>
      <c r="N68" s="62"/>
      <c r="O68" s="42">
        <f t="shared" si="2"/>
        <v>108.16679472290684</v>
      </c>
    </row>
    <row r="69" spans="1:15" ht="27.75" customHeight="1">
      <c r="A69" s="20">
        <v>2</v>
      </c>
      <c r="B69" s="7">
        <v>758</v>
      </c>
      <c r="C69" s="20">
        <v>75814</v>
      </c>
      <c r="D69" s="32" t="s">
        <v>47</v>
      </c>
      <c r="E69" s="33" t="s">
        <v>52</v>
      </c>
      <c r="F69" s="51">
        <f>SUM(G69+H69)</f>
        <v>350000</v>
      </c>
      <c r="G69" s="52">
        <v>350000</v>
      </c>
      <c r="H69" s="40">
        <v>0</v>
      </c>
      <c r="I69" s="51">
        <f>SUM(J69+K69)</f>
        <v>380000</v>
      </c>
      <c r="J69" s="52">
        <v>380000</v>
      </c>
      <c r="K69" s="40">
        <v>0</v>
      </c>
      <c r="L69" s="53">
        <v>269501.63</v>
      </c>
      <c r="M69" s="53">
        <v>269501.63</v>
      </c>
      <c r="N69" s="53"/>
      <c r="O69" s="42">
        <f t="shared" si="2"/>
        <v>108.57142857142857</v>
      </c>
    </row>
    <row r="70" spans="1:62" s="34" customFormat="1" ht="26.25" customHeight="1" hidden="1">
      <c r="A70" s="11">
        <v>3</v>
      </c>
      <c r="B70" s="15">
        <v>758</v>
      </c>
      <c r="C70" s="11">
        <v>75814</v>
      </c>
      <c r="D70" s="13" t="s">
        <v>32</v>
      </c>
      <c r="E70" s="14" t="s">
        <v>114</v>
      </c>
      <c r="F70" s="39">
        <f>SUM(G70+H70)</f>
        <v>1845407</v>
      </c>
      <c r="G70" s="40">
        <v>1845407</v>
      </c>
      <c r="H70" s="40">
        <v>0</v>
      </c>
      <c r="I70" s="39">
        <f>SUM(J70+K70)</f>
        <v>0</v>
      </c>
      <c r="J70" s="40"/>
      <c r="K70" s="40">
        <v>0</v>
      </c>
      <c r="L70" s="41">
        <v>1253000</v>
      </c>
      <c r="M70" s="41">
        <v>1253000</v>
      </c>
      <c r="N70" s="41"/>
      <c r="O70" s="42">
        <f t="shared" si="2"/>
        <v>0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</row>
    <row r="71" spans="1:16" s="36" customFormat="1" ht="15.75" customHeight="1">
      <c r="A71" s="77" t="s">
        <v>55</v>
      </c>
      <c r="B71" s="93"/>
      <c r="C71" s="93"/>
      <c r="D71" s="91"/>
      <c r="E71" s="92"/>
      <c r="F71" s="54">
        <f>SUM(F68:F70)</f>
        <v>13646105</v>
      </c>
      <c r="G71" s="55">
        <f>SUM(G68:G70)</f>
        <v>13646105</v>
      </c>
      <c r="H71" s="55">
        <f>SUM(H68:H69)</f>
        <v>0</v>
      </c>
      <c r="I71" s="47">
        <f>SUM(I68:I70)</f>
        <v>12765853</v>
      </c>
      <c r="J71" s="49">
        <f>SUM(J68:J70)</f>
        <v>12765853</v>
      </c>
      <c r="K71" s="55">
        <f>SUM(K68:K69)</f>
        <v>0</v>
      </c>
      <c r="L71" s="56">
        <f>SUM(L68:L70)</f>
        <v>8569085.629999999</v>
      </c>
      <c r="M71" s="56">
        <f>SUM(M68:M70)</f>
        <v>8569085.629999999</v>
      </c>
      <c r="N71" s="63">
        <v>0</v>
      </c>
      <c r="O71" s="42">
        <f t="shared" si="2"/>
        <v>93.54942674118367</v>
      </c>
      <c r="P71" s="65"/>
    </row>
    <row r="72" spans="1:15" ht="31.5" customHeight="1">
      <c r="A72" s="18">
        <v>1</v>
      </c>
      <c r="B72" s="15">
        <v>801</v>
      </c>
      <c r="C72" s="11">
        <v>80101</v>
      </c>
      <c r="D72" s="13" t="s">
        <v>62</v>
      </c>
      <c r="E72" s="19" t="s">
        <v>85</v>
      </c>
      <c r="F72" s="47">
        <f>SUM(G72)</f>
        <v>780</v>
      </c>
      <c r="G72" s="49">
        <v>780</v>
      </c>
      <c r="H72" s="49">
        <v>0</v>
      </c>
      <c r="I72" s="47">
        <f>SUM(J72)</f>
        <v>740</v>
      </c>
      <c r="J72" s="49">
        <v>740</v>
      </c>
      <c r="K72" s="49">
        <v>0</v>
      </c>
      <c r="L72" s="41">
        <v>373</v>
      </c>
      <c r="M72" s="41">
        <v>373</v>
      </c>
      <c r="N72" s="41"/>
      <c r="O72" s="42">
        <f t="shared" si="2"/>
        <v>94.87179487179486</v>
      </c>
    </row>
    <row r="73" spans="1:15" ht="18" customHeight="1">
      <c r="A73" s="11">
        <v>2</v>
      </c>
      <c r="B73" s="15">
        <v>801</v>
      </c>
      <c r="C73" s="11">
        <v>80101</v>
      </c>
      <c r="D73" s="13" t="s">
        <v>47</v>
      </c>
      <c r="E73" s="14" t="s">
        <v>8</v>
      </c>
      <c r="F73" s="39">
        <f>SUM(G73+H73)</f>
        <v>300</v>
      </c>
      <c r="G73" s="40">
        <v>300</v>
      </c>
      <c r="H73" s="49">
        <v>0</v>
      </c>
      <c r="I73" s="39">
        <f>SUM(J73+K73)</f>
        <v>9000</v>
      </c>
      <c r="J73" s="40">
        <v>9000</v>
      </c>
      <c r="K73" s="49">
        <v>0</v>
      </c>
      <c r="L73" s="41">
        <v>180.95</v>
      </c>
      <c r="M73" s="41">
        <v>180.95</v>
      </c>
      <c r="N73" s="41"/>
      <c r="O73" s="42">
        <f t="shared" si="2"/>
        <v>3000</v>
      </c>
    </row>
    <row r="74" spans="1:15" ht="17.25" customHeight="1">
      <c r="A74" s="11">
        <v>3</v>
      </c>
      <c r="B74" s="15">
        <v>801</v>
      </c>
      <c r="C74" s="11">
        <v>80101</v>
      </c>
      <c r="D74" s="13" t="s">
        <v>27</v>
      </c>
      <c r="E74" s="14" t="s">
        <v>82</v>
      </c>
      <c r="F74" s="39">
        <f>SUM(G74+H74)</f>
        <v>17000</v>
      </c>
      <c r="G74" s="40">
        <v>17000</v>
      </c>
      <c r="H74" s="49">
        <v>0</v>
      </c>
      <c r="I74" s="39">
        <f>SUM(J74+K74)</f>
        <v>17000</v>
      </c>
      <c r="J74" s="40">
        <v>17000</v>
      </c>
      <c r="K74" s="49">
        <v>0</v>
      </c>
      <c r="L74" s="41">
        <v>6268.07</v>
      </c>
      <c r="M74" s="41">
        <v>6268.07</v>
      </c>
      <c r="N74" s="41"/>
      <c r="O74" s="42">
        <f t="shared" si="2"/>
        <v>100</v>
      </c>
    </row>
    <row r="75" spans="1:15" ht="18" customHeight="1">
      <c r="A75" s="11">
        <v>4</v>
      </c>
      <c r="B75" s="15">
        <v>801</v>
      </c>
      <c r="C75" s="11">
        <v>80101</v>
      </c>
      <c r="D75" s="13" t="s">
        <v>41</v>
      </c>
      <c r="E75" s="14" t="s">
        <v>63</v>
      </c>
      <c r="F75" s="39">
        <f>SUM(G75+H75)</f>
        <v>0</v>
      </c>
      <c r="G75" s="40">
        <v>0</v>
      </c>
      <c r="H75" s="49">
        <v>0</v>
      </c>
      <c r="I75" s="39">
        <f>SUM(J75+K75)</f>
        <v>50</v>
      </c>
      <c r="J75" s="40">
        <v>50</v>
      </c>
      <c r="K75" s="49">
        <v>0</v>
      </c>
      <c r="L75" s="41">
        <v>12.33</v>
      </c>
      <c r="M75" s="41">
        <v>12.33</v>
      </c>
      <c r="N75" s="41"/>
      <c r="O75" s="42" t="e">
        <f t="shared" si="2"/>
        <v>#DIV/0!</v>
      </c>
    </row>
    <row r="76" spans="1:15" ht="39" customHeight="1">
      <c r="A76" s="11">
        <v>5</v>
      </c>
      <c r="B76" s="15">
        <v>801</v>
      </c>
      <c r="C76" s="11">
        <v>80101</v>
      </c>
      <c r="D76" s="13" t="s">
        <v>32</v>
      </c>
      <c r="E76" s="14" t="s">
        <v>57</v>
      </c>
      <c r="F76" s="39">
        <f aca="true" t="shared" si="12" ref="F76:F89">SUM(G76+H76)</f>
        <v>3861</v>
      </c>
      <c r="G76" s="40">
        <v>3861</v>
      </c>
      <c r="H76" s="49">
        <v>0</v>
      </c>
      <c r="I76" s="39">
        <f aca="true" t="shared" si="13" ref="I76:I89">SUM(J76+K76)</f>
        <v>1580</v>
      </c>
      <c r="J76" s="40">
        <v>1580</v>
      </c>
      <c r="K76" s="49">
        <v>0</v>
      </c>
      <c r="L76" s="41">
        <v>2950.34</v>
      </c>
      <c r="M76" s="41">
        <v>2950.34</v>
      </c>
      <c r="N76" s="41"/>
      <c r="O76" s="42">
        <f t="shared" si="2"/>
        <v>40.92204092204092</v>
      </c>
    </row>
    <row r="77" spans="1:15" ht="15.75" customHeight="1">
      <c r="A77" s="11">
        <v>6</v>
      </c>
      <c r="B77" s="15">
        <v>801</v>
      </c>
      <c r="C77" s="11">
        <v>80104</v>
      </c>
      <c r="D77" s="13" t="s">
        <v>27</v>
      </c>
      <c r="E77" s="14" t="s">
        <v>86</v>
      </c>
      <c r="F77" s="39">
        <f t="shared" si="12"/>
        <v>285120</v>
      </c>
      <c r="G77" s="40">
        <v>285120</v>
      </c>
      <c r="H77" s="49">
        <v>0</v>
      </c>
      <c r="I77" s="39">
        <f t="shared" si="13"/>
        <v>332640</v>
      </c>
      <c r="J77" s="40">
        <v>332640</v>
      </c>
      <c r="K77" s="49">
        <v>0</v>
      </c>
      <c r="L77" s="41">
        <v>172524.1</v>
      </c>
      <c r="M77" s="41">
        <v>172524.1</v>
      </c>
      <c r="N77" s="41"/>
      <c r="O77" s="42">
        <f t="shared" si="2"/>
        <v>116.66666666666667</v>
      </c>
    </row>
    <row r="78" spans="1:15" ht="20.25" customHeight="1">
      <c r="A78" s="11">
        <v>7</v>
      </c>
      <c r="B78" s="15">
        <v>801</v>
      </c>
      <c r="C78" s="11">
        <v>80104</v>
      </c>
      <c r="D78" s="13" t="s">
        <v>47</v>
      </c>
      <c r="E78" s="14" t="s">
        <v>8</v>
      </c>
      <c r="F78" s="39">
        <f t="shared" si="12"/>
        <v>70</v>
      </c>
      <c r="G78" s="40">
        <v>70</v>
      </c>
      <c r="H78" s="49">
        <v>0</v>
      </c>
      <c r="I78" s="39">
        <f t="shared" si="13"/>
        <v>1200</v>
      </c>
      <c r="J78" s="40">
        <v>1200</v>
      </c>
      <c r="K78" s="49">
        <v>0</v>
      </c>
      <c r="L78" s="41">
        <v>19.67</v>
      </c>
      <c r="M78" s="41">
        <v>19.67</v>
      </c>
      <c r="N78" s="41"/>
      <c r="O78" s="42">
        <f aca="true" t="shared" si="14" ref="O78:O113">SUM(I78/F78)*100</f>
        <v>1714.2857142857142</v>
      </c>
    </row>
    <row r="79" spans="1:15" ht="19.5" customHeight="1">
      <c r="A79" s="11">
        <v>8</v>
      </c>
      <c r="B79" s="15">
        <v>801</v>
      </c>
      <c r="C79" s="11">
        <v>80104</v>
      </c>
      <c r="D79" s="13" t="s">
        <v>41</v>
      </c>
      <c r="E79" s="14" t="s">
        <v>104</v>
      </c>
      <c r="F79" s="39">
        <f t="shared" si="12"/>
        <v>180</v>
      </c>
      <c r="G79" s="40">
        <v>180</v>
      </c>
      <c r="H79" s="49">
        <v>0</v>
      </c>
      <c r="I79" s="39">
        <f t="shared" si="13"/>
        <v>170</v>
      </c>
      <c r="J79" s="40">
        <v>170</v>
      </c>
      <c r="K79" s="49">
        <v>0</v>
      </c>
      <c r="L79" s="41">
        <v>121.35</v>
      </c>
      <c r="M79" s="41">
        <v>121.35</v>
      </c>
      <c r="N79" s="41"/>
      <c r="O79" s="42">
        <f t="shared" si="14"/>
        <v>94.44444444444444</v>
      </c>
    </row>
    <row r="80" spans="1:15" ht="39" customHeight="1">
      <c r="A80" s="11">
        <v>9</v>
      </c>
      <c r="B80" s="15">
        <v>801</v>
      </c>
      <c r="C80" s="11">
        <v>80104</v>
      </c>
      <c r="D80" s="13" t="s">
        <v>32</v>
      </c>
      <c r="E80" s="14" t="s">
        <v>57</v>
      </c>
      <c r="F80" s="39">
        <f t="shared" si="12"/>
        <v>240</v>
      </c>
      <c r="G80" s="40">
        <v>240</v>
      </c>
      <c r="H80" s="49">
        <v>0</v>
      </c>
      <c r="I80" s="39">
        <f t="shared" si="13"/>
        <v>250</v>
      </c>
      <c r="J80" s="40">
        <v>250</v>
      </c>
      <c r="K80" s="49">
        <v>0</v>
      </c>
      <c r="L80" s="41">
        <v>120.02</v>
      </c>
      <c r="M80" s="41">
        <v>120.02</v>
      </c>
      <c r="N80" s="41"/>
      <c r="O80" s="42">
        <f t="shared" si="14"/>
        <v>104.16666666666667</v>
      </c>
    </row>
    <row r="81" spans="1:15" ht="40.5" customHeight="1">
      <c r="A81" s="11">
        <v>10</v>
      </c>
      <c r="B81" s="15">
        <v>801</v>
      </c>
      <c r="C81" s="11">
        <v>80104</v>
      </c>
      <c r="D81" s="13" t="s">
        <v>48</v>
      </c>
      <c r="E81" s="14" t="s">
        <v>87</v>
      </c>
      <c r="F81" s="39">
        <f t="shared" si="12"/>
        <v>331036</v>
      </c>
      <c r="G81" s="40">
        <v>331036</v>
      </c>
      <c r="H81" s="49">
        <v>0</v>
      </c>
      <c r="I81" s="39">
        <f t="shared" si="13"/>
        <v>692604</v>
      </c>
      <c r="J81" s="40">
        <v>692604</v>
      </c>
      <c r="K81" s="49">
        <v>0</v>
      </c>
      <c r="L81" s="41">
        <v>181066.77</v>
      </c>
      <c r="M81" s="41">
        <v>181066.77</v>
      </c>
      <c r="N81" s="41"/>
      <c r="O81" s="42">
        <f t="shared" si="14"/>
        <v>209.2231660604889</v>
      </c>
    </row>
    <row r="82" spans="1:15" ht="20.25" customHeight="1">
      <c r="A82" s="11">
        <v>11</v>
      </c>
      <c r="B82" s="15">
        <v>801</v>
      </c>
      <c r="C82" s="11">
        <v>80110</v>
      </c>
      <c r="D82" s="13" t="s">
        <v>62</v>
      </c>
      <c r="E82" s="14" t="s">
        <v>88</v>
      </c>
      <c r="F82" s="39">
        <f t="shared" si="12"/>
        <v>530</v>
      </c>
      <c r="G82" s="40">
        <v>530</v>
      </c>
      <c r="H82" s="49">
        <v>0</v>
      </c>
      <c r="I82" s="39">
        <f t="shared" si="13"/>
        <v>570</v>
      </c>
      <c r="J82" s="40">
        <v>570</v>
      </c>
      <c r="K82" s="49">
        <v>0</v>
      </c>
      <c r="L82" s="41">
        <v>306</v>
      </c>
      <c r="M82" s="41">
        <v>306</v>
      </c>
      <c r="N82" s="41"/>
      <c r="O82" s="42">
        <f t="shared" si="14"/>
        <v>107.54716981132076</v>
      </c>
    </row>
    <row r="83" spans="1:15" ht="41.25" customHeight="1">
      <c r="A83" s="11">
        <v>12</v>
      </c>
      <c r="B83" s="15">
        <v>801</v>
      </c>
      <c r="C83" s="11">
        <v>80110</v>
      </c>
      <c r="D83" s="13" t="s">
        <v>32</v>
      </c>
      <c r="E83" s="14" t="s">
        <v>57</v>
      </c>
      <c r="F83" s="39">
        <f t="shared" si="12"/>
        <v>710</v>
      </c>
      <c r="G83" s="40">
        <v>710</v>
      </c>
      <c r="H83" s="49">
        <v>0</v>
      </c>
      <c r="I83" s="39">
        <f t="shared" si="13"/>
        <v>845</v>
      </c>
      <c r="J83" s="40">
        <v>845</v>
      </c>
      <c r="K83" s="49">
        <v>0</v>
      </c>
      <c r="L83" s="41">
        <v>400.38</v>
      </c>
      <c r="M83" s="41">
        <v>400.38</v>
      </c>
      <c r="N83" s="41"/>
      <c r="O83" s="42">
        <f t="shared" si="14"/>
        <v>119.01408450704226</v>
      </c>
    </row>
    <row r="84" spans="1:15" ht="21.75" customHeight="1">
      <c r="A84" s="11">
        <v>13</v>
      </c>
      <c r="B84" s="15">
        <v>801</v>
      </c>
      <c r="C84" s="11">
        <v>80110</v>
      </c>
      <c r="D84" s="13" t="s">
        <v>47</v>
      </c>
      <c r="E84" s="14" t="s">
        <v>8</v>
      </c>
      <c r="F84" s="39">
        <v>0</v>
      </c>
      <c r="G84" s="40">
        <v>0</v>
      </c>
      <c r="H84" s="49">
        <v>0</v>
      </c>
      <c r="I84" s="39">
        <f t="shared" si="13"/>
        <v>4600</v>
      </c>
      <c r="J84" s="40">
        <v>4600</v>
      </c>
      <c r="K84" s="49">
        <v>0</v>
      </c>
      <c r="L84" s="41"/>
      <c r="M84" s="41"/>
      <c r="N84" s="41"/>
      <c r="O84" s="42" t="e">
        <f t="shared" si="14"/>
        <v>#DIV/0!</v>
      </c>
    </row>
    <row r="85" spans="1:15" ht="18.75" customHeight="1">
      <c r="A85" s="11">
        <v>14</v>
      </c>
      <c r="B85" s="15">
        <v>801</v>
      </c>
      <c r="C85" s="11">
        <v>80114</v>
      </c>
      <c r="D85" s="13" t="s">
        <v>47</v>
      </c>
      <c r="E85" s="14" t="s">
        <v>8</v>
      </c>
      <c r="F85" s="39">
        <f t="shared" si="12"/>
        <v>80</v>
      </c>
      <c r="G85" s="40">
        <v>80</v>
      </c>
      <c r="H85" s="49">
        <v>0</v>
      </c>
      <c r="I85" s="39">
        <f t="shared" si="13"/>
        <v>2000</v>
      </c>
      <c r="J85" s="40">
        <v>2000</v>
      </c>
      <c r="K85" s="49">
        <v>0</v>
      </c>
      <c r="L85" s="41">
        <v>20.34</v>
      </c>
      <c r="M85" s="41">
        <v>20.34</v>
      </c>
      <c r="N85" s="41"/>
      <c r="O85" s="42">
        <f t="shared" si="14"/>
        <v>2500</v>
      </c>
    </row>
    <row r="86" spans="1:15" ht="39" customHeight="1">
      <c r="A86" s="11">
        <v>15</v>
      </c>
      <c r="B86" s="15">
        <v>801</v>
      </c>
      <c r="C86" s="11">
        <v>80114</v>
      </c>
      <c r="D86" s="13" t="s">
        <v>32</v>
      </c>
      <c r="E86" s="14" t="s">
        <v>57</v>
      </c>
      <c r="F86" s="39">
        <f t="shared" si="12"/>
        <v>177</v>
      </c>
      <c r="G86" s="40">
        <v>177</v>
      </c>
      <c r="H86" s="49">
        <v>0</v>
      </c>
      <c r="I86" s="39">
        <f t="shared" si="13"/>
        <v>188</v>
      </c>
      <c r="J86" s="40">
        <v>188</v>
      </c>
      <c r="K86" s="49">
        <v>0</v>
      </c>
      <c r="L86" s="41">
        <v>106.47</v>
      </c>
      <c r="M86" s="41">
        <v>106.47</v>
      </c>
      <c r="N86" s="41"/>
      <c r="O86" s="42">
        <f t="shared" si="14"/>
        <v>106.21468926553672</v>
      </c>
    </row>
    <row r="87" spans="1:15" ht="20.25" customHeight="1">
      <c r="A87" s="11">
        <v>16</v>
      </c>
      <c r="B87" s="15">
        <v>801</v>
      </c>
      <c r="C87" s="11">
        <v>80120</v>
      </c>
      <c r="D87" s="13" t="s">
        <v>62</v>
      </c>
      <c r="E87" s="14" t="s">
        <v>89</v>
      </c>
      <c r="F87" s="39">
        <f t="shared" si="12"/>
        <v>350</v>
      </c>
      <c r="G87" s="40">
        <v>350</v>
      </c>
      <c r="H87" s="49">
        <v>0</v>
      </c>
      <c r="I87" s="39">
        <f t="shared" si="13"/>
        <v>360</v>
      </c>
      <c r="J87" s="40">
        <v>360</v>
      </c>
      <c r="K87" s="49">
        <v>0</v>
      </c>
      <c r="L87" s="41">
        <v>222</v>
      </c>
      <c r="M87" s="41">
        <v>222</v>
      </c>
      <c r="N87" s="41"/>
      <c r="O87" s="42">
        <f t="shared" si="14"/>
        <v>102.85714285714285</v>
      </c>
    </row>
    <row r="88" spans="1:15" ht="18" customHeight="1">
      <c r="A88" s="11">
        <v>17</v>
      </c>
      <c r="B88" s="15">
        <v>801</v>
      </c>
      <c r="C88" s="11">
        <v>80120</v>
      </c>
      <c r="D88" s="13" t="s">
        <v>47</v>
      </c>
      <c r="E88" s="14" t="s">
        <v>8</v>
      </c>
      <c r="F88" s="39">
        <v>0</v>
      </c>
      <c r="G88" s="40">
        <v>0</v>
      </c>
      <c r="H88" s="49">
        <v>0</v>
      </c>
      <c r="I88" s="39">
        <f t="shared" si="13"/>
        <v>1200</v>
      </c>
      <c r="J88" s="40">
        <v>1200</v>
      </c>
      <c r="K88" s="49">
        <v>0</v>
      </c>
      <c r="L88" s="41"/>
      <c r="M88" s="41"/>
      <c r="N88" s="41"/>
      <c r="O88" s="42" t="e">
        <f t="shared" si="14"/>
        <v>#DIV/0!</v>
      </c>
    </row>
    <row r="89" spans="1:15" ht="41.25" customHeight="1">
      <c r="A89" s="11">
        <v>18</v>
      </c>
      <c r="B89" s="15">
        <v>801</v>
      </c>
      <c r="C89" s="11">
        <v>80120</v>
      </c>
      <c r="D89" s="13" t="s">
        <v>32</v>
      </c>
      <c r="E89" s="14" t="s">
        <v>57</v>
      </c>
      <c r="F89" s="39">
        <f t="shared" si="12"/>
        <v>350</v>
      </c>
      <c r="G89" s="40">
        <v>350</v>
      </c>
      <c r="H89" s="49">
        <v>0</v>
      </c>
      <c r="I89" s="39">
        <f t="shared" si="13"/>
        <v>350</v>
      </c>
      <c r="J89" s="40">
        <v>350</v>
      </c>
      <c r="K89" s="49">
        <v>0</v>
      </c>
      <c r="L89" s="41">
        <v>171.71</v>
      </c>
      <c r="M89" s="41">
        <v>171.71</v>
      </c>
      <c r="N89" s="41"/>
      <c r="O89" s="42">
        <f t="shared" si="14"/>
        <v>100</v>
      </c>
    </row>
    <row r="90" spans="1:16" s="36" customFormat="1" ht="15" customHeight="1">
      <c r="A90" s="77" t="s">
        <v>51</v>
      </c>
      <c r="B90" s="93"/>
      <c r="C90" s="93"/>
      <c r="D90" s="91"/>
      <c r="E90" s="92"/>
      <c r="F90" s="47">
        <f>SUM(F72:F89)</f>
        <v>640784</v>
      </c>
      <c r="G90" s="49">
        <f>SUM(G72:G89)</f>
        <v>640784</v>
      </c>
      <c r="H90" s="47">
        <f>SUM(H73:H89)</f>
        <v>0</v>
      </c>
      <c r="I90" s="47">
        <f>SUM(I72:I89)</f>
        <v>1065347</v>
      </c>
      <c r="J90" s="49">
        <f>SUM(J72:J89)</f>
        <v>1065347</v>
      </c>
      <c r="K90" s="47">
        <f>SUM(K73:K89)</f>
        <v>0</v>
      </c>
      <c r="L90" s="48">
        <f>SUM(L72:L89)</f>
        <v>364863.5</v>
      </c>
      <c r="M90" s="48">
        <f>SUM(M72:M89)</f>
        <v>364863.5</v>
      </c>
      <c r="N90" s="61">
        <v>0</v>
      </c>
      <c r="O90" s="42">
        <f t="shared" si="14"/>
        <v>166.256804164898</v>
      </c>
      <c r="P90" s="65"/>
    </row>
    <row r="91" spans="1:15" ht="56.25" customHeight="1" hidden="1">
      <c r="A91" s="11">
        <v>1</v>
      </c>
      <c r="B91" s="15">
        <v>851</v>
      </c>
      <c r="C91" s="11">
        <v>85195</v>
      </c>
      <c r="D91" s="13" t="s">
        <v>50</v>
      </c>
      <c r="E91" s="16" t="s">
        <v>105</v>
      </c>
      <c r="F91" s="39">
        <f aca="true" t="shared" si="15" ref="F91:F105">SUM(G91+H91)</f>
        <v>120</v>
      </c>
      <c r="G91" s="40">
        <v>120</v>
      </c>
      <c r="H91" s="49">
        <v>0</v>
      </c>
      <c r="I91" s="39">
        <f aca="true" t="shared" si="16" ref="I91:I105">SUM(J91+K91)</f>
        <v>0</v>
      </c>
      <c r="J91" s="40">
        <v>0</v>
      </c>
      <c r="K91" s="49">
        <v>0</v>
      </c>
      <c r="L91" s="41">
        <v>120</v>
      </c>
      <c r="M91" s="41">
        <v>120</v>
      </c>
      <c r="N91" s="41"/>
      <c r="O91" s="42">
        <f t="shared" si="14"/>
        <v>0</v>
      </c>
    </row>
    <row r="92" spans="1:16" s="36" customFormat="1" ht="16.5" customHeight="1" hidden="1">
      <c r="A92" s="77" t="s">
        <v>106</v>
      </c>
      <c r="B92" s="93"/>
      <c r="C92" s="93"/>
      <c r="D92" s="91"/>
      <c r="E92" s="92"/>
      <c r="F92" s="47">
        <f t="shared" si="15"/>
        <v>120</v>
      </c>
      <c r="G92" s="49">
        <f>SUM(G91)</f>
        <v>120</v>
      </c>
      <c r="H92" s="47">
        <v>0</v>
      </c>
      <c r="I92" s="47">
        <f t="shared" si="16"/>
        <v>0</v>
      </c>
      <c r="J92" s="49">
        <f>SUM(J91)</f>
        <v>0</v>
      </c>
      <c r="K92" s="47">
        <v>0</v>
      </c>
      <c r="L92" s="48">
        <f>SUM(L91)</f>
        <v>120</v>
      </c>
      <c r="M92" s="48">
        <f>SUM(M91)</f>
        <v>120</v>
      </c>
      <c r="N92" s="48"/>
      <c r="O92" s="42">
        <f t="shared" si="14"/>
        <v>0</v>
      </c>
      <c r="P92" s="65"/>
    </row>
    <row r="93" spans="1:15" ht="12">
      <c r="A93" s="57">
        <v>1</v>
      </c>
      <c r="B93" s="15">
        <v>852</v>
      </c>
      <c r="C93" s="11">
        <v>85212</v>
      </c>
      <c r="D93" s="13" t="s">
        <v>47</v>
      </c>
      <c r="E93" s="14" t="s">
        <v>8</v>
      </c>
      <c r="F93" s="39">
        <f t="shared" si="15"/>
        <v>2</v>
      </c>
      <c r="G93" s="49">
        <v>2</v>
      </c>
      <c r="H93" s="49">
        <v>0</v>
      </c>
      <c r="I93" s="39">
        <f t="shared" si="16"/>
        <v>10</v>
      </c>
      <c r="J93" s="49">
        <v>10</v>
      </c>
      <c r="K93" s="49">
        <v>0</v>
      </c>
      <c r="L93" s="41">
        <v>0.09</v>
      </c>
      <c r="M93" s="41">
        <v>0.09</v>
      </c>
      <c r="N93" s="41"/>
      <c r="O93" s="42">
        <f t="shared" si="14"/>
        <v>500</v>
      </c>
    </row>
    <row r="94" spans="1:15" ht="41.25" customHeight="1">
      <c r="A94" s="57">
        <v>2</v>
      </c>
      <c r="B94" s="15">
        <v>852</v>
      </c>
      <c r="C94" s="11">
        <v>85212</v>
      </c>
      <c r="D94" s="13" t="s">
        <v>32</v>
      </c>
      <c r="E94" s="14" t="s">
        <v>57</v>
      </c>
      <c r="F94" s="39">
        <f t="shared" si="15"/>
        <v>3020</v>
      </c>
      <c r="G94" s="40">
        <v>3020</v>
      </c>
      <c r="H94" s="49">
        <v>0</v>
      </c>
      <c r="I94" s="39">
        <f t="shared" si="16"/>
        <v>5000</v>
      </c>
      <c r="J94" s="40">
        <v>5000</v>
      </c>
      <c r="K94" s="49">
        <v>0</v>
      </c>
      <c r="L94" s="41">
        <v>5133.89</v>
      </c>
      <c r="M94" s="41">
        <v>5133.89</v>
      </c>
      <c r="N94" s="41"/>
      <c r="O94" s="42">
        <f t="shared" si="14"/>
        <v>165.56291390728478</v>
      </c>
    </row>
    <row r="95" spans="1:15" ht="53.25" customHeight="1">
      <c r="A95" s="11">
        <v>3</v>
      </c>
      <c r="B95" s="15">
        <v>852</v>
      </c>
      <c r="C95" s="11">
        <v>85212</v>
      </c>
      <c r="D95" s="13" t="s">
        <v>50</v>
      </c>
      <c r="E95" s="16" t="s">
        <v>72</v>
      </c>
      <c r="F95" s="39">
        <f t="shared" si="15"/>
        <v>1240000</v>
      </c>
      <c r="G95" s="40">
        <v>1240000</v>
      </c>
      <c r="H95" s="49">
        <v>0</v>
      </c>
      <c r="I95" s="39">
        <f t="shared" si="16"/>
        <v>1146000</v>
      </c>
      <c r="J95" s="40">
        <v>1146000</v>
      </c>
      <c r="K95" s="49">
        <v>0</v>
      </c>
      <c r="L95" s="41">
        <v>513505</v>
      </c>
      <c r="M95" s="41">
        <v>513505</v>
      </c>
      <c r="N95" s="41"/>
      <c r="O95" s="42">
        <f t="shared" si="14"/>
        <v>92.41935483870968</v>
      </c>
    </row>
    <row r="96" spans="1:15" ht="54.75" customHeight="1">
      <c r="A96" s="11">
        <v>4</v>
      </c>
      <c r="B96" s="15">
        <v>852</v>
      </c>
      <c r="C96" s="11">
        <v>85213</v>
      </c>
      <c r="D96" s="13" t="s">
        <v>50</v>
      </c>
      <c r="E96" s="16" t="s">
        <v>73</v>
      </c>
      <c r="F96" s="39">
        <f t="shared" si="15"/>
        <v>13400</v>
      </c>
      <c r="G96" s="40">
        <v>13400</v>
      </c>
      <c r="H96" s="49">
        <v>0</v>
      </c>
      <c r="I96" s="39">
        <f t="shared" si="16"/>
        <v>400</v>
      </c>
      <c r="J96" s="40">
        <v>400</v>
      </c>
      <c r="K96" s="49">
        <v>0</v>
      </c>
      <c r="L96" s="41">
        <v>6690</v>
      </c>
      <c r="M96" s="41">
        <v>6690</v>
      </c>
      <c r="N96" s="41"/>
      <c r="O96" s="42">
        <f t="shared" si="14"/>
        <v>2.9850746268656714</v>
      </c>
    </row>
    <row r="97" spans="1:15" ht="39" customHeight="1">
      <c r="A97" s="11">
        <v>5</v>
      </c>
      <c r="B97" s="15">
        <v>852</v>
      </c>
      <c r="C97" s="11">
        <v>85213</v>
      </c>
      <c r="D97" s="13" t="s">
        <v>49</v>
      </c>
      <c r="E97" s="16" t="s">
        <v>124</v>
      </c>
      <c r="F97" s="39">
        <f>SUM(G97+H97)</f>
        <v>0</v>
      </c>
      <c r="G97" s="40"/>
      <c r="H97" s="49">
        <v>0</v>
      </c>
      <c r="I97" s="39">
        <f>SUM(J97+K97)</f>
        <v>11300</v>
      </c>
      <c r="J97" s="40">
        <v>11300</v>
      </c>
      <c r="K97" s="49">
        <v>0</v>
      </c>
      <c r="L97" s="41">
        <v>6690</v>
      </c>
      <c r="M97" s="41">
        <v>6690</v>
      </c>
      <c r="N97" s="41"/>
      <c r="O97" s="42" t="e">
        <f>SUM(I97/F97)*100</f>
        <v>#DIV/0!</v>
      </c>
    </row>
    <row r="98" spans="1:15" ht="52.5" customHeight="1" hidden="1">
      <c r="A98" s="11">
        <v>5</v>
      </c>
      <c r="B98" s="15">
        <v>852</v>
      </c>
      <c r="C98" s="11">
        <v>85214</v>
      </c>
      <c r="D98" s="13" t="s">
        <v>50</v>
      </c>
      <c r="E98" s="16" t="s">
        <v>74</v>
      </c>
      <c r="F98" s="39">
        <f t="shared" si="15"/>
        <v>150000</v>
      </c>
      <c r="G98" s="40">
        <v>150000</v>
      </c>
      <c r="H98" s="49">
        <v>0</v>
      </c>
      <c r="I98" s="39">
        <f t="shared" si="16"/>
        <v>0</v>
      </c>
      <c r="J98" s="40"/>
      <c r="K98" s="49">
        <v>0</v>
      </c>
      <c r="L98" s="41">
        <v>74020</v>
      </c>
      <c r="M98" s="41">
        <v>74020</v>
      </c>
      <c r="N98" s="41"/>
      <c r="O98" s="42">
        <f t="shared" si="14"/>
        <v>0</v>
      </c>
    </row>
    <row r="99" spans="1:15" ht="42" customHeight="1">
      <c r="A99" s="11">
        <v>6</v>
      </c>
      <c r="B99" s="15">
        <v>852</v>
      </c>
      <c r="C99" s="11">
        <v>85214</v>
      </c>
      <c r="D99" s="13" t="s">
        <v>49</v>
      </c>
      <c r="E99" s="16" t="s">
        <v>75</v>
      </c>
      <c r="F99" s="39">
        <f t="shared" si="15"/>
        <v>29600</v>
      </c>
      <c r="G99" s="40">
        <v>29600</v>
      </c>
      <c r="H99" s="49">
        <v>0</v>
      </c>
      <c r="I99" s="39">
        <f t="shared" si="16"/>
        <v>163000</v>
      </c>
      <c r="J99" s="40">
        <v>163000</v>
      </c>
      <c r="K99" s="49">
        <v>0</v>
      </c>
      <c r="L99" s="41">
        <v>13760</v>
      </c>
      <c r="M99" s="41">
        <v>13760</v>
      </c>
      <c r="N99" s="41"/>
      <c r="O99" s="42">
        <f t="shared" si="14"/>
        <v>550.6756756756757</v>
      </c>
    </row>
    <row r="100" spans="1:15" ht="18.75" customHeight="1">
      <c r="A100" s="11">
        <v>7</v>
      </c>
      <c r="B100" s="15">
        <v>852</v>
      </c>
      <c r="C100" s="11">
        <v>85219</v>
      </c>
      <c r="D100" s="13" t="s">
        <v>47</v>
      </c>
      <c r="E100" s="16" t="s">
        <v>8</v>
      </c>
      <c r="F100" s="39">
        <f t="shared" si="15"/>
        <v>40</v>
      </c>
      <c r="G100" s="40">
        <v>40</v>
      </c>
      <c r="H100" s="49">
        <v>0</v>
      </c>
      <c r="I100" s="39">
        <f t="shared" si="16"/>
        <v>600</v>
      </c>
      <c r="J100" s="40">
        <v>600</v>
      </c>
      <c r="K100" s="49">
        <v>0</v>
      </c>
      <c r="L100" s="41">
        <v>15.91</v>
      </c>
      <c r="M100" s="41">
        <v>15.91</v>
      </c>
      <c r="N100" s="41"/>
      <c r="O100" s="42">
        <f t="shared" si="14"/>
        <v>1500</v>
      </c>
    </row>
    <row r="101" spans="1:15" ht="39" customHeight="1">
      <c r="A101" s="11">
        <v>8</v>
      </c>
      <c r="B101" s="15">
        <v>852</v>
      </c>
      <c r="C101" s="11">
        <v>85219</v>
      </c>
      <c r="D101" s="13" t="s">
        <v>32</v>
      </c>
      <c r="E101" s="16" t="s">
        <v>57</v>
      </c>
      <c r="F101" s="39">
        <f t="shared" si="15"/>
        <v>150</v>
      </c>
      <c r="G101" s="40">
        <v>150</v>
      </c>
      <c r="H101" s="49">
        <v>0</v>
      </c>
      <c r="I101" s="39">
        <f t="shared" si="16"/>
        <v>150</v>
      </c>
      <c r="J101" s="40">
        <v>150</v>
      </c>
      <c r="K101" s="49">
        <v>0</v>
      </c>
      <c r="L101" s="41">
        <v>60</v>
      </c>
      <c r="M101" s="41">
        <v>60</v>
      </c>
      <c r="N101" s="41"/>
      <c r="O101" s="42">
        <f t="shared" si="14"/>
        <v>100</v>
      </c>
    </row>
    <row r="102" spans="1:15" ht="42" customHeight="1">
      <c r="A102" s="11">
        <v>9</v>
      </c>
      <c r="B102" s="15">
        <v>852</v>
      </c>
      <c r="C102" s="11">
        <v>85219</v>
      </c>
      <c r="D102" s="13" t="s">
        <v>49</v>
      </c>
      <c r="E102" s="16" t="s">
        <v>76</v>
      </c>
      <c r="F102" s="39">
        <f t="shared" si="15"/>
        <v>106600</v>
      </c>
      <c r="G102" s="40">
        <v>106600</v>
      </c>
      <c r="H102" s="49">
        <v>0</v>
      </c>
      <c r="I102" s="39">
        <f t="shared" si="16"/>
        <v>97000</v>
      </c>
      <c r="J102" s="40">
        <v>97000</v>
      </c>
      <c r="K102" s="49">
        <v>0</v>
      </c>
      <c r="L102" s="41">
        <v>47537</v>
      </c>
      <c r="M102" s="41">
        <v>47537</v>
      </c>
      <c r="N102" s="41"/>
      <c r="O102" s="42">
        <f t="shared" si="14"/>
        <v>90.99437148217636</v>
      </c>
    </row>
    <row r="103" spans="1:15" ht="21" customHeight="1">
      <c r="A103" s="11">
        <v>10</v>
      </c>
      <c r="B103" s="15">
        <v>852</v>
      </c>
      <c r="C103" s="11">
        <v>85228</v>
      </c>
      <c r="D103" s="13" t="s">
        <v>27</v>
      </c>
      <c r="E103" s="16" t="s">
        <v>118</v>
      </c>
      <c r="F103" s="39">
        <f t="shared" si="15"/>
        <v>10500</v>
      </c>
      <c r="G103" s="40">
        <v>10500</v>
      </c>
      <c r="H103" s="49">
        <v>0</v>
      </c>
      <c r="I103" s="39">
        <f t="shared" si="16"/>
        <v>10500</v>
      </c>
      <c r="J103" s="40">
        <v>10500</v>
      </c>
      <c r="K103" s="49">
        <v>0</v>
      </c>
      <c r="L103" s="41">
        <v>4210.67</v>
      </c>
      <c r="M103" s="41">
        <v>4210.67</v>
      </c>
      <c r="N103" s="41"/>
      <c r="O103" s="42">
        <f t="shared" si="14"/>
        <v>100</v>
      </c>
    </row>
    <row r="104" spans="1:15" ht="41.25" customHeight="1">
      <c r="A104" s="11">
        <v>11</v>
      </c>
      <c r="B104" s="15">
        <v>852</v>
      </c>
      <c r="C104" s="11">
        <v>85228</v>
      </c>
      <c r="D104" s="13" t="s">
        <v>32</v>
      </c>
      <c r="E104" s="16" t="s">
        <v>57</v>
      </c>
      <c r="F104" s="39">
        <f t="shared" si="15"/>
        <v>15</v>
      </c>
      <c r="G104" s="40">
        <v>15</v>
      </c>
      <c r="H104" s="49">
        <v>0</v>
      </c>
      <c r="I104" s="39">
        <f t="shared" si="16"/>
        <v>15</v>
      </c>
      <c r="J104" s="40">
        <v>15</v>
      </c>
      <c r="K104" s="49">
        <v>0</v>
      </c>
      <c r="L104" s="41">
        <v>5</v>
      </c>
      <c r="M104" s="41">
        <v>5</v>
      </c>
      <c r="N104" s="41"/>
      <c r="O104" s="42">
        <f t="shared" si="14"/>
        <v>100</v>
      </c>
    </row>
    <row r="105" spans="1:15" ht="38.25" customHeight="1" hidden="1">
      <c r="A105" s="11">
        <v>12</v>
      </c>
      <c r="B105" s="15">
        <v>852</v>
      </c>
      <c r="C105" s="11">
        <v>85295</v>
      </c>
      <c r="D105" s="13" t="s">
        <v>49</v>
      </c>
      <c r="E105" s="16" t="s">
        <v>77</v>
      </c>
      <c r="F105" s="39">
        <f t="shared" si="15"/>
        <v>45000</v>
      </c>
      <c r="G105" s="40">
        <v>45000</v>
      </c>
      <c r="H105" s="49">
        <v>0</v>
      </c>
      <c r="I105" s="39">
        <f t="shared" si="16"/>
        <v>0</v>
      </c>
      <c r="J105" s="40"/>
      <c r="K105" s="49">
        <v>0</v>
      </c>
      <c r="L105" s="41">
        <v>31500</v>
      </c>
      <c r="M105" s="41">
        <v>31500</v>
      </c>
      <c r="N105" s="41"/>
      <c r="O105" s="42">
        <f t="shared" si="14"/>
        <v>0</v>
      </c>
    </row>
    <row r="106" spans="1:16" s="36" customFormat="1" ht="18" customHeight="1">
      <c r="A106" s="77" t="s">
        <v>59</v>
      </c>
      <c r="B106" s="93"/>
      <c r="C106" s="93"/>
      <c r="D106" s="91"/>
      <c r="E106" s="92"/>
      <c r="F106" s="47">
        <f>SUM(F93:F105)</f>
        <v>1598327</v>
      </c>
      <c r="G106" s="49">
        <f>SUM(G93:G105)</f>
        <v>1598327</v>
      </c>
      <c r="H106" s="49">
        <v>0</v>
      </c>
      <c r="I106" s="47">
        <f>SUM(I93:I105)</f>
        <v>1433975</v>
      </c>
      <c r="J106" s="49">
        <f>SUM(J93:J105)</f>
        <v>1433975</v>
      </c>
      <c r="K106" s="49">
        <v>0</v>
      </c>
      <c r="L106" s="48">
        <f>SUM(L93:L105)</f>
        <v>703127.56</v>
      </c>
      <c r="M106" s="48">
        <f>SUM(M93:M105)</f>
        <v>703127.56</v>
      </c>
      <c r="N106" s="61">
        <f>SUM(N102)</f>
        <v>0</v>
      </c>
      <c r="O106" s="42">
        <f t="shared" si="14"/>
        <v>89.717248097542</v>
      </c>
      <c r="P106" s="65"/>
    </row>
    <row r="107" spans="1:15" ht="39" customHeight="1" hidden="1">
      <c r="A107" s="21">
        <v>1</v>
      </c>
      <c r="B107" s="15">
        <v>854</v>
      </c>
      <c r="C107" s="11">
        <v>85415</v>
      </c>
      <c r="D107" s="11">
        <v>2030</v>
      </c>
      <c r="E107" s="14" t="s">
        <v>94</v>
      </c>
      <c r="F107" s="39">
        <f aca="true" t="shared" si="17" ref="F107:F112">SUM(G107+H107)</f>
        <v>5135</v>
      </c>
      <c r="G107" s="49">
        <v>5135</v>
      </c>
      <c r="H107" s="49">
        <v>0</v>
      </c>
      <c r="I107" s="39">
        <f aca="true" t="shared" si="18" ref="I107:I112">SUM(J107+K107)</f>
        <v>0</v>
      </c>
      <c r="J107" s="49">
        <v>0</v>
      </c>
      <c r="K107" s="49">
        <v>0</v>
      </c>
      <c r="L107" s="41">
        <v>5135</v>
      </c>
      <c r="M107" s="41">
        <v>5135</v>
      </c>
      <c r="N107" s="41"/>
      <c r="O107" s="42">
        <f t="shared" si="14"/>
        <v>0</v>
      </c>
    </row>
    <row r="108" spans="1:16" s="36" customFormat="1" ht="15.75" customHeight="1" hidden="1">
      <c r="A108" s="77" t="s">
        <v>64</v>
      </c>
      <c r="B108" s="91"/>
      <c r="C108" s="91"/>
      <c r="D108" s="91"/>
      <c r="E108" s="92"/>
      <c r="F108" s="47">
        <f t="shared" si="17"/>
        <v>5135</v>
      </c>
      <c r="G108" s="49">
        <f>SUM(G107:G107)</f>
        <v>5135</v>
      </c>
      <c r="H108" s="49">
        <v>0</v>
      </c>
      <c r="I108" s="47">
        <f t="shared" si="18"/>
        <v>0</v>
      </c>
      <c r="J108" s="49">
        <f>SUM(J107:J107)</f>
        <v>0</v>
      </c>
      <c r="K108" s="49">
        <v>0</v>
      </c>
      <c r="L108" s="48">
        <f>SUM(L107:L107)</f>
        <v>5135</v>
      </c>
      <c r="M108" s="48">
        <f>SUM(M107:M107)</f>
        <v>5135</v>
      </c>
      <c r="N108" s="61">
        <v>0</v>
      </c>
      <c r="O108" s="42">
        <f t="shared" si="14"/>
        <v>0</v>
      </c>
      <c r="P108" s="65"/>
    </row>
    <row r="109" spans="1:15" ht="18.75" customHeight="1">
      <c r="A109" s="22">
        <v>1</v>
      </c>
      <c r="B109" s="23">
        <v>921</v>
      </c>
      <c r="C109" s="22">
        <v>92109</v>
      </c>
      <c r="D109" s="24" t="s">
        <v>27</v>
      </c>
      <c r="E109" s="25" t="s">
        <v>78</v>
      </c>
      <c r="F109" s="39">
        <f t="shared" si="17"/>
        <v>4500</v>
      </c>
      <c r="G109" s="40">
        <v>4500</v>
      </c>
      <c r="H109" s="40">
        <v>0</v>
      </c>
      <c r="I109" s="39">
        <f t="shared" si="18"/>
        <v>5500</v>
      </c>
      <c r="J109" s="40">
        <v>5500</v>
      </c>
      <c r="K109" s="49">
        <v>0</v>
      </c>
      <c r="L109" s="41">
        <v>2065</v>
      </c>
      <c r="M109" s="41">
        <v>2065</v>
      </c>
      <c r="N109" s="41"/>
      <c r="O109" s="42">
        <f t="shared" si="14"/>
        <v>122.22222222222223</v>
      </c>
    </row>
    <row r="110" spans="1:16" s="36" customFormat="1" ht="15.75" customHeight="1">
      <c r="A110" s="77" t="s">
        <v>56</v>
      </c>
      <c r="B110" s="93"/>
      <c r="C110" s="93"/>
      <c r="D110" s="91"/>
      <c r="E110" s="92"/>
      <c r="F110" s="47">
        <f t="shared" si="17"/>
        <v>4500</v>
      </c>
      <c r="G110" s="49">
        <f>SUM(G109)</f>
        <v>4500</v>
      </c>
      <c r="H110" s="47">
        <f>SUM(H109)</f>
        <v>0</v>
      </c>
      <c r="I110" s="47">
        <f t="shared" si="18"/>
        <v>5500</v>
      </c>
      <c r="J110" s="49">
        <f>SUM(J109)</f>
        <v>5500</v>
      </c>
      <c r="K110" s="47">
        <f>SUM(K109)</f>
        <v>0</v>
      </c>
      <c r="L110" s="48">
        <f>SUM(L109)</f>
        <v>2065</v>
      </c>
      <c r="M110" s="48">
        <f>SUM(M109)</f>
        <v>2065</v>
      </c>
      <c r="N110" s="48"/>
      <c r="O110" s="42">
        <f t="shared" si="14"/>
        <v>122.22222222222223</v>
      </c>
      <c r="P110" s="65"/>
    </row>
    <row r="111" spans="1:16" s="36" customFormat="1" ht="40.5" customHeight="1">
      <c r="A111" s="70">
        <v>1</v>
      </c>
      <c r="B111" s="15">
        <v>926</v>
      </c>
      <c r="C111" s="9">
        <v>92605</v>
      </c>
      <c r="D111" s="9">
        <v>8545</v>
      </c>
      <c r="E111" s="19" t="s">
        <v>125</v>
      </c>
      <c r="F111" s="47">
        <f t="shared" si="17"/>
        <v>0</v>
      </c>
      <c r="G111" s="49"/>
      <c r="H111" s="47"/>
      <c r="I111" s="47">
        <f t="shared" si="18"/>
        <v>1622958</v>
      </c>
      <c r="J111" s="49">
        <v>1622958</v>
      </c>
      <c r="K111" s="49"/>
      <c r="L111" s="48"/>
      <c r="M111" s="48"/>
      <c r="N111" s="48"/>
      <c r="O111" s="42" t="e">
        <f t="shared" si="14"/>
        <v>#DIV/0!</v>
      </c>
      <c r="P111" s="65"/>
    </row>
    <row r="112" spans="1:16" s="36" customFormat="1" ht="16.5" customHeight="1">
      <c r="A112" s="77" t="s">
        <v>126</v>
      </c>
      <c r="B112" s="93"/>
      <c r="C112" s="93"/>
      <c r="D112" s="91"/>
      <c r="E112" s="92"/>
      <c r="F112" s="47">
        <f t="shared" si="17"/>
        <v>0</v>
      </c>
      <c r="G112" s="49"/>
      <c r="H112" s="47"/>
      <c r="I112" s="47">
        <f t="shared" si="18"/>
        <v>1622958</v>
      </c>
      <c r="J112" s="49">
        <v>1622958</v>
      </c>
      <c r="K112" s="49"/>
      <c r="L112" s="49">
        <v>1622958</v>
      </c>
      <c r="M112" s="49">
        <v>1622958</v>
      </c>
      <c r="N112" s="49">
        <v>1622958</v>
      </c>
      <c r="O112" s="42"/>
      <c r="P112" s="65"/>
    </row>
    <row r="113" spans="1:15" ht="12">
      <c r="A113" s="94" t="s">
        <v>136</v>
      </c>
      <c r="B113" s="95"/>
      <c r="C113" s="95"/>
      <c r="D113" s="96"/>
      <c r="E113" s="97"/>
      <c r="F113" s="58">
        <f>SUM(H113+G113)</f>
        <v>73643862</v>
      </c>
      <c r="G113" s="58">
        <f>SUM(G20+G31+G36+G39+G41+G67+G71+G90+G92+G106+G108+G110)</f>
        <v>72892782</v>
      </c>
      <c r="H113" s="58">
        <f>SUM(H20+H31+H36+H39+H41+H67+H71+H90+H92+H106+H108+H110)</f>
        <v>751080</v>
      </c>
      <c r="I113" s="39">
        <f aca="true" t="shared" si="19" ref="I113:I118">SUM(K113+J113)</f>
        <v>74772502</v>
      </c>
      <c r="J113" s="39">
        <f>SUM(J20+J31+J36+J39+J41+J67+J71+J90+J92+J106+J108+J110+J112)</f>
        <v>72856062</v>
      </c>
      <c r="K113" s="39">
        <f>SUM(K20+K31+K36+K39+K41+K67+K71+K90+K92+K106+K108+K110+K112+K22)</f>
        <v>1916440</v>
      </c>
      <c r="L113" s="59" t="e">
        <f>SUM(L20+L31+L36+L39+L41+L67+L71+L90+L92+L106+L108+#REF!+L110)</f>
        <v>#REF!</v>
      </c>
      <c r="M113" s="59">
        <f>SUM(M20+M36+M31+M39+M41+M67+M71+M90+M92+M106+M108+M110)</f>
        <v>36365266.85</v>
      </c>
      <c r="N113" s="59">
        <f>SUM(N20+N31)</f>
        <v>814924.7999999999</v>
      </c>
      <c r="O113" s="42">
        <f t="shared" si="14"/>
        <v>101.53256492713541</v>
      </c>
    </row>
    <row r="114" spans="1:11" ht="23.25" customHeight="1">
      <c r="A114" s="67" t="s">
        <v>145</v>
      </c>
      <c r="B114" s="89" t="s">
        <v>137</v>
      </c>
      <c r="C114" s="90"/>
      <c r="D114" s="90"/>
      <c r="E114" s="90"/>
      <c r="F114" s="69"/>
      <c r="I114" s="72">
        <f t="shared" si="19"/>
        <v>3127026</v>
      </c>
      <c r="J114" s="71">
        <f>SUM(J115:J118)</f>
        <v>1230586</v>
      </c>
      <c r="K114" s="71">
        <f>SUM(K115:K118)</f>
        <v>1896440</v>
      </c>
    </row>
    <row r="115" spans="1:11" ht="22.5" customHeight="1">
      <c r="A115" s="9" t="s">
        <v>138</v>
      </c>
      <c r="B115" s="98" t="s">
        <v>139</v>
      </c>
      <c r="C115" s="99"/>
      <c r="D115" s="99"/>
      <c r="E115" s="100"/>
      <c r="I115" s="72">
        <f t="shared" si="19"/>
        <v>1230586</v>
      </c>
      <c r="J115" s="71">
        <f>1228012+2574</f>
        <v>1230586</v>
      </c>
      <c r="K115" s="71">
        <v>0</v>
      </c>
    </row>
    <row r="116" spans="1:11" ht="29.25" customHeight="1">
      <c r="A116" s="9" t="s">
        <v>140</v>
      </c>
      <c r="B116" s="98" t="s">
        <v>151</v>
      </c>
      <c r="C116" s="99"/>
      <c r="D116" s="99"/>
      <c r="E116" s="100"/>
      <c r="I116" s="72">
        <f t="shared" si="19"/>
        <v>1896440</v>
      </c>
      <c r="J116" s="71">
        <v>0</v>
      </c>
      <c r="K116" s="71">
        <v>1896440</v>
      </c>
    </row>
    <row r="117" spans="1:11" ht="21.75" customHeight="1">
      <c r="A117" s="9" t="s">
        <v>141</v>
      </c>
      <c r="B117" s="98" t="s">
        <v>143</v>
      </c>
      <c r="C117" s="99"/>
      <c r="D117" s="99"/>
      <c r="E117" s="100"/>
      <c r="I117" s="72">
        <f t="shared" si="19"/>
        <v>0</v>
      </c>
      <c r="J117" s="71">
        <v>0</v>
      </c>
      <c r="K117" s="34"/>
    </row>
    <row r="118" spans="1:17" ht="23.25" customHeight="1">
      <c r="A118" s="9" t="s">
        <v>142</v>
      </c>
      <c r="B118" s="120" t="s">
        <v>144</v>
      </c>
      <c r="C118" s="121"/>
      <c r="D118" s="121"/>
      <c r="E118" s="122"/>
      <c r="I118" s="72">
        <f t="shared" si="19"/>
        <v>0</v>
      </c>
      <c r="J118" s="71">
        <v>0</v>
      </c>
      <c r="K118" s="71">
        <v>0</v>
      </c>
      <c r="Q118" s="76">
        <f>SUM(I118:P118)</f>
        <v>0</v>
      </c>
    </row>
    <row r="119" spans="1:11" ht="22.5" customHeight="1">
      <c r="A119" s="67" t="s">
        <v>146</v>
      </c>
      <c r="B119" s="89" t="s">
        <v>147</v>
      </c>
      <c r="C119" s="90"/>
      <c r="D119" s="90"/>
      <c r="E119" s="90"/>
      <c r="I119" s="72">
        <f>SUM(J119+K119)</f>
        <v>180000</v>
      </c>
      <c r="J119" s="71">
        <v>180000</v>
      </c>
      <c r="K119" s="71">
        <v>0</v>
      </c>
    </row>
    <row r="120" spans="1:3" ht="12">
      <c r="A120" s="26"/>
      <c r="B120" s="26"/>
      <c r="C120" s="26"/>
    </row>
    <row r="121" spans="1:3" ht="12">
      <c r="A121" s="26"/>
      <c r="B121" s="26"/>
      <c r="C121" s="26"/>
    </row>
    <row r="122" spans="1:3" ht="12">
      <c r="A122" s="26"/>
      <c r="B122" s="26"/>
      <c r="C122" s="26"/>
    </row>
    <row r="123" spans="1:3" ht="12">
      <c r="A123" s="26"/>
      <c r="B123" s="26"/>
      <c r="C123" s="26"/>
    </row>
    <row r="124" spans="1:3" ht="12">
      <c r="A124" s="26"/>
      <c r="B124" s="26"/>
      <c r="C124" s="26"/>
    </row>
    <row r="125" spans="1:3" ht="12">
      <c r="A125" s="26"/>
      <c r="B125" s="26"/>
      <c r="C125" s="26"/>
    </row>
    <row r="126" spans="1:3" ht="12">
      <c r="A126" s="26"/>
      <c r="B126" s="26"/>
      <c r="C126" s="26"/>
    </row>
    <row r="127" spans="1:3" ht="12">
      <c r="A127" s="26"/>
      <c r="B127" s="26"/>
      <c r="C127" s="26"/>
    </row>
    <row r="128" spans="1:3" ht="12">
      <c r="A128" s="26"/>
      <c r="B128" s="26"/>
      <c r="C128" s="26"/>
    </row>
    <row r="129" spans="1:3" ht="12">
      <c r="A129" s="26"/>
      <c r="B129" s="26"/>
      <c r="C129" s="26"/>
    </row>
    <row r="130" spans="1:3" ht="12">
      <c r="A130" s="26"/>
      <c r="B130" s="26"/>
      <c r="C130" s="26"/>
    </row>
    <row r="131" spans="1:3" ht="12">
      <c r="A131" s="26"/>
      <c r="B131" s="26"/>
      <c r="C131" s="26"/>
    </row>
    <row r="132" spans="1:3" ht="12">
      <c r="A132" s="26"/>
      <c r="B132" s="26"/>
      <c r="C132" s="26"/>
    </row>
    <row r="133" spans="1:3" ht="12">
      <c r="A133" s="26"/>
      <c r="B133" s="26"/>
      <c r="C133" s="26"/>
    </row>
    <row r="134" spans="1:3" ht="12">
      <c r="A134" s="26"/>
      <c r="B134" s="26"/>
      <c r="C134" s="26"/>
    </row>
    <row r="135" spans="1:3" ht="12">
      <c r="A135" s="26"/>
      <c r="B135" s="26"/>
      <c r="C135" s="26"/>
    </row>
    <row r="136" spans="1:3" ht="12">
      <c r="A136" s="26"/>
      <c r="B136" s="26"/>
      <c r="C136" s="26"/>
    </row>
    <row r="137" spans="1:3" ht="12">
      <c r="A137" s="26"/>
      <c r="B137" s="26"/>
      <c r="C137" s="26"/>
    </row>
    <row r="138" spans="1:3" ht="12">
      <c r="A138" s="26"/>
      <c r="B138" s="26"/>
      <c r="C138" s="26"/>
    </row>
    <row r="139" spans="1:3" ht="12">
      <c r="A139" s="26"/>
      <c r="B139" s="26"/>
      <c r="C139" s="26"/>
    </row>
    <row r="140" spans="1:3" ht="12">
      <c r="A140" s="26"/>
      <c r="B140" s="26"/>
      <c r="C140" s="26"/>
    </row>
    <row r="141" spans="1:3" ht="12">
      <c r="A141" s="26"/>
      <c r="B141" s="26"/>
      <c r="C141" s="26"/>
    </row>
    <row r="142" spans="1:3" ht="12">
      <c r="A142" s="26"/>
      <c r="B142" s="26"/>
      <c r="C142" s="26"/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8"/>
      <c r="B185" s="28"/>
      <c r="C185" s="28"/>
    </row>
    <row r="186" spans="1:3" ht="12">
      <c r="A186" s="28"/>
      <c r="B186" s="28"/>
      <c r="C186" s="28"/>
    </row>
    <row r="187" spans="1:3" ht="12">
      <c r="A187" s="28"/>
      <c r="B187" s="28"/>
      <c r="C187" s="28"/>
    </row>
    <row r="188" spans="1:3" ht="12">
      <c r="A188" s="28"/>
      <c r="B188" s="28"/>
      <c r="C188" s="28"/>
    </row>
    <row r="189" spans="1:3" ht="12">
      <c r="A189" s="28"/>
      <c r="B189" s="28"/>
      <c r="C189" s="28"/>
    </row>
    <row r="190" spans="1:3" ht="12">
      <c r="A190" s="28"/>
      <c r="B190" s="28"/>
      <c r="C190" s="28"/>
    </row>
    <row r="191" spans="1:3" ht="12">
      <c r="A191" s="28"/>
      <c r="B191" s="28"/>
      <c r="C191" s="28"/>
    </row>
    <row r="192" spans="1:3" ht="12">
      <c r="A192" s="28"/>
      <c r="B192" s="28"/>
      <c r="C192" s="28"/>
    </row>
    <row r="193" spans="1:3" ht="12">
      <c r="A193" s="28"/>
      <c r="B193" s="28"/>
      <c r="C193" s="28"/>
    </row>
    <row r="194" spans="1:3" ht="12">
      <c r="A194" s="29"/>
      <c r="B194" s="29"/>
      <c r="C194" s="29"/>
    </row>
  </sheetData>
  <mergeCells count="37">
    <mergeCell ref="B118:E118"/>
    <mergeCell ref="A22:E22"/>
    <mergeCell ref="A67:E67"/>
    <mergeCell ref="A41:E41"/>
    <mergeCell ref="B115:E115"/>
    <mergeCell ref="B116:E116"/>
    <mergeCell ref="B114:E114"/>
    <mergeCell ref="A20:E20"/>
    <mergeCell ref="A31:E31"/>
    <mergeCell ref="A36:E36"/>
    <mergeCell ref="A39:E39"/>
    <mergeCell ref="O8:O10"/>
    <mergeCell ref="F9:F10"/>
    <mergeCell ref="I8:K8"/>
    <mergeCell ref="I9:I10"/>
    <mergeCell ref="J9:K9"/>
    <mergeCell ref="G9:H9"/>
    <mergeCell ref="F8:H8"/>
    <mergeCell ref="M8:M10"/>
    <mergeCell ref="N8:N10"/>
    <mergeCell ref="B119:E119"/>
    <mergeCell ref="A108:E108"/>
    <mergeCell ref="A71:E71"/>
    <mergeCell ref="A90:E90"/>
    <mergeCell ref="A92:E92"/>
    <mergeCell ref="A112:E112"/>
    <mergeCell ref="A113:E113"/>
    <mergeCell ref="A106:E106"/>
    <mergeCell ref="A110:E110"/>
    <mergeCell ref="B117:E117"/>
    <mergeCell ref="A6:E6"/>
    <mergeCell ref="L8:L10"/>
    <mergeCell ref="B8:B10"/>
    <mergeCell ref="C8:C10"/>
    <mergeCell ref="A8:A10"/>
    <mergeCell ref="D8:D10"/>
    <mergeCell ref="E8:E10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2009-11-13T09:20:41Z</cp:lastPrinted>
  <dcterms:created xsi:type="dcterms:W3CDTF">2001-09-07T12:46:35Z</dcterms:created>
  <dcterms:modified xsi:type="dcterms:W3CDTF">2009-11-16T13:42:11Z</dcterms:modified>
  <cp:category/>
  <cp:version/>
  <cp:contentType/>
  <cp:contentStatus/>
</cp:coreProperties>
</file>