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pierwsze zmiany" sheetId="1" r:id="rId1"/>
    <sheet name="następne zmia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<sst xmlns="http://schemas.openxmlformats.org/spreadsheetml/2006/main" count="82" uniqueCount="44">
  <si>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>Lp</t>
  </si>
  <si>
    <t>Nazwa jednostki budżetowej</t>
  </si>
  <si>
    <t>Dział</t>
  </si>
  <si>
    <t>Dochody (w zł) wg uchwały budżetowej</t>
  </si>
  <si>
    <t>w tym:</t>
  </si>
  <si>
    <t>Wydatki ogółem (w zł) (po zmianach)</t>
  </si>
  <si>
    <t xml:space="preserve">bieżące </t>
  </si>
  <si>
    <t>majątkowe</t>
  </si>
  <si>
    <t>Ogółem dz. 801 rozdz 80101</t>
  </si>
  <si>
    <t>Gminne Przedszkole w Michałowicach</t>
  </si>
  <si>
    <t>Ogółem dz. 801 rozdz 80104</t>
  </si>
  <si>
    <t>Ogółem dz. 801 rozdz 80148</t>
  </si>
  <si>
    <t>Ogółem</t>
  </si>
  <si>
    <t xml:space="preserve">Stan środków pieniężnych na pocz roku  </t>
  </si>
  <si>
    <t>Dochody ogółem (w zł) (po zmianach)</t>
  </si>
  <si>
    <t>Rozdz</t>
  </si>
  <si>
    <t>Wójt Gminy Michałowice</t>
  </si>
  <si>
    <t>Proponowane zmiany w dochodach (zwiększenia/zmniejszenia)</t>
  </si>
  <si>
    <t>Proponowane wydatki ogółem (w zł) zwiększenia/zmniejszenia</t>
  </si>
  <si>
    <t>w Zespole Szkół Ogólnokształcącch w Komorowie wynikają z naliczonych odsetek na rachunku bankowym oraz odsetek za nieterminowe regulowanie wpłat z przeznaczeniem na bieżace zakupy,</t>
  </si>
  <si>
    <t>w Przedszkolu w Michałowicach i Nowej Wsi wynikają z licznych odpisów w związku z niską frekwencją dzieci uczęszających do przedszkoli-krótkotrwałe choroby.</t>
  </si>
  <si>
    <t xml:space="preserve">w Zespole Szkól w Michałowicach podyktowane są większymi niż zaplanowano dochodami z tytułu wynajmu pomiieszczen szkolnych z przeznaczeniem na zakup rejestratora i kamery monitoringu wizyjnego oraz zakup maszyny do czyszczenia podłóg </t>
  </si>
  <si>
    <t>Zespół Obsługi Ekonomiczno-Administracyjny Szkół Gminy Michałowice zwraca się z prośbą o dokonanie zmian w planie  dochodów samorządowych jednostek budżetowych i wydatków nimi finansowanymi w 2011 roku  stanowiącym załącznik nr 3 do Uchwały Budżetowej na rok 2011 Gminy Michałowice Nr IV/20/2011 z dnia 31 stycznia 2011 r. w sposób następujący:</t>
  </si>
  <si>
    <t xml:space="preserve">Szkoła Podstawowa im.Jana Pawła II w Michałowicach </t>
  </si>
  <si>
    <t>Szkoła Podstawowa im.Marii Dąbrowskiej w Komorowie</t>
  </si>
  <si>
    <t>Szkoła Podstawowa im.Mikołaja Kopernika w Nowej Wsi</t>
  </si>
  <si>
    <t>Gminne Przedszkole w Nowej Wsi</t>
  </si>
  <si>
    <t xml:space="preserve">Szkoła Podstawowa im.Marii Dąbrowskiej w Komorowie- stołówka szkolna </t>
  </si>
  <si>
    <t>Wydatki (w zł) wg uchwały budżetowej</t>
  </si>
  <si>
    <t>w Zespole Szkolno-Przedszkolnym w Nowej Wsi na bieżące zakupy i usługi,</t>
  </si>
  <si>
    <t>Proponowane zmiany  wynikają z większej ilości zawartych umów na najem pomieszczeń szkolnych  z przeznaczeniem na:</t>
  </si>
  <si>
    <t>w Zespole Szkół w Michałowicach na zakup środków czystości, pomocy naukowych i wydatków związanych z przewozem uczniów na imprezy sportowe oraz funkcjonowaniem klubu szachowego"Hetman"</t>
  </si>
  <si>
    <t>Nowa Wieś 2011-10-03</t>
  </si>
  <si>
    <t>ZOEAS.0114.66.2011</t>
  </si>
  <si>
    <t>Dochody po zmianach</t>
  </si>
  <si>
    <t>Wydatki po zmianach</t>
  </si>
  <si>
    <t>Proponowane zmiany  wynikają ze zwiększeniem planu odsetek na rachunkach bankowych w poszczególnych placówkach  oraz ze zmniejszeniem planu w gminnych przedszkolach w związku z niską frekwencją dzieci uczęszczających do przedszkoli -krótkotrwałe choroby..</t>
  </si>
  <si>
    <t>Rady Gminy Michałowice</t>
  </si>
  <si>
    <t>Proponowane zmiany w dochodach (zwiększenia/ zmniejszenia)</t>
  </si>
  <si>
    <t>Proponowane zmiany w wydatkach  zwiększenia/ zmniejszenia</t>
  </si>
  <si>
    <t>Załącznik Nr 5</t>
  </si>
  <si>
    <t>Dokonać zmian w planie dochodów jednostek budżetowych i wydatków nimi finansowanych w  2012 roku, stanowiącym załącznik nr 2 do Uchwały Budżetowej Gminy Michałowice Nr XII/119/2011 z dnia 21 grudnia 2011 r. w sposób następujący</t>
  </si>
  <si>
    <t>do Uchwały Nr XIX/180/2012</t>
  </si>
  <si>
    <t>z dnia 26 września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</si>
</sst>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3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0" borderId="5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5.57421875" style="18" customWidth="1"/>
    <col min="2" max="2" width="26.57421875" style="18" customWidth="1"/>
    <col min="3" max="3" width="7.140625" style="18" customWidth="1"/>
    <col min="4" max="4" width="6.140625" style="18" customWidth="1"/>
    <col min="5" max="5" width="10.8515625" style="18" hidden="1" customWidth="1"/>
    <col min="6" max="6" width="11.7109375" style="18" customWidth="1"/>
    <col min="7" max="7" width="10.8515625" style="18" customWidth="1"/>
    <col min="8" max="9" width="10.7109375" style="18" customWidth="1"/>
    <col min="10" max="10" width="10.421875" style="18" customWidth="1"/>
    <col min="11" max="11" width="9.28125" style="18" customWidth="1"/>
    <col min="12" max="12" width="9.140625" style="18" customWidth="1"/>
    <col min="13" max="13" width="11.28125" style="18" customWidth="1"/>
    <col min="14" max="14" width="10.00390625" style="18" customWidth="1"/>
    <col min="15" max="15" width="9.140625" style="18" customWidth="1"/>
    <col min="16" max="16" width="10.421875" style="18" bestFit="1" customWidth="1"/>
    <col min="17" max="17" width="9.28125" style="18" bestFit="1" customWidth="1"/>
    <col min="18" max="16384" width="9.140625" style="18" customWidth="1"/>
  </cols>
  <sheetData>
    <row r="1" spans="12:14" ht="12.75">
      <c r="L1" s="23" t="s">
        <v>40</v>
      </c>
      <c r="M1" s="23"/>
      <c r="N1" s="23"/>
    </row>
    <row r="2" spans="12:14" ht="12.75">
      <c r="L2" s="23" t="s">
        <v>42</v>
      </c>
      <c r="M2" s="23"/>
      <c r="N2" s="23"/>
    </row>
    <row r="3" spans="12:14" ht="12.75">
      <c r="L3" s="23" t="s">
        <v>37</v>
      </c>
      <c r="M3" s="23"/>
      <c r="N3" s="23"/>
    </row>
    <row r="4" spans="12:14" ht="12.75">
      <c r="L4" s="23" t="s">
        <v>43</v>
      </c>
      <c r="M4" s="23"/>
      <c r="N4" s="23"/>
    </row>
    <row r="6" spans="1:18" ht="27.75" customHeight="1">
      <c r="A6" s="33" t="s">
        <v>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</row>
    <row r="8" spans="1:18" ht="66" customHeight="1">
      <c r="A8" s="31" t="s">
        <v>0</v>
      </c>
      <c r="B8" s="29" t="s">
        <v>1</v>
      </c>
      <c r="C8" s="29" t="s">
        <v>2</v>
      </c>
      <c r="D8" s="29" t="s">
        <v>15</v>
      </c>
      <c r="E8" s="29" t="s">
        <v>13</v>
      </c>
      <c r="F8" s="29" t="s">
        <v>3</v>
      </c>
      <c r="G8" s="29" t="s">
        <v>38</v>
      </c>
      <c r="H8" s="29" t="s">
        <v>14</v>
      </c>
      <c r="I8" s="29" t="s">
        <v>28</v>
      </c>
      <c r="J8" s="29" t="s">
        <v>28</v>
      </c>
      <c r="K8" s="27" t="s">
        <v>4</v>
      </c>
      <c r="L8" s="28"/>
      <c r="M8" s="29" t="s">
        <v>39</v>
      </c>
      <c r="N8" s="27" t="s">
        <v>4</v>
      </c>
      <c r="O8" s="28"/>
      <c r="P8" s="29" t="s">
        <v>5</v>
      </c>
      <c r="Q8" s="27" t="s">
        <v>4</v>
      </c>
      <c r="R8" s="35"/>
    </row>
    <row r="9" spans="1:18" ht="12.75">
      <c r="A9" s="32"/>
      <c r="B9" s="30"/>
      <c r="C9" s="30"/>
      <c r="D9" s="30"/>
      <c r="E9" s="30"/>
      <c r="F9" s="30"/>
      <c r="G9" s="38"/>
      <c r="H9" s="30"/>
      <c r="I9" s="30"/>
      <c r="J9" s="30"/>
      <c r="K9" s="3" t="s">
        <v>6</v>
      </c>
      <c r="L9" s="3" t="s">
        <v>7</v>
      </c>
      <c r="M9" s="30"/>
      <c r="N9" s="3" t="s">
        <v>6</v>
      </c>
      <c r="O9" s="3" t="s">
        <v>7</v>
      </c>
      <c r="P9" s="30"/>
      <c r="Q9" s="3" t="s">
        <v>6</v>
      </c>
      <c r="R9" s="3" t="s">
        <v>7</v>
      </c>
    </row>
    <row r="10" spans="1:18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23.25" customHeight="1">
      <c r="A11" s="6">
        <v>1</v>
      </c>
      <c r="B11" s="7" t="s">
        <v>23</v>
      </c>
      <c r="C11" s="8">
        <v>801</v>
      </c>
      <c r="D11" s="9">
        <v>80101</v>
      </c>
      <c r="E11" s="10"/>
      <c r="F11" s="11">
        <v>50300</v>
      </c>
      <c r="G11" s="11">
        <v>330</v>
      </c>
      <c r="H11" s="11">
        <f>SUM(F11+G11)</f>
        <v>50630</v>
      </c>
      <c r="I11" s="11">
        <v>40200</v>
      </c>
      <c r="J11" s="11">
        <f>SUM(K11+L11)</f>
        <v>50300</v>
      </c>
      <c r="K11" s="11">
        <v>50300</v>
      </c>
      <c r="L11" s="12">
        <v>0</v>
      </c>
      <c r="M11" s="11">
        <f>N11+O11</f>
        <v>330</v>
      </c>
      <c r="N11" s="11">
        <v>330</v>
      </c>
      <c r="O11" s="12">
        <v>0</v>
      </c>
      <c r="P11" s="11">
        <f>Q11+R11</f>
        <v>50630</v>
      </c>
      <c r="Q11" s="11">
        <f>K11+N11</f>
        <v>50630</v>
      </c>
      <c r="R11" s="11">
        <v>0</v>
      </c>
    </row>
    <row r="12" spans="1:18" ht="28.5" customHeight="1">
      <c r="A12" s="6">
        <v>2</v>
      </c>
      <c r="B12" s="7" t="s">
        <v>24</v>
      </c>
      <c r="C12" s="8">
        <v>801</v>
      </c>
      <c r="D12" s="9">
        <v>80101</v>
      </c>
      <c r="E12" s="10"/>
      <c r="F12" s="11">
        <v>80350</v>
      </c>
      <c r="G12" s="11">
        <v>10470</v>
      </c>
      <c r="H12" s="11">
        <f>SUM(F12+G12)</f>
        <v>90820</v>
      </c>
      <c r="I12" s="11">
        <v>80350</v>
      </c>
      <c r="J12" s="11">
        <f>SUM(K12+L12)</f>
        <v>80350</v>
      </c>
      <c r="K12" s="11">
        <v>80350</v>
      </c>
      <c r="L12" s="12">
        <v>0</v>
      </c>
      <c r="M12" s="11">
        <f>N12+O12</f>
        <v>10470</v>
      </c>
      <c r="N12" s="11">
        <v>10470</v>
      </c>
      <c r="O12" s="11">
        <v>0</v>
      </c>
      <c r="P12" s="11">
        <f>Q12+R12</f>
        <v>90820</v>
      </c>
      <c r="Q12" s="11">
        <f>K12+N12</f>
        <v>90820</v>
      </c>
      <c r="R12" s="11">
        <v>0</v>
      </c>
    </row>
    <row r="13" spans="1:18" ht="26.25" customHeight="1">
      <c r="A13" s="6">
        <v>3</v>
      </c>
      <c r="B13" s="7" t="s">
        <v>25</v>
      </c>
      <c r="C13" s="8">
        <v>801</v>
      </c>
      <c r="D13" s="9">
        <v>80101</v>
      </c>
      <c r="E13" s="10"/>
      <c r="F13" s="11">
        <v>105400</v>
      </c>
      <c r="G13" s="11">
        <v>150</v>
      </c>
      <c r="H13" s="11">
        <f>SUM(F13+G13)</f>
        <v>105550</v>
      </c>
      <c r="I13" s="11">
        <v>59850</v>
      </c>
      <c r="J13" s="11">
        <f>SUM(K13+L13)</f>
        <v>105400</v>
      </c>
      <c r="K13" s="11">
        <f>105400-15000</f>
        <v>90400</v>
      </c>
      <c r="L13" s="12">
        <v>15000</v>
      </c>
      <c r="M13" s="11">
        <f>N13+O13</f>
        <v>150</v>
      </c>
      <c r="N13" s="11">
        <f>15000+150</f>
        <v>15150</v>
      </c>
      <c r="O13" s="12">
        <v>-15000</v>
      </c>
      <c r="P13" s="11">
        <f>Q13+R13</f>
        <v>105550</v>
      </c>
      <c r="Q13" s="11">
        <f>K13+N13</f>
        <v>105550</v>
      </c>
      <c r="R13" s="11">
        <v>0</v>
      </c>
    </row>
    <row r="14" spans="1:18" ht="17.25" customHeight="1">
      <c r="A14" s="24" t="s">
        <v>8</v>
      </c>
      <c r="B14" s="25"/>
      <c r="C14" s="25"/>
      <c r="D14" s="26"/>
      <c r="E14" s="13">
        <f aca="true" t="shared" si="0" ref="E14:L14">SUM(E11:E13)</f>
        <v>0</v>
      </c>
      <c r="F14" s="13">
        <f t="shared" si="0"/>
        <v>236050</v>
      </c>
      <c r="G14" s="13">
        <f t="shared" si="0"/>
        <v>10950</v>
      </c>
      <c r="H14" s="13">
        <f t="shared" si="0"/>
        <v>247000</v>
      </c>
      <c r="I14" s="13">
        <f t="shared" si="0"/>
        <v>180400</v>
      </c>
      <c r="J14" s="19">
        <f>SUM(J11:J13)</f>
        <v>236050</v>
      </c>
      <c r="K14" s="13">
        <f>SUM(K11:K13)</f>
        <v>221050</v>
      </c>
      <c r="L14" s="13">
        <f t="shared" si="0"/>
        <v>15000</v>
      </c>
      <c r="M14" s="13">
        <f aca="true" t="shared" si="1" ref="M14:R14">SUM(M11:M13)</f>
        <v>10950</v>
      </c>
      <c r="N14" s="13">
        <f t="shared" si="1"/>
        <v>25950</v>
      </c>
      <c r="O14" s="13">
        <f t="shared" si="1"/>
        <v>-15000</v>
      </c>
      <c r="P14" s="13">
        <f t="shared" si="1"/>
        <v>247000</v>
      </c>
      <c r="Q14" s="13">
        <f t="shared" si="1"/>
        <v>247000</v>
      </c>
      <c r="R14" s="13">
        <f t="shared" si="1"/>
        <v>0</v>
      </c>
    </row>
    <row r="15" spans="1:18" ht="29.25" customHeight="1">
      <c r="A15" s="6">
        <v>1</v>
      </c>
      <c r="B15" s="7" t="s">
        <v>9</v>
      </c>
      <c r="C15" s="8">
        <v>801</v>
      </c>
      <c r="D15" s="15">
        <v>80104</v>
      </c>
      <c r="E15" s="10"/>
      <c r="F15" s="11">
        <v>210000</v>
      </c>
      <c r="G15" s="11">
        <v>-20000</v>
      </c>
      <c r="H15" s="11">
        <f>F15+G15</f>
        <v>190000</v>
      </c>
      <c r="I15" s="11">
        <v>214200</v>
      </c>
      <c r="J15" s="11">
        <f>K15+L15</f>
        <v>210000</v>
      </c>
      <c r="K15" s="11">
        <v>210000</v>
      </c>
      <c r="L15" s="12">
        <v>0</v>
      </c>
      <c r="M15" s="11">
        <f>N15</f>
        <v>-20000</v>
      </c>
      <c r="N15" s="11">
        <v>-20000</v>
      </c>
      <c r="O15" s="12">
        <v>0</v>
      </c>
      <c r="P15" s="11">
        <f>Q15+R15</f>
        <v>190000</v>
      </c>
      <c r="Q15" s="11">
        <f>N15+K15</f>
        <v>190000</v>
      </c>
      <c r="R15" s="12">
        <v>0</v>
      </c>
    </row>
    <row r="16" spans="1:18" ht="18" customHeight="1">
      <c r="A16" s="6">
        <v>2</v>
      </c>
      <c r="B16" s="7" t="s">
        <v>26</v>
      </c>
      <c r="C16" s="8">
        <v>801</v>
      </c>
      <c r="D16" s="15">
        <v>80104</v>
      </c>
      <c r="E16" s="10"/>
      <c r="F16" s="11">
        <v>74200</v>
      </c>
      <c r="G16" s="11">
        <v>-10100</v>
      </c>
      <c r="H16" s="11">
        <f>F16+G16</f>
        <v>64100</v>
      </c>
      <c r="I16" s="11">
        <v>74200</v>
      </c>
      <c r="J16" s="11">
        <f>K16+L16</f>
        <v>74200</v>
      </c>
      <c r="K16" s="11">
        <v>74200</v>
      </c>
      <c r="L16" s="12">
        <v>0</v>
      </c>
      <c r="M16" s="11">
        <f>N16</f>
        <v>-10100</v>
      </c>
      <c r="N16" s="11">
        <v>-10100</v>
      </c>
      <c r="O16" s="12">
        <v>0</v>
      </c>
      <c r="P16" s="11">
        <f>Q16+R16</f>
        <v>64100</v>
      </c>
      <c r="Q16" s="11">
        <f>N16+K16</f>
        <v>64100</v>
      </c>
      <c r="R16" s="12">
        <v>0</v>
      </c>
    </row>
    <row r="17" spans="1:18" ht="16.5" customHeight="1">
      <c r="A17" s="24" t="s">
        <v>10</v>
      </c>
      <c r="B17" s="25"/>
      <c r="C17" s="25"/>
      <c r="D17" s="26"/>
      <c r="E17" s="10">
        <f>SUM(E15:E16)</f>
        <v>0</v>
      </c>
      <c r="F17" s="10">
        <f>SUM(F15:F16)</f>
        <v>284200</v>
      </c>
      <c r="G17" s="13">
        <f>SUM(G15:G16)</f>
        <v>-30100</v>
      </c>
      <c r="H17" s="13">
        <f>SUM(H15:H16)</f>
        <v>254100</v>
      </c>
      <c r="I17" s="13">
        <f>SUM(I15:I16)</f>
        <v>288400</v>
      </c>
      <c r="J17" s="19">
        <f>K17+L17</f>
        <v>284200</v>
      </c>
      <c r="K17" s="13">
        <f>SUM(K15:K16)</f>
        <v>284200</v>
      </c>
      <c r="L17" s="14">
        <f aca="true" t="shared" si="2" ref="L17:R17">SUM(L15:L16)</f>
        <v>0</v>
      </c>
      <c r="M17" s="13">
        <f t="shared" si="2"/>
        <v>-30100</v>
      </c>
      <c r="N17" s="13">
        <f t="shared" si="2"/>
        <v>-30100</v>
      </c>
      <c r="O17" s="14">
        <f t="shared" si="2"/>
        <v>0</v>
      </c>
      <c r="P17" s="13">
        <f t="shared" si="2"/>
        <v>254100</v>
      </c>
      <c r="Q17" s="13">
        <f t="shared" si="2"/>
        <v>254100</v>
      </c>
      <c r="R17" s="14">
        <f t="shared" si="2"/>
        <v>0</v>
      </c>
    </row>
    <row r="18" spans="1:18" ht="33.75" customHeight="1">
      <c r="A18" s="16">
        <v>1</v>
      </c>
      <c r="B18" s="7" t="s">
        <v>27</v>
      </c>
      <c r="C18" s="15">
        <v>801</v>
      </c>
      <c r="D18" s="15">
        <v>80148</v>
      </c>
      <c r="E18" s="17"/>
      <c r="F18" s="11">
        <v>218700</v>
      </c>
      <c r="G18" s="11">
        <v>-97688</v>
      </c>
      <c r="H18" s="11">
        <f>F18+G18</f>
        <v>121012</v>
      </c>
      <c r="I18" s="11">
        <v>213240</v>
      </c>
      <c r="J18" s="11">
        <f>K18+L18</f>
        <v>218700</v>
      </c>
      <c r="K18" s="11">
        <v>218700</v>
      </c>
      <c r="L18" s="12">
        <v>0</v>
      </c>
      <c r="M18" s="11">
        <f>SUM(N18)</f>
        <v>-97688</v>
      </c>
      <c r="N18" s="11">
        <v>-97688</v>
      </c>
      <c r="O18" s="12">
        <v>0</v>
      </c>
      <c r="P18" s="11">
        <f>Q18+R18</f>
        <v>121012</v>
      </c>
      <c r="Q18" s="11">
        <f>N18+K18</f>
        <v>121012</v>
      </c>
      <c r="R18" s="12">
        <v>0</v>
      </c>
    </row>
    <row r="19" spans="1:18" ht="18.75" customHeight="1">
      <c r="A19" s="24" t="s">
        <v>11</v>
      </c>
      <c r="B19" s="25"/>
      <c r="C19" s="25"/>
      <c r="D19" s="26"/>
      <c r="E19" s="19">
        <f aca="true" t="shared" si="3" ref="E19:Q19">SUM(E18)</f>
        <v>0</v>
      </c>
      <c r="F19" s="19">
        <f t="shared" si="3"/>
        <v>218700</v>
      </c>
      <c r="G19" s="13">
        <f t="shared" si="3"/>
        <v>-97688</v>
      </c>
      <c r="H19" s="13">
        <f t="shared" si="3"/>
        <v>121012</v>
      </c>
      <c r="I19" s="13">
        <f t="shared" si="3"/>
        <v>213240</v>
      </c>
      <c r="J19" s="11">
        <f>SUM(J18)</f>
        <v>218700</v>
      </c>
      <c r="K19" s="13">
        <f t="shared" si="3"/>
        <v>218700</v>
      </c>
      <c r="L19" s="13">
        <f t="shared" si="3"/>
        <v>0</v>
      </c>
      <c r="M19" s="13">
        <f t="shared" si="3"/>
        <v>-97688</v>
      </c>
      <c r="N19" s="13">
        <f t="shared" si="3"/>
        <v>-97688</v>
      </c>
      <c r="O19" s="13">
        <f t="shared" si="3"/>
        <v>0</v>
      </c>
      <c r="P19" s="13">
        <f t="shared" si="3"/>
        <v>121012</v>
      </c>
      <c r="Q19" s="13">
        <f t="shared" si="3"/>
        <v>121012</v>
      </c>
      <c r="R19" s="14">
        <v>0</v>
      </c>
    </row>
    <row r="20" spans="1:18" ht="15.75" customHeight="1">
      <c r="A20" s="27" t="s">
        <v>12</v>
      </c>
      <c r="B20" s="37"/>
      <c r="C20" s="37"/>
      <c r="D20" s="35"/>
      <c r="E20" s="13">
        <f>SUM(E14+E17+E19)</f>
        <v>0</v>
      </c>
      <c r="F20" s="21">
        <f aca="true" t="shared" si="4" ref="F20:Q20">SUM(F14+F17+F19)</f>
        <v>738950</v>
      </c>
      <c r="G20" s="21">
        <f t="shared" si="4"/>
        <v>-116838</v>
      </c>
      <c r="H20" s="21">
        <f t="shared" si="4"/>
        <v>622112</v>
      </c>
      <c r="I20" s="21">
        <f t="shared" si="4"/>
        <v>682040</v>
      </c>
      <c r="J20" s="21">
        <f t="shared" si="4"/>
        <v>738950</v>
      </c>
      <c r="K20" s="13">
        <f>SUM(K14+K17+K19)</f>
        <v>723950</v>
      </c>
      <c r="L20" s="13">
        <f>L14+L17+L19</f>
        <v>15000</v>
      </c>
      <c r="M20" s="13">
        <f t="shared" si="4"/>
        <v>-116838</v>
      </c>
      <c r="N20" s="13">
        <f t="shared" si="4"/>
        <v>-101838</v>
      </c>
      <c r="O20" s="13">
        <f t="shared" si="4"/>
        <v>-15000</v>
      </c>
      <c r="P20" s="21">
        <f>SUM(P14+P17+P19)</f>
        <v>622112</v>
      </c>
      <c r="Q20" s="13">
        <f t="shared" si="4"/>
        <v>622112</v>
      </c>
      <c r="R20" s="13">
        <f>R14+R17+R19</f>
        <v>0</v>
      </c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hidden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 hidden="1">
      <c r="A23" s="2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ht="12.75" hidden="1">
      <c r="A24" s="18" t="s">
        <v>30</v>
      </c>
    </row>
    <row r="25" spans="1:18" ht="27.75" customHeight="1" hidden="1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ht="12.75" hidden="1">
      <c r="A26" s="18" t="s">
        <v>19</v>
      </c>
    </row>
    <row r="27" ht="12.75" hidden="1"/>
    <row r="28" ht="12.75" hidden="1">
      <c r="A28" s="18" t="s">
        <v>29</v>
      </c>
    </row>
    <row r="29" ht="12.75" hidden="1">
      <c r="A29" s="18" t="s">
        <v>31</v>
      </c>
    </row>
  </sheetData>
  <mergeCells count="21">
    <mergeCell ref="A25:R25"/>
    <mergeCell ref="A20:D20"/>
    <mergeCell ref="G8:G9"/>
    <mergeCell ref="H8:H9"/>
    <mergeCell ref="M8:M9"/>
    <mergeCell ref="N8:O8"/>
    <mergeCell ref="A19:D19"/>
    <mergeCell ref="A14:D14"/>
    <mergeCell ref="A6:R6"/>
    <mergeCell ref="D8:D9"/>
    <mergeCell ref="E8:E9"/>
    <mergeCell ref="F8:F9"/>
    <mergeCell ref="J8:J9"/>
    <mergeCell ref="Q8:R8"/>
    <mergeCell ref="A17:D17"/>
    <mergeCell ref="K8:L8"/>
    <mergeCell ref="P8:P9"/>
    <mergeCell ref="I8:I9"/>
    <mergeCell ref="A8:A9"/>
    <mergeCell ref="B8:B9"/>
    <mergeCell ref="C8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N19" sqref="N19"/>
    </sheetView>
  </sheetViews>
  <sheetFormatPr defaultColWidth="9.140625" defaultRowHeight="12.75"/>
  <cols>
    <col min="1" max="1" width="5.57421875" style="18" customWidth="1"/>
    <col min="2" max="2" width="26.57421875" style="18" customWidth="1"/>
    <col min="3" max="3" width="7.140625" style="18" customWidth="1"/>
    <col min="4" max="4" width="6.140625" style="18" customWidth="1"/>
    <col min="5" max="5" width="10.8515625" style="18" hidden="1" customWidth="1"/>
    <col min="6" max="6" width="12.421875" style="18" customWidth="1"/>
    <col min="7" max="7" width="11.421875" style="18" customWidth="1"/>
    <col min="8" max="8" width="10.7109375" style="18" customWidth="1"/>
    <col min="9" max="9" width="10.7109375" style="18" hidden="1" customWidth="1"/>
    <col min="10" max="10" width="10.421875" style="18" customWidth="1"/>
    <col min="11" max="11" width="9.28125" style="18" customWidth="1"/>
    <col min="12" max="12" width="9.28125" style="18" bestFit="1" customWidth="1"/>
    <col min="13" max="13" width="11.28125" style="18" customWidth="1"/>
    <col min="14" max="14" width="9.7109375" style="18" bestFit="1" customWidth="1"/>
    <col min="15" max="15" width="9.28125" style="18" bestFit="1" customWidth="1"/>
    <col min="16" max="17" width="10.140625" style="18" bestFit="1" customWidth="1"/>
    <col min="18" max="18" width="9.28125" style="18" bestFit="1" customWidth="1"/>
    <col min="19" max="16384" width="9.140625" style="18" customWidth="1"/>
  </cols>
  <sheetData>
    <row r="1" ht="12.75">
      <c r="O1" s="18" t="s">
        <v>32</v>
      </c>
    </row>
    <row r="2" ht="12.75">
      <c r="B2" s="18" t="s">
        <v>33</v>
      </c>
    </row>
    <row r="3" ht="12.75">
      <c r="M3" s="18" t="s">
        <v>16</v>
      </c>
    </row>
    <row r="6" spans="1:18" ht="24" customHeight="1">
      <c r="A6" s="40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2.7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</row>
    <row r="8" spans="1:18" ht="66" customHeight="1">
      <c r="A8" s="31" t="s">
        <v>0</v>
      </c>
      <c r="B8" s="29" t="s">
        <v>1</v>
      </c>
      <c r="C8" s="29" t="s">
        <v>2</v>
      </c>
      <c r="D8" s="29" t="s">
        <v>15</v>
      </c>
      <c r="E8" s="29" t="s">
        <v>13</v>
      </c>
      <c r="F8" s="29" t="s">
        <v>34</v>
      </c>
      <c r="G8" s="29" t="s">
        <v>17</v>
      </c>
      <c r="H8" s="29" t="s">
        <v>14</v>
      </c>
      <c r="I8" s="29" t="s">
        <v>28</v>
      </c>
      <c r="J8" s="29" t="s">
        <v>35</v>
      </c>
      <c r="K8" s="27" t="s">
        <v>4</v>
      </c>
      <c r="L8" s="28"/>
      <c r="M8" s="29" t="s">
        <v>18</v>
      </c>
      <c r="N8" s="27" t="s">
        <v>4</v>
      </c>
      <c r="O8" s="28"/>
      <c r="P8" s="29" t="s">
        <v>5</v>
      </c>
      <c r="Q8" s="27" t="s">
        <v>4</v>
      </c>
      <c r="R8" s="35"/>
    </row>
    <row r="9" spans="1:18" ht="12.75">
      <c r="A9" s="32"/>
      <c r="B9" s="30"/>
      <c r="C9" s="30"/>
      <c r="D9" s="30"/>
      <c r="E9" s="30"/>
      <c r="F9" s="30"/>
      <c r="G9" s="38"/>
      <c r="H9" s="30"/>
      <c r="I9" s="30"/>
      <c r="J9" s="30"/>
      <c r="K9" s="3" t="s">
        <v>6</v>
      </c>
      <c r="L9" s="3" t="s">
        <v>7</v>
      </c>
      <c r="M9" s="30"/>
      <c r="N9" s="3" t="s">
        <v>6</v>
      </c>
      <c r="O9" s="3" t="s">
        <v>7</v>
      </c>
      <c r="P9" s="30"/>
      <c r="Q9" s="3" t="s">
        <v>6</v>
      </c>
      <c r="R9" s="3" t="s">
        <v>7</v>
      </c>
    </row>
    <row r="10" spans="1:18" ht="12.7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/>
      <c r="J10" s="5">
        <v>9</v>
      </c>
      <c r="K10" s="5">
        <v>10</v>
      </c>
      <c r="L10" s="5">
        <v>11</v>
      </c>
      <c r="M10" s="5">
        <v>12</v>
      </c>
      <c r="N10" s="5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23.25" customHeight="1">
      <c r="A11" s="6">
        <v>1</v>
      </c>
      <c r="B11" s="7" t="s">
        <v>23</v>
      </c>
      <c r="C11" s="8">
        <v>801</v>
      </c>
      <c r="D11" s="9">
        <v>80101</v>
      </c>
      <c r="E11" s="10"/>
      <c r="F11" s="11">
        <v>66300</v>
      </c>
      <c r="G11" s="11">
        <v>500</v>
      </c>
      <c r="H11" s="11">
        <f>SUM(F11+G11)</f>
        <v>66800</v>
      </c>
      <c r="I11" s="11">
        <v>40200</v>
      </c>
      <c r="J11" s="11">
        <f>SUM(K11+L11)</f>
        <v>66300</v>
      </c>
      <c r="K11" s="11">
        <v>66300</v>
      </c>
      <c r="L11" s="12">
        <v>0</v>
      </c>
      <c r="M11" s="11">
        <f>N11</f>
        <v>500</v>
      </c>
      <c r="N11" s="11">
        <f>G11</f>
        <v>500</v>
      </c>
      <c r="O11" s="12">
        <v>0</v>
      </c>
      <c r="P11" s="11">
        <f>Q11+R11</f>
        <v>66800</v>
      </c>
      <c r="Q11" s="11">
        <f>K11+N11</f>
        <v>66800</v>
      </c>
      <c r="R11" s="11">
        <v>0</v>
      </c>
    </row>
    <row r="12" spans="1:18" ht="28.5" customHeight="1">
      <c r="A12" s="6">
        <v>2</v>
      </c>
      <c r="B12" s="7" t="s">
        <v>24</v>
      </c>
      <c r="C12" s="8">
        <v>801</v>
      </c>
      <c r="D12" s="9">
        <v>80101</v>
      </c>
      <c r="E12" s="10"/>
      <c r="F12" s="11">
        <v>80350</v>
      </c>
      <c r="G12" s="11">
        <v>400</v>
      </c>
      <c r="H12" s="11">
        <f>SUM(F12+G12)</f>
        <v>80750</v>
      </c>
      <c r="I12" s="11">
        <v>80350</v>
      </c>
      <c r="J12" s="11">
        <f>SUM(K12+L12)</f>
        <v>80350</v>
      </c>
      <c r="K12" s="11">
        <v>80350</v>
      </c>
      <c r="L12" s="12">
        <v>0</v>
      </c>
      <c r="M12" s="11">
        <f>N12+O12</f>
        <v>400</v>
      </c>
      <c r="N12" s="11">
        <f>G12</f>
        <v>400</v>
      </c>
      <c r="O12" s="11">
        <v>0</v>
      </c>
      <c r="P12" s="11">
        <f>Q12+R12</f>
        <v>80750</v>
      </c>
      <c r="Q12" s="11">
        <f>K12+N12</f>
        <v>80750</v>
      </c>
      <c r="R12" s="11">
        <v>0</v>
      </c>
    </row>
    <row r="13" spans="1:18" ht="26.25" customHeight="1">
      <c r="A13" s="6">
        <v>3</v>
      </c>
      <c r="B13" s="7" t="s">
        <v>25</v>
      </c>
      <c r="C13" s="8">
        <v>801</v>
      </c>
      <c r="D13" s="9">
        <v>80101</v>
      </c>
      <c r="E13" s="10"/>
      <c r="F13" s="11">
        <v>104850</v>
      </c>
      <c r="G13" s="11">
        <f>150+1675+90</f>
        <v>1915</v>
      </c>
      <c r="H13" s="11">
        <f>SUM(F13+G13)</f>
        <v>106765</v>
      </c>
      <c r="I13" s="11">
        <v>59850</v>
      </c>
      <c r="J13" s="11">
        <f>SUM(K13+L13)</f>
        <v>104850</v>
      </c>
      <c r="K13" s="11">
        <v>96850</v>
      </c>
      <c r="L13" s="12">
        <v>8000</v>
      </c>
      <c r="M13" s="11">
        <f>N13</f>
        <v>1915</v>
      </c>
      <c r="N13" s="11">
        <f>G13</f>
        <v>1915</v>
      </c>
      <c r="O13" s="12">
        <v>0</v>
      </c>
      <c r="P13" s="11">
        <f>Q13+R13</f>
        <v>106765</v>
      </c>
      <c r="Q13" s="11">
        <f>K13+N13</f>
        <v>98765</v>
      </c>
      <c r="R13" s="11">
        <v>8000</v>
      </c>
    </row>
    <row r="14" spans="1:18" ht="17.25" customHeight="1">
      <c r="A14" s="24" t="s">
        <v>8</v>
      </c>
      <c r="B14" s="25"/>
      <c r="C14" s="25"/>
      <c r="D14" s="26"/>
      <c r="E14" s="13">
        <f aca="true" t="shared" si="0" ref="E14:R14">SUM(E11:E13)</f>
        <v>0</v>
      </c>
      <c r="F14" s="13">
        <f t="shared" si="0"/>
        <v>251500</v>
      </c>
      <c r="G14" s="13">
        <f t="shared" si="0"/>
        <v>2815</v>
      </c>
      <c r="H14" s="13">
        <f t="shared" si="0"/>
        <v>254315</v>
      </c>
      <c r="I14" s="13">
        <f t="shared" si="0"/>
        <v>180400</v>
      </c>
      <c r="J14" s="19">
        <f>SUM(J11:J13)</f>
        <v>251500</v>
      </c>
      <c r="K14" s="13">
        <f>SUM(K11:K13)</f>
        <v>243500</v>
      </c>
      <c r="L14" s="13">
        <f t="shared" si="0"/>
        <v>8000</v>
      </c>
      <c r="M14" s="13">
        <f t="shared" si="0"/>
        <v>2815</v>
      </c>
      <c r="N14" s="13">
        <f t="shared" si="0"/>
        <v>2815</v>
      </c>
      <c r="O14" s="13">
        <f t="shared" si="0"/>
        <v>0</v>
      </c>
      <c r="P14" s="13">
        <f t="shared" si="0"/>
        <v>254315</v>
      </c>
      <c r="Q14" s="13">
        <f t="shared" si="0"/>
        <v>246315</v>
      </c>
      <c r="R14" s="13">
        <f t="shared" si="0"/>
        <v>8000</v>
      </c>
    </row>
    <row r="15" spans="1:18" ht="29.25" customHeight="1">
      <c r="A15" s="6">
        <v>1</v>
      </c>
      <c r="B15" s="7" t="s">
        <v>9</v>
      </c>
      <c r="C15" s="8">
        <v>801</v>
      </c>
      <c r="D15" s="15">
        <v>80104</v>
      </c>
      <c r="E15" s="10"/>
      <c r="F15" s="11">
        <v>214200</v>
      </c>
      <c r="G15" s="11">
        <v>-30000</v>
      </c>
      <c r="H15" s="11">
        <f>F15+G15</f>
        <v>184200</v>
      </c>
      <c r="I15" s="11">
        <v>214200</v>
      </c>
      <c r="J15" s="11">
        <f>K15+L15</f>
        <v>214200</v>
      </c>
      <c r="K15" s="11">
        <v>214200</v>
      </c>
      <c r="L15" s="12">
        <v>0</v>
      </c>
      <c r="M15" s="11">
        <f>N15</f>
        <v>-30000</v>
      </c>
      <c r="N15" s="11">
        <f>G15</f>
        <v>-30000</v>
      </c>
      <c r="O15" s="12">
        <v>0</v>
      </c>
      <c r="P15" s="11">
        <f>Q15+R15</f>
        <v>184200</v>
      </c>
      <c r="Q15" s="11">
        <f>N15+K15</f>
        <v>184200</v>
      </c>
      <c r="R15" s="12">
        <v>0</v>
      </c>
    </row>
    <row r="16" spans="1:18" ht="18" customHeight="1">
      <c r="A16" s="6">
        <v>2</v>
      </c>
      <c r="B16" s="7" t="s">
        <v>26</v>
      </c>
      <c r="C16" s="8">
        <v>801</v>
      </c>
      <c r="D16" s="15">
        <v>80104</v>
      </c>
      <c r="E16" s="10"/>
      <c r="F16" s="11">
        <v>74200</v>
      </c>
      <c r="G16" s="11">
        <v>-20000</v>
      </c>
      <c r="H16" s="11">
        <f>F16+G16</f>
        <v>54200</v>
      </c>
      <c r="I16" s="11">
        <v>74200</v>
      </c>
      <c r="J16" s="11">
        <f>K16+L16</f>
        <v>74200</v>
      </c>
      <c r="K16" s="11">
        <v>74200</v>
      </c>
      <c r="L16" s="12">
        <v>0</v>
      </c>
      <c r="M16" s="11">
        <f>N16</f>
        <v>-20000</v>
      </c>
      <c r="N16" s="11">
        <f>G16</f>
        <v>-20000</v>
      </c>
      <c r="O16" s="12">
        <v>0</v>
      </c>
      <c r="P16" s="11">
        <f>Q16+R16</f>
        <v>54200</v>
      </c>
      <c r="Q16" s="11">
        <f>N16+K16</f>
        <v>54200</v>
      </c>
      <c r="R16" s="12">
        <v>0</v>
      </c>
    </row>
    <row r="17" spans="1:18" ht="16.5" customHeight="1">
      <c r="A17" s="24" t="s">
        <v>10</v>
      </c>
      <c r="B17" s="25"/>
      <c r="C17" s="25"/>
      <c r="D17" s="26"/>
      <c r="E17" s="10">
        <f>SUM(E15:E16)</f>
        <v>0</v>
      </c>
      <c r="F17" s="10">
        <f>SUM(F15:F16)</f>
        <v>288400</v>
      </c>
      <c r="G17" s="13">
        <f>SUM(G15:G16)</f>
        <v>-50000</v>
      </c>
      <c r="H17" s="13">
        <f>SUM(H15:H16)</f>
        <v>238400</v>
      </c>
      <c r="I17" s="13">
        <f>SUM(I15:I16)</f>
        <v>288400</v>
      </c>
      <c r="J17" s="19">
        <f>K17+L17</f>
        <v>288400</v>
      </c>
      <c r="K17" s="13">
        <f>SUM(K15:K16)</f>
        <v>288400</v>
      </c>
      <c r="L17" s="14">
        <f aca="true" t="shared" si="1" ref="L17:R17">SUM(L15:L16)</f>
        <v>0</v>
      </c>
      <c r="M17" s="13">
        <f t="shared" si="1"/>
        <v>-50000</v>
      </c>
      <c r="N17" s="13">
        <f t="shared" si="1"/>
        <v>-50000</v>
      </c>
      <c r="O17" s="14">
        <f t="shared" si="1"/>
        <v>0</v>
      </c>
      <c r="P17" s="13">
        <f t="shared" si="1"/>
        <v>238400</v>
      </c>
      <c r="Q17" s="13">
        <f t="shared" si="1"/>
        <v>238400</v>
      </c>
      <c r="R17" s="14">
        <f t="shared" si="1"/>
        <v>0</v>
      </c>
    </row>
    <row r="18" spans="1:18" ht="24" customHeight="1">
      <c r="A18" s="16">
        <v>1</v>
      </c>
      <c r="B18" s="7" t="s">
        <v>27</v>
      </c>
      <c r="C18" s="15">
        <v>801</v>
      </c>
      <c r="D18" s="15">
        <v>80148</v>
      </c>
      <c r="E18" s="17"/>
      <c r="F18" s="11">
        <v>213240</v>
      </c>
      <c r="G18" s="11">
        <v>-200</v>
      </c>
      <c r="H18" s="11">
        <f>F18+G18</f>
        <v>213040</v>
      </c>
      <c r="I18" s="11">
        <v>213240</v>
      </c>
      <c r="J18" s="11">
        <f>K18+L18</f>
        <v>213240</v>
      </c>
      <c r="K18" s="11">
        <v>213240</v>
      </c>
      <c r="L18" s="12">
        <v>0</v>
      </c>
      <c r="M18" s="11">
        <f>SUM(N18)</f>
        <v>-200</v>
      </c>
      <c r="N18" s="11">
        <f>G18</f>
        <v>-200</v>
      </c>
      <c r="O18" s="12">
        <v>0</v>
      </c>
      <c r="P18" s="11">
        <f>Q18+R18</f>
        <v>213040</v>
      </c>
      <c r="Q18" s="11">
        <f>N18+K18</f>
        <v>213040</v>
      </c>
      <c r="R18" s="12">
        <v>0</v>
      </c>
    </row>
    <row r="19" spans="1:18" ht="18.75" customHeight="1">
      <c r="A19" s="24" t="s">
        <v>11</v>
      </c>
      <c r="B19" s="25"/>
      <c r="C19" s="25"/>
      <c r="D19" s="26"/>
      <c r="E19" s="19">
        <f aca="true" t="shared" si="2" ref="E19:Q19">SUM(E18)</f>
        <v>0</v>
      </c>
      <c r="F19" s="19">
        <f t="shared" si="2"/>
        <v>213240</v>
      </c>
      <c r="G19" s="13">
        <f t="shared" si="2"/>
        <v>-200</v>
      </c>
      <c r="H19" s="13">
        <f t="shared" si="2"/>
        <v>213040</v>
      </c>
      <c r="I19" s="13">
        <f t="shared" si="2"/>
        <v>213240</v>
      </c>
      <c r="J19" s="11">
        <f>SUM(J18)</f>
        <v>213240</v>
      </c>
      <c r="K19" s="13">
        <f t="shared" si="2"/>
        <v>213240</v>
      </c>
      <c r="L19" s="13">
        <f t="shared" si="2"/>
        <v>0</v>
      </c>
      <c r="M19" s="13">
        <f t="shared" si="2"/>
        <v>-200</v>
      </c>
      <c r="N19" s="13">
        <f t="shared" si="2"/>
        <v>-200</v>
      </c>
      <c r="O19" s="13">
        <f t="shared" si="2"/>
        <v>0</v>
      </c>
      <c r="P19" s="13">
        <f t="shared" si="2"/>
        <v>213040</v>
      </c>
      <c r="Q19" s="13">
        <f t="shared" si="2"/>
        <v>213040</v>
      </c>
      <c r="R19" s="14">
        <v>0</v>
      </c>
    </row>
    <row r="20" spans="1:18" ht="15.75" customHeight="1">
      <c r="A20" s="27" t="s">
        <v>12</v>
      </c>
      <c r="B20" s="37"/>
      <c r="C20" s="37"/>
      <c r="D20" s="35"/>
      <c r="E20" s="13">
        <f>SUM(E14+E17+E19)</f>
        <v>0</v>
      </c>
      <c r="F20" s="13">
        <f aca="true" t="shared" si="3" ref="F20:Q20">SUM(F14+F17+F19)</f>
        <v>753140</v>
      </c>
      <c r="G20" s="13">
        <f t="shared" si="3"/>
        <v>-47385</v>
      </c>
      <c r="H20" s="13">
        <f t="shared" si="3"/>
        <v>705755</v>
      </c>
      <c r="I20" s="13">
        <f t="shared" si="3"/>
        <v>682040</v>
      </c>
      <c r="J20" s="13">
        <f t="shared" si="3"/>
        <v>753140</v>
      </c>
      <c r="K20" s="13">
        <f>SUM(K14+K17+K19)</f>
        <v>745140</v>
      </c>
      <c r="L20" s="13">
        <f>L14+L17+L19</f>
        <v>8000</v>
      </c>
      <c r="M20" s="13">
        <f t="shared" si="3"/>
        <v>-47385</v>
      </c>
      <c r="N20" s="13">
        <f t="shared" si="3"/>
        <v>-47385</v>
      </c>
      <c r="O20" s="13">
        <f t="shared" si="3"/>
        <v>0</v>
      </c>
      <c r="P20" s="13">
        <f>SUM(P14+P17+P19)</f>
        <v>705755</v>
      </c>
      <c r="Q20" s="13">
        <f t="shared" si="3"/>
        <v>697755</v>
      </c>
      <c r="R20" s="13">
        <f>R14+R17+R19</f>
        <v>8000</v>
      </c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7" ht="27" customHeight="1">
      <c r="A23" s="36" t="s">
        <v>36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8" ht="27.75" customHeight="1" hidden="1">
      <c r="A24" s="36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ht="12.75" hidden="1">
      <c r="A25" s="18" t="s">
        <v>19</v>
      </c>
    </row>
    <row r="26" ht="12.75" hidden="1">
      <c r="A26" s="18" t="s">
        <v>20</v>
      </c>
    </row>
    <row r="27" ht="12.75" hidden="1">
      <c r="A27" s="18" t="s">
        <v>29</v>
      </c>
    </row>
    <row r="28" ht="18" customHeight="1" hidden="1">
      <c r="A28" s="18" t="s">
        <v>31</v>
      </c>
    </row>
  </sheetData>
  <mergeCells count="23">
    <mergeCell ref="A6:R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R8"/>
    <mergeCell ref="A14:D14"/>
    <mergeCell ref="A17:D17"/>
    <mergeCell ref="J8:J9"/>
    <mergeCell ref="K8:L8"/>
    <mergeCell ref="M8:M9"/>
    <mergeCell ref="N8:O8"/>
    <mergeCell ref="A19:D19"/>
    <mergeCell ref="A20:D20"/>
    <mergeCell ref="B22:R22"/>
    <mergeCell ref="A24:R24"/>
    <mergeCell ref="A23:Q23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Skarbnik</cp:lastModifiedBy>
  <cp:lastPrinted>2012-09-28T10:59:57Z</cp:lastPrinted>
  <dcterms:created xsi:type="dcterms:W3CDTF">2010-06-15T07:36:35Z</dcterms:created>
  <dcterms:modified xsi:type="dcterms:W3CDTF">2012-09-28T11:00:01Z</dcterms:modified>
  <cp:category/>
  <cp:version/>
  <cp:contentType/>
  <cp:contentStatus/>
</cp:coreProperties>
</file>