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Area" localSheetId="0">'wykon.03 prok 04'!$A$1:$Q$68</definedName>
    <definedName name="_xlnm.Print_Titles" localSheetId="0">'wykon.03 prok 04'!$7:$10</definedName>
  </definedNames>
  <calcPr fullCalcOnLoad="1"/>
</workbook>
</file>

<file path=xl/sharedStrings.xml><?xml version="1.0" encoding="utf-8"?>
<sst xmlns="http://schemas.openxmlformats.org/spreadsheetml/2006/main" count="165" uniqueCount="114">
  <si>
    <t>Dział</t>
  </si>
  <si>
    <t>Dział 010 Rolnictwo i łowiectwo</t>
  </si>
  <si>
    <t>Dział 700 Gospodarka mieszkaniowa</t>
  </si>
  <si>
    <t>010</t>
  </si>
  <si>
    <t>0830</t>
  </si>
  <si>
    <t>0760</t>
  </si>
  <si>
    <t>0910</t>
  </si>
  <si>
    <t>2010</t>
  </si>
  <si>
    <t>Dział 801 Oświata i wychowanie</t>
  </si>
  <si>
    <t>Dział 852 Pomoc społeczna</t>
  </si>
  <si>
    <t>0690</t>
  </si>
  <si>
    <t>Źródła dochodów</t>
  </si>
  <si>
    <t>Dział 600 Transport i łączność</t>
  </si>
  <si>
    <t>L.p</t>
  </si>
  <si>
    <t>Załącznik nr 1</t>
  </si>
  <si>
    <t xml:space="preserve">Rady Gminy Michałowice 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</si>
  <si>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</si>
  <si>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</si>
  <si>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</si>
  <si>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</si>
  <si>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</si>
  <si>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</si>
  <si>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>Dochody ogółem</t>
  </si>
  <si>
    <t>środki pochodzące z Norweskiego Mechanizmu Finansowego, Mechanizmu Finansowanego EOG oraz Szwajcarsko - Polskiego Programu Współpracy</t>
  </si>
  <si>
    <t>Dział  750 Administracja publiczna</t>
  </si>
  <si>
    <t xml:space="preserve"> dochody majątkowe </t>
  </si>
  <si>
    <t xml:space="preserve">Dział 900 Gospodarka komunalna  i ochrona środowiska </t>
  </si>
  <si>
    <t>Dział 758 Różne rozliczenia</t>
  </si>
  <si>
    <t>Dział 921 Kultura i ochrona dziedzictwa narodowego</t>
  </si>
  <si>
    <t xml:space="preserve">Dział 926 Kultura fizyczna </t>
  </si>
  <si>
    <t>dotacje celowe w ramach programów finansowanych z udziałem środków europejskich oraz środków o których mowa w art. 5 ust,. 1 pkt. 3 oraz ust 3 pkt. 5 i 6 ustawy lub płatności w ramach budżetu środków europejskich</t>
  </si>
  <si>
    <t>do Uchwały Nr     /    /2014</t>
  </si>
  <si>
    <t xml:space="preserve">z dnia              2014 r.  </t>
  </si>
  <si>
    <t xml:space="preserve">Dokonać zmian w planie dochodów gminy na rok 2014 stanowiącym tabelę nr 1 do Uchwały Budżetowej na rok 2014 Gminy Michałowice Nr XXXIV/305/2013 z dnia 19 grudnia  2013 r. w sposób następujący:        </t>
  </si>
  <si>
    <t>Rozdz.</t>
  </si>
  <si>
    <t>§</t>
  </si>
  <si>
    <t>01010</t>
  </si>
  <si>
    <t>0970</t>
  </si>
  <si>
    <t>0920</t>
  </si>
  <si>
    <t>0580</t>
  </si>
  <si>
    <t>70004</t>
  </si>
  <si>
    <t>70005</t>
  </si>
  <si>
    <t>0750</t>
  </si>
  <si>
    <t>0470</t>
  </si>
  <si>
    <t>0780</t>
  </si>
  <si>
    <t>0490</t>
  </si>
  <si>
    <t>2910</t>
  </si>
  <si>
    <t>85305</t>
  </si>
  <si>
    <t>Dział 853 Pozostałe zadania w zakresie polityki społecznej</t>
  </si>
  <si>
    <t>80101</t>
  </si>
  <si>
    <t>80104</t>
  </si>
  <si>
    <t>80106</t>
  </si>
  <si>
    <r>
      <t xml:space="preserve">wpływy z różnych dochodów </t>
    </r>
    <r>
      <rPr>
        <i/>
        <sz val="10"/>
        <rFont val="Times New Roman"/>
        <family val="1"/>
      </rPr>
      <t>(zwrot wydatków - MPWiK)</t>
    </r>
  </si>
  <si>
    <r>
      <t>pozostałe odsetki</t>
    </r>
    <r>
      <rPr>
        <i/>
        <sz val="10"/>
        <rFont val="Times New Roman"/>
        <family val="1"/>
      </rPr>
      <t xml:space="preserve"> (od nieterminowych wpłat za wodę i ścieki)</t>
    </r>
  </si>
  <si>
    <r>
      <t xml:space="preserve">wpływy z różnych dochodów </t>
    </r>
    <r>
      <rPr>
        <i/>
        <sz val="10"/>
        <rFont val="Times New Roman"/>
        <family val="1"/>
      </rPr>
      <t>(zwrot wydatków - Mazowiecka Spółka Gazownictwa 1 900,00 zł)</t>
    </r>
  </si>
  <si>
    <r>
      <t>pozostałe odsetki</t>
    </r>
    <r>
      <rPr>
        <i/>
        <sz val="10"/>
        <rFont val="Times New Roman"/>
        <family val="1"/>
      </rPr>
      <t xml:space="preserve"> (odszkodowanie GDDKiA))</t>
    </r>
  </si>
  <si>
    <r>
      <t xml:space="preserve">wpływy z innych lokalnych opłat pobieranych przez jst na podstawie odrębnych ustaw </t>
    </r>
    <r>
      <rPr>
        <i/>
        <sz val="10"/>
        <rFont val="Times New Roman"/>
        <family val="1"/>
      </rPr>
      <t>(z tytułu  opłaty adiacenckiej związanej  z podziałem nieruchomości)</t>
    </r>
  </si>
  <si>
    <r>
      <t>pozostałe odsetki</t>
    </r>
    <r>
      <rPr>
        <i/>
        <sz val="10"/>
        <rFont val="Times New Roman"/>
        <family val="1"/>
      </rPr>
      <t xml:space="preserve"> (od nieterminowych wpłat opłaty adiacenckiej)</t>
    </r>
  </si>
  <si>
    <r>
      <t xml:space="preserve">wpływy z różnych dochodów </t>
    </r>
    <r>
      <rPr>
        <i/>
        <sz val="10"/>
        <rFont val="Times New Roman"/>
        <family val="1"/>
      </rPr>
      <t xml:space="preserve">(zwrot podatku VAT)   </t>
    </r>
  </si>
  <si>
    <r>
      <t xml:space="preserve">wpływy z różnych dochodów </t>
    </r>
    <r>
      <rPr>
        <i/>
        <sz val="10"/>
        <rFont val="Times New Roman"/>
        <family val="1"/>
      </rPr>
      <t xml:space="preserve">(zwrot za energię Szkoła Michałowice 3 015 zł; zwrot wydatków 100 zł, za ścieki 56 zł Szkoła Komorów)   </t>
    </r>
  </si>
  <si>
    <r>
      <t xml:space="preserve">wpływy ze zwrotów dotacji oraz płatności, w tym wykorzystanych niezgodnie z przeznaczeniem lub wykorzystanych z naruszeniem procedur, o których mowa w art. 184 ustawy, pobranych nienależnie lub w nadmiernej wysokości  </t>
    </r>
    <r>
      <rPr>
        <i/>
        <sz val="10"/>
        <rFont val="Times New Roman"/>
        <family val="1"/>
      </rPr>
      <t>(zwrot dotacji Biblioteka Publiczna w Michałowicach)</t>
    </r>
  </si>
  <si>
    <r>
      <t xml:space="preserve">wpływy z różnych dochodów         </t>
    </r>
    <r>
      <rPr>
        <i/>
        <sz val="10"/>
        <rFont val="Times New Roman"/>
        <family val="1"/>
      </rPr>
      <t>(zwrot wydatków Biblioteka Publiczna w Michałowicach)</t>
    </r>
  </si>
  <si>
    <t>6290</t>
  </si>
  <si>
    <t xml:space="preserve">  </t>
  </si>
  <si>
    <r>
      <t xml:space="preserve">środki na dofinansowanie własnych inwestycji gmin, pozyskane z innych źródeł  </t>
    </r>
    <r>
      <rPr>
        <i/>
        <sz val="10"/>
        <rFont val="Times New Roman"/>
        <family val="1"/>
      </rPr>
      <t xml:space="preserve">(refundacja kosztów  budowy kanalizacji sanitarnej w ul Lawendowej, Cyprysowej, Cisowej i Dębowej w Granicy i ul Sportowej w Nowej Wsi w ramach działania 321 "Podstawowe usługi dla gospodarki i ludności wiejskiej" objętego PROW na lata 2007 - 2013) </t>
    </r>
  </si>
  <si>
    <r>
      <t xml:space="preserve">środki na dofinansowanie własnych inwestycji gmin, pozyskane z innych źródeł  </t>
    </r>
    <r>
      <rPr>
        <i/>
        <sz val="10"/>
        <rFont val="Times New Roman"/>
        <family val="1"/>
      </rPr>
      <t xml:space="preserve">(budowa kanalizacji sanitarnej w ul Wendy i w ul Filmowej w Granicy, w ul Środkowej i Bodycha w oraz w ul Badylarskiej i Górnej w Opaczy Kolonii  w ramach działania 321 "Podstawowe usługi dla gospodarki i ludności wiejskiej" objętego PROW na lata 2007 - 2013) </t>
    </r>
  </si>
  <si>
    <t>6297</t>
  </si>
  <si>
    <r>
      <t xml:space="preserve">wpływy z różnych dochodów </t>
    </r>
    <r>
      <rPr>
        <i/>
        <sz val="10"/>
        <rFont val="Times New Roman"/>
        <family val="1"/>
      </rPr>
      <t>(zwrot kosztów sądowych 3000 zł)</t>
    </r>
  </si>
  <si>
    <r>
      <t xml:space="preserve">wpływy z różnych dochodów         </t>
    </r>
    <r>
      <rPr>
        <i/>
        <sz val="10"/>
        <rFont val="Times New Roman"/>
        <family val="1"/>
      </rPr>
      <t>(zwrot wydatków z firmy Grawit 9128 zł; zwrot wydatków  z Urzędu Pracy 874 zł)</t>
    </r>
  </si>
  <si>
    <r>
      <t>grzywny, mandaty i inne kary pieniężne od osób prawnych i innych jednostek organizacyjnych (</t>
    </r>
    <r>
      <rPr>
        <i/>
        <sz val="10"/>
        <rFont val="Times New Roman"/>
        <family val="1"/>
      </rPr>
      <t>odbiór odpadów - firma Remondis)</t>
    </r>
  </si>
  <si>
    <t>85295</t>
  </si>
  <si>
    <t>2320</t>
  </si>
  <si>
    <t>85395</t>
  </si>
  <si>
    <r>
      <t xml:space="preserve">dotacje celowe otrzymane z powiatu na zadania bieżące realizowane na podstawie porozumień miedzy jst </t>
    </r>
    <r>
      <rPr>
        <i/>
        <sz val="10"/>
        <rFont val="Times New Roman"/>
        <family val="1"/>
      </rPr>
      <t>(refundacja ze środków funduszu pracy  kwot wypłaconych za wykonane prace społecznie użyteczne - porozumienie z Powiatowym Urzędem Pracy)</t>
    </r>
  </si>
  <si>
    <t>85213</t>
  </si>
  <si>
    <r>
      <t xml:space="preserve">wpływy z różnych dochodów </t>
    </r>
    <r>
      <rPr>
        <i/>
        <sz val="10"/>
        <rFont val="Times New Roman"/>
        <family val="1"/>
      </rPr>
      <t>(zwrot składki na ubezp. zdrowotne od nienależnie pobranych zasiłków stałych)</t>
    </r>
  </si>
  <si>
    <r>
      <t xml:space="preserve">wpływy z różnych dochodów </t>
    </r>
    <r>
      <rPr>
        <i/>
        <sz val="10"/>
        <rFont val="Times New Roman"/>
        <family val="1"/>
      </rPr>
      <t xml:space="preserve">(zwrot świadczeń pieniężnych na żywność - refundacja przez OPS Warszawa Włochy) </t>
    </r>
  </si>
  <si>
    <r>
      <t xml:space="preserve">wpływy ze zwrotów dotacji oraz płatności, w tym wykorzystanych niezgodnie z przeznaczeniem lub wykorzystanych z naruszeniem procedur, o których mowa w art. 184 ustawy, pobranych nienależnie lub w nadmiernej wysokości </t>
    </r>
    <r>
      <rPr>
        <i/>
        <sz val="10"/>
        <rFont val="Times New Roman"/>
        <family val="1"/>
      </rPr>
      <t>(zwrot dotacji Stowarzyszenie K40 800 zł; Towarzystwo Przyjaciół Miasto Ogród Komorów 149zł)</t>
    </r>
  </si>
  <si>
    <r>
      <t xml:space="preserve">wpływy ze zwrotów dotacji oraz płatności, w tym wykorzystanych niezgodnie z przeznaczeniem lub wykorzystanych z naruszeniem procedur, o których mowa w art. 184 ustawy, pobranych nienależnie lub w nadmiernej wysokości  </t>
    </r>
    <r>
      <rPr>
        <i/>
        <sz val="10"/>
        <rFont val="Times New Roman"/>
        <family val="1"/>
      </rPr>
      <t xml:space="preserve">(zwrot dotacji punkt przedszkolny Zielony Domek w Michałowicach) </t>
    </r>
  </si>
  <si>
    <r>
      <t xml:space="preserve">wpływy ze zwrotów dotacji oraz płatności, w tym wykorzystanych niezgodnie z przeznaczeniem lub wykorzystanych z naruszeniem procedur, o których mowa w art. 184 ustawy, pobranych nienależnie lub w nadmiernej wysokości  </t>
    </r>
    <r>
      <rPr>
        <i/>
        <sz val="10"/>
        <rFont val="Times New Roman"/>
        <family val="1"/>
      </rPr>
      <t xml:space="preserve">(zwrot dotacji Żłobek w Komorowie ul Turkusowa) </t>
    </r>
  </si>
  <si>
    <r>
      <t xml:space="preserve">wpływy z różnych opłat </t>
    </r>
    <r>
      <rPr>
        <i/>
        <sz val="10"/>
        <rFont val="Times New Roman"/>
        <family val="1"/>
      </rPr>
      <t>(koszty postepowania egzekucyjnego - osoby fizyczne)</t>
    </r>
  </si>
  <si>
    <r>
      <t xml:space="preserve">wpływy z różnych opłat </t>
    </r>
    <r>
      <rPr>
        <i/>
        <sz val="10"/>
        <rFont val="Times New Roman"/>
        <family val="1"/>
      </rPr>
      <t>(opłaty za wydane zezwolenia na przejazd pojazdu nienormatywnego)</t>
    </r>
  </si>
  <si>
    <t>90019</t>
  </si>
  <si>
    <r>
      <t xml:space="preserve">wpływy z różnych opłat </t>
    </r>
    <r>
      <rPr>
        <i/>
        <sz val="10"/>
        <rFont val="Times New Roman"/>
        <family val="1"/>
      </rPr>
      <t>(zwrot wydatków zw. z rozgraniczeniem nieruch)</t>
    </r>
  </si>
  <si>
    <t>Dział 756 Dochody od osób prawnych, od osób fizycznych i od innych jednostek nieposiadających osobowości prawnej oraz wydatki związane z ich poborem</t>
  </si>
  <si>
    <t>85212</t>
  </si>
  <si>
    <t>2360</t>
  </si>
  <si>
    <r>
      <t xml:space="preserve">wpływy z różnych opłat </t>
    </r>
    <r>
      <rPr>
        <i/>
        <sz val="10"/>
        <rFont val="Times New Roman"/>
        <family val="1"/>
      </rPr>
      <t>(opłata za usunięcie drzew)</t>
    </r>
  </si>
  <si>
    <t>85216</t>
  </si>
  <si>
    <r>
      <t xml:space="preserve">wpływy z różnych dochodów </t>
    </r>
    <r>
      <rPr>
        <i/>
        <sz val="10"/>
        <rFont val="Times New Roman"/>
        <family val="1"/>
      </rPr>
      <t>(zwrot nienależnie pobranych zasiłków stałych z lat ubiegłych)</t>
    </r>
  </si>
  <si>
    <t>6300</t>
  </si>
  <si>
    <t>0310</t>
  </si>
  <si>
    <t>75023</t>
  </si>
  <si>
    <r>
      <t xml:space="preserve">dochody z najmu i dzierżawy składników majątkowych skarbu państwa, jst lub innych jednostek zaliczonych do sektora finansów publicznych oraz innych umów o podobnym charakterze              </t>
    </r>
    <r>
      <rPr>
        <i/>
        <sz val="10"/>
        <rFont val="Times New Roman"/>
        <family val="1"/>
      </rPr>
      <t>(z najmu pomieszczeń urzędu gminy)</t>
    </r>
  </si>
  <si>
    <t>0500</t>
  </si>
  <si>
    <r>
      <t xml:space="preserve">podatek od czynności cywilnoprawnych </t>
    </r>
    <r>
      <rPr>
        <i/>
        <sz val="10"/>
        <rFont val="Times New Roman"/>
        <family val="1"/>
      </rPr>
      <t xml:space="preserve">(osoby prawne) </t>
    </r>
  </si>
  <si>
    <r>
      <t xml:space="preserve">podatek od nieruchomości </t>
    </r>
    <r>
      <rPr>
        <i/>
        <sz val="10"/>
        <rFont val="Times New Roman"/>
        <family val="1"/>
      </rPr>
      <t xml:space="preserve">(osoby prawne) </t>
    </r>
  </si>
  <si>
    <t>0020</t>
  </si>
  <si>
    <r>
      <t xml:space="preserve">dochody z najmu i dzierżawy składników majątkowych skarbu państwa, jst lub innych jednostek zaliczonych do sektora finansów publicznych oraz innych umów o podobnym charakterze </t>
    </r>
    <r>
      <rPr>
        <i/>
        <sz val="10"/>
        <rFont val="Times New Roman"/>
        <family val="1"/>
      </rPr>
      <t>(zmiana klasyfikacji budżetowej z tytułu wynajmu pomieszczeń urzędu gminy, zmniejszenie planowanych dochodów o VAT)</t>
    </r>
  </si>
  <si>
    <t>podatek dochodowy od osób prawnych</t>
  </si>
  <si>
    <t>2009</t>
  </si>
  <si>
    <r>
      <t xml:space="preserve">grzywny, mandaty i inne kary pieniężne od osób prawnych i innych jednostek organizacyjnych </t>
    </r>
    <r>
      <rPr>
        <i/>
        <sz val="10"/>
        <rFont val="Times New Roman"/>
        <family val="1"/>
      </rPr>
      <t>(zimowe utrzymanie dróg firma Alter Ego 3 500,00 zł, firma Admar 1 500,00 zł), firma Manevo 10000zł)</t>
    </r>
  </si>
  <si>
    <r>
      <t xml:space="preserve">wpływy z opłaty za zarząd, użytkowanie i użytkowanie wieczyste nieruchomości </t>
    </r>
    <r>
      <rPr>
        <i/>
        <sz val="10"/>
        <rFont val="Times New Roman"/>
        <family val="1"/>
      </rPr>
      <t>(użytkowanie wieczyste Rejonowa Spółdzielnia  Michałowiczanka)</t>
    </r>
  </si>
  <si>
    <r>
      <t xml:space="preserve">subwencje ogólne z budżetu państwa-część oświatowa </t>
    </r>
    <r>
      <rPr>
        <i/>
        <sz val="10"/>
        <rFont val="Times New Roman"/>
        <family val="1"/>
      </rPr>
      <t>(pismo MF o rocznej kwocie subwencji oświatowej wyliczonej przez MEN)</t>
    </r>
  </si>
  <si>
    <r>
      <t>pozostałe odsetki</t>
    </r>
    <r>
      <rPr>
        <i/>
        <sz val="10"/>
        <rFont val="Times New Roman"/>
        <family val="1"/>
      </rPr>
      <t xml:space="preserve"> (od środków na rachunkach bankowych)</t>
    </r>
  </si>
  <si>
    <r>
      <t xml:space="preserve">wpływy z różnych opłat </t>
    </r>
    <r>
      <rPr>
        <i/>
        <sz val="10"/>
        <rFont val="Times New Roman"/>
        <family val="1"/>
      </rPr>
      <t>(wpłata ze sprzedaży makulatury Szkoła Nowa Wieś)</t>
    </r>
  </si>
  <si>
    <r>
      <t xml:space="preserve">wpływy z różnych dochodów </t>
    </r>
    <r>
      <rPr>
        <i/>
        <sz val="10"/>
        <rFont val="Times New Roman"/>
        <family val="1"/>
      </rPr>
      <t xml:space="preserve">(kwota dla płatnika - ubezp. społ.  Szkoła Michałowice 20zł)   </t>
    </r>
  </si>
  <si>
    <t xml:space="preserve">dochody jst związane z realizacją zadań z zakresu adm. rządowej oraz innych zadań zleconych ustawami  </t>
  </si>
  <si>
    <r>
      <t xml:space="preserve">dotacja celowa otrzymana z tytułu pomocy finansowej  udzielanej między jednostkami samorządu terytorialnego na dofinansowanie własnych zadań inwestycyjnych i zakupów inwestycyjnych </t>
    </r>
    <r>
      <rPr>
        <i/>
        <sz val="10"/>
        <rFont val="Times New Roman"/>
        <family val="1"/>
      </rPr>
      <t xml:space="preserve">(modernizacja Rowu U-1 - wg zawartego porozumienia z Marszałkiem Województwa) </t>
    </r>
  </si>
  <si>
    <r>
      <t xml:space="preserve">dotacja celowa otrzymana z tytułu pomocy finansowej  udzielanej między jednostkami samorządu terytorialnego na dofinansowanie własnych zadań inwestycyjnych i zakupów inwestycyjnych </t>
    </r>
    <r>
      <rPr>
        <i/>
        <sz val="10"/>
        <rFont val="Times New Roman"/>
        <family val="1"/>
      </rPr>
      <t xml:space="preserve">(modernizacja Rowu U-1 -  wg zawartego porozumienia z Miastem Piastów) </t>
    </r>
  </si>
  <si>
    <r>
      <t xml:space="preserve">dotacje celowe w ramach programów finansowanych z udziałem środków europejskich oraz środków o których mowa w art. 5 ust,. 1 pkt. 3 oraz ust 3 pkt. 5 i 6 ustawy lub płatności w ramach budżetu środków europejskich </t>
    </r>
    <r>
      <rPr>
        <i/>
        <sz val="10"/>
        <rFont val="Times New Roman"/>
        <family val="1"/>
      </rPr>
      <t>(dofinansowanie projektu Aktywnie do rozwoju)</t>
    </r>
  </si>
  <si>
    <t xml:space="preserve">wpływy z różnych dochodów (odszkodowanie GDDKiA zmiana klasyfikacji budżet 748016,26 zł; </t>
  </si>
  <si>
    <r>
      <t xml:space="preserve">dochody ze zbycia praw majątkowych  </t>
    </r>
    <r>
      <rPr>
        <i/>
        <sz val="10"/>
        <rFont val="Times New Roman"/>
        <family val="1"/>
      </rPr>
      <t>(wpłata należności z tytułu nabycia  działki 103000 zł; odszkodowanie z GDDKiA  za nabycie prawa własności nieruchomości położonych w obrębie Reguły 1 550 631 zł,odszkodowanie GDDKiA zmiana klasyfikacji budżet 748 016,26 zł;)</t>
    </r>
  </si>
  <si>
    <t>Plan po zmianach 96 852 061,29 zł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</si>
</sst>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top" wrapText="1"/>
    </xf>
    <xf numFmtId="4" fontId="5" fillId="0" borderId="11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4" fontId="8" fillId="0" borderId="1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1" xfId="0" applyFont="1" applyBorder="1" applyAlignment="1">
      <alignment horizontal="left" vertical="center"/>
    </xf>
    <xf numFmtId="0" fontId="6" fillId="0" borderId="17" xfId="0" applyFont="1" applyBorder="1" applyAlignment="1">
      <alignment wrapText="1"/>
    </xf>
    <xf numFmtId="4" fontId="8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right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justify" vertical="top" wrapText="1"/>
    </xf>
    <xf numFmtId="3" fontId="7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4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6" fillId="0" borderId="11" xfId="0" applyFont="1" applyBorder="1" applyAlignment="1">
      <alignment vertical="top" wrapText="1"/>
    </xf>
    <xf numFmtId="0" fontId="6" fillId="0" borderId="17" xfId="0" applyNumberFormat="1" applyFont="1" applyBorder="1" applyAlignment="1">
      <alignment horizontal="left" wrapText="1"/>
    </xf>
    <xf numFmtId="4" fontId="8" fillId="0" borderId="11" xfId="0" applyNumberFormat="1" applyFont="1" applyBorder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justify" vertical="top" wrapText="1"/>
    </xf>
    <xf numFmtId="0" fontId="6" fillId="0" borderId="17" xfId="0" applyFont="1" applyBorder="1" applyAlignment="1">
      <alignment horizontal="left" wrapText="1"/>
    </xf>
    <xf numFmtId="0" fontId="7" fillId="0" borderId="17" xfId="0" applyFont="1" applyBorder="1" applyAlignment="1">
      <alignment horizontal="justify" vertical="top" wrapText="1"/>
    </xf>
    <xf numFmtId="0" fontId="5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justify" vertical="top" wrapText="1"/>
    </xf>
    <xf numFmtId="4" fontId="8" fillId="0" borderId="19" xfId="0" applyNumberFormat="1" applyFont="1" applyBorder="1" applyAlignment="1">
      <alignment horizontal="right" vertical="center"/>
    </xf>
    <xf numFmtId="4" fontId="6" fillId="0" borderId="19" xfId="0" applyNumberFormat="1" applyFont="1" applyBorder="1" applyAlignment="1">
      <alignment horizontal="right" vertical="center"/>
    </xf>
    <xf numFmtId="4" fontId="7" fillId="0" borderId="19" xfId="0" applyNumberFormat="1" applyFont="1" applyBorder="1" applyAlignment="1">
      <alignment horizontal="right" vertical="center"/>
    </xf>
    <xf numFmtId="4" fontId="8" fillId="0" borderId="19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8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3" fillId="0" borderId="0" xfId="0" applyFont="1" applyAlignment="1">
      <alignment horizontal="justify" wrapText="1"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1"/>
  <sheetViews>
    <sheetView tabSelected="1" zoomScalePageLayoutView="0" workbookViewId="0" topLeftCell="A59">
      <selection activeCell="A68" sqref="A68:H68"/>
    </sheetView>
  </sheetViews>
  <sheetFormatPr defaultColWidth="9.00390625" defaultRowHeight="12.75"/>
  <cols>
    <col min="1" max="1" width="3.75390625" style="1" customWidth="1"/>
    <col min="2" max="2" width="4.75390625" style="1" customWidth="1"/>
    <col min="3" max="3" width="10.25390625" style="1" hidden="1" customWidth="1"/>
    <col min="4" max="4" width="5.75390625" style="1" hidden="1" customWidth="1"/>
    <col min="5" max="5" width="5.75390625" style="1" customWidth="1"/>
    <col min="6" max="6" width="4.625" style="1" customWidth="1"/>
    <col min="7" max="7" width="25.125" style="1" customWidth="1"/>
    <col min="8" max="10" width="11.25390625" style="1" customWidth="1"/>
    <col min="11" max="11" width="11.625" style="1" customWidth="1"/>
    <col min="12" max="12" width="11.375" style="1" customWidth="1"/>
    <col min="13" max="13" width="11.25390625" style="1" customWidth="1"/>
    <col min="14" max="15" width="11.00390625" style="1" hidden="1" customWidth="1"/>
    <col min="16" max="17" width="10.75390625" style="1" hidden="1" customWidth="1"/>
    <col min="18" max="18" width="9.125" style="3" customWidth="1"/>
    <col min="19" max="16384" width="9.125" style="1" customWidth="1"/>
  </cols>
  <sheetData>
    <row r="1" spans="7:13" ht="12.75">
      <c r="G1" s="2"/>
      <c r="K1" s="2" t="s">
        <v>14</v>
      </c>
      <c r="L1" s="2"/>
      <c r="M1" s="2"/>
    </row>
    <row r="2" spans="7:13" ht="12.75">
      <c r="G2" s="2"/>
      <c r="K2" s="2" t="s">
        <v>31</v>
      </c>
      <c r="L2" s="2"/>
      <c r="M2" s="2"/>
    </row>
    <row r="3" spans="7:13" ht="12.75">
      <c r="G3" s="2"/>
      <c r="K3" s="2" t="s">
        <v>15</v>
      </c>
      <c r="L3" s="2"/>
      <c r="M3" s="2"/>
    </row>
    <row r="4" spans="7:13" ht="12.75">
      <c r="G4" s="2"/>
      <c r="K4" s="2" t="s">
        <v>32</v>
      </c>
      <c r="L4" s="2"/>
      <c r="M4" s="2"/>
    </row>
    <row r="5" spans="1:13" ht="33" customHeight="1">
      <c r="A5" s="118" t="s">
        <v>33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17" ht="11.25" customHeight="1">
      <c r="A6" s="4"/>
      <c r="B6" s="4"/>
      <c r="C6" s="4"/>
      <c r="D6" s="5"/>
      <c r="E6" s="5"/>
      <c r="F6" s="5"/>
      <c r="G6" s="5"/>
      <c r="L6" s="6" t="s">
        <v>21</v>
      </c>
      <c r="N6" s="7"/>
      <c r="O6" s="7"/>
      <c r="P6" s="7"/>
      <c r="Q6" s="8"/>
    </row>
    <row r="7" spans="1:17" ht="12.75" customHeight="1">
      <c r="A7" s="115" t="s">
        <v>13</v>
      </c>
      <c r="B7" s="115" t="s">
        <v>0</v>
      </c>
      <c r="C7" s="9"/>
      <c r="D7" s="10"/>
      <c r="E7" s="122" t="s">
        <v>34</v>
      </c>
      <c r="F7" s="124" t="s">
        <v>35</v>
      </c>
      <c r="G7" s="115" t="s">
        <v>11</v>
      </c>
      <c r="H7" s="112" t="s">
        <v>16</v>
      </c>
      <c r="I7" s="108" t="s">
        <v>17</v>
      </c>
      <c r="J7" s="109"/>
      <c r="K7" s="112" t="s">
        <v>19</v>
      </c>
      <c r="L7" s="108" t="s">
        <v>17</v>
      </c>
      <c r="M7" s="109"/>
      <c r="N7" s="7"/>
      <c r="O7" s="7"/>
      <c r="P7" s="7"/>
      <c r="Q7" s="8"/>
    </row>
    <row r="8" spans="1:17" ht="14.25" customHeight="1">
      <c r="A8" s="116"/>
      <c r="B8" s="116"/>
      <c r="C8" s="12"/>
      <c r="D8" s="13"/>
      <c r="E8" s="123"/>
      <c r="F8" s="125"/>
      <c r="G8" s="120"/>
      <c r="H8" s="113"/>
      <c r="I8" s="110"/>
      <c r="J8" s="111"/>
      <c r="K8" s="113"/>
      <c r="L8" s="110"/>
      <c r="M8" s="111"/>
      <c r="N8" s="7"/>
      <c r="O8" s="7"/>
      <c r="P8" s="7"/>
      <c r="Q8" s="8"/>
    </row>
    <row r="9" spans="1:17" ht="27" customHeight="1">
      <c r="A9" s="117"/>
      <c r="B9" s="117"/>
      <c r="C9" s="14"/>
      <c r="D9" s="15"/>
      <c r="E9" s="123"/>
      <c r="F9" s="125"/>
      <c r="G9" s="121"/>
      <c r="H9" s="114"/>
      <c r="I9" s="16" t="s">
        <v>18</v>
      </c>
      <c r="J9" s="16" t="s">
        <v>25</v>
      </c>
      <c r="K9" s="114"/>
      <c r="L9" s="16" t="s">
        <v>20</v>
      </c>
      <c r="M9" s="16" t="s">
        <v>25</v>
      </c>
      <c r="N9" s="16"/>
      <c r="O9" s="17"/>
      <c r="P9" s="17"/>
      <c r="Q9" s="18"/>
    </row>
    <row r="10" spans="1:17" ht="15.75" customHeight="1">
      <c r="A10" s="19">
        <v>1</v>
      </c>
      <c r="B10" s="19">
        <v>2</v>
      </c>
      <c r="C10" s="19">
        <v>3</v>
      </c>
      <c r="D10" s="19">
        <v>4</v>
      </c>
      <c r="E10" s="19">
        <v>3</v>
      </c>
      <c r="F10" s="19">
        <v>4</v>
      </c>
      <c r="G10" s="19">
        <v>5</v>
      </c>
      <c r="H10" s="19">
        <v>6</v>
      </c>
      <c r="I10" s="19">
        <v>7</v>
      </c>
      <c r="J10" s="19">
        <v>8</v>
      </c>
      <c r="K10" s="19">
        <v>9</v>
      </c>
      <c r="L10" s="19">
        <v>10</v>
      </c>
      <c r="M10" s="19">
        <v>11</v>
      </c>
      <c r="N10" s="20">
        <v>12</v>
      </c>
      <c r="O10" s="21">
        <v>13</v>
      </c>
      <c r="P10" s="21">
        <v>14</v>
      </c>
      <c r="Q10" s="20">
        <v>15</v>
      </c>
    </row>
    <row r="11" spans="1:17" ht="25.5">
      <c r="A11" s="22">
        <v>1</v>
      </c>
      <c r="B11" s="23" t="s">
        <v>3</v>
      </c>
      <c r="C11" s="24"/>
      <c r="D11" s="25"/>
      <c r="E11" s="26" t="s">
        <v>36</v>
      </c>
      <c r="F11" s="26" t="s">
        <v>37</v>
      </c>
      <c r="G11" s="27" t="s">
        <v>52</v>
      </c>
      <c r="H11" s="28">
        <v>0</v>
      </c>
      <c r="I11" s="29">
        <v>0</v>
      </c>
      <c r="J11" s="29">
        <v>0</v>
      </c>
      <c r="K11" s="28">
        <f aca="true" t="shared" si="0" ref="K11:K28">SUM(L11+M11)</f>
        <v>1100</v>
      </c>
      <c r="L11" s="29">
        <v>1100</v>
      </c>
      <c r="M11" s="29">
        <v>0</v>
      </c>
      <c r="N11" s="30"/>
      <c r="O11" s="30"/>
      <c r="P11" s="30"/>
      <c r="Q11" s="31"/>
    </row>
    <row r="12" spans="1:17" ht="38.25">
      <c r="A12" s="22">
        <v>2</v>
      </c>
      <c r="B12" s="23" t="s">
        <v>3</v>
      </c>
      <c r="C12" s="24"/>
      <c r="D12" s="25"/>
      <c r="E12" s="26" t="s">
        <v>36</v>
      </c>
      <c r="F12" s="26" t="s">
        <v>38</v>
      </c>
      <c r="G12" s="27" t="s">
        <v>53</v>
      </c>
      <c r="H12" s="28">
        <v>0</v>
      </c>
      <c r="I12" s="29">
        <v>0</v>
      </c>
      <c r="J12" s="29">
        <v>0</v>
      </c>
      <c r="K12" s="28">
        <f t="shared" si="0"/>
        <v>10000</v>
      </c>
      <c r="L12" s="29">
        <v>10000</v>
      </c>
      <c r="M12" s="29">
        <v>0</v>
      </c>
      <c r="N12" s="30"/>
      <c r="O12" s="30"/>
      <c r="P12" s="30"/>
      <c r="Q12" s="31"/>
    </row>
    <row r="13" spans="1:17" ht="170.25" customHeight="1">
      <c r="A13" s="22">
        <v>3</v>
      </c>
      <c r="B13" s="23" t="s">
        <v>3</v>
      </c>
      <c r="C13" s="24"/>
      <c r="D13" s="25"/>
      <c r="E13" s="26" t="s">
        <v>36</v>
      </c>
      <c r="F13" s="26" t="s">
        <v>62</v>
      </c>
      <c r="G13" s="71" t="s">
        <v>64</v>
      </c>
      <c r="H13" s="28">
        <v>0</v>
      </c>
      <c r="I13" s="29">
        <v>0</v>
      </c>
      <c r="J13" s="29">
        <v>0</v>
      </c>
      <c r="K13" s="28">
        <f t="shared" si="0"/>
        <v>307815</v>
      </c>
      <c r="L13" s="29">
        <v>0</v>
      </c>
      <c r="M13" s="29">
        <f>307815</f>
        <v>307815</v>
      </c>
      <c r="N13" s="30"/>
      <c r="O13" s="30"/>
      <c r="P13" s="30"/>
      <c r="Q13" s="31"/>
    </row>
    <row r="14" spans="1:17" ht="167.25" customHeight="1">
      <c r="A14" s="22">
        <v>4</v>
      </c>
      <c r="B14" s="23" t="s">
        <v>3</v>
      </c>
      <c r="C14" s="24"/>
      <c r="D14" s="25"/>
      <c r="E14" s="26" t="s">
        <v>36</v>
      </c>
      <c r="F14" s="26" t="s">
        <v>66</v>
      </c>
      <c r="G14" s="71" t="s">
        <v>65</v>
      </c>
      <c r="H14" s="28">
        <v>0</v>
      </c>
      <c r="I14" s="29">
        <v>0</v>
      </c>
      <c r="J14" s="29">
        <v>0</v>
      </c>
      <c r="K14" s="28">
        <f t="shared" si="0"/>
        <v>826000</v>
      </c>
      <c r="L14" s="29">
        <v>0</v>
      </c>
      <c r="M14" s="29">
        <v>826000</v>
      </c>
      <c r="N14" s="30"/>
      <c r="O14" s="30"/>
      <c r="P14" s="30"/>
      <c r="Q14" s="31"/>
    </row>
    <row r="15" spans="1:18" s="36" customFormat="1" ht="17.25" customHeight="1">
      <c r="A15" s="96" t="s">
        <v>1</v>
      </c>
      <c r="B15" s="97"/>
      <c r="C15" s="97"/>
      <c r="D15" s="98"/>
      <c r="E15" s="98"/>
      <c r="F15" s="98"/>
      <c r="G15" s="99"/>
      <c r="H15" s="28">
        <f>SUM(H11:H11)</f>
        <v>0</v>
      </c>
      <c r="I15" s="34">
        <f>SUM(I11:I11)</f>
        <v>0</v>
      </c>
      <c r="J15" s="28">
        <f>SUM(J11:J11)</f>
        <v>0</v>
      </c>
      <c r="K15" s="28">
        <f t="shared" si="0"/>
        <v>1144915</v>
      </c>
      <c r="L15" s="34">
        <f aca="true" t="shared" si="1" ref="L15:Q15">SUM(L11:L12)</f>
        <v>11100</v>
      </c>
      <c r="M15" s="34">
        <f>SUM(M11:M14)</f>
        <v>1133815</v>
      </c>
      <c r="N15" s="34">
        <f t="shared" si="1"/>
        <v>0</v>
      </c>
      <c r="O15" s="34">
        <f t="shared" si="1"/>
        <v>0</v>
      </c>
      <c r="P15" s="34">
        <f t="shared" si="1"/>
        <v>0</v>
      </c>
      <c r="Q15" s="34">
        <f t="shared" si="1"/>
        <v>0</v>
      </c>
      <c r="R15" s="35"/>
    </row>
    <row r="16" spans="1:20" s="36" customFormat="1" ht="102.75">
      <c r="A16" s="22">
        <v>1</v>
      </c>
      <c r="B16" s="11">
        <v>600</v>
      </c>
      <c r="C16" s="32"/>
      <c r="D16" s="33"/>
      <c r="E16" s="37">
        <v>60016</v>
      </c>
      <c r="F16" s="26" t="s">
        <v>39</v>
      </c>
      <c r="G16" s="38" t="s">
        <v>101</v>
      </c>
      <c r="H16" s="34">
        <f aca="true" t="shared" si="2" ref="H16:H28">SUM(I16+J16)</f>
        <v>0</v>
      </c>
      <c r="I16" s="29">
        <v>0</v>
      </c>
      <c r="J16" s="29">
        <v>0</v>
      </c>
      <c r="K16" s="28">
        <f t="shared" si="0"/>
        <v>15000</v>
      </c>
      <c r="L16" s="29">
        <v>15000</v>
      </c>
      <c r="M16" s="29">
        <v>0</v>
      </c>
      <c r="N16" s="39"/>
      <c r="O16" s="39"/>
      <c r="P16" s="39"/>
      <c r="Q16" s="31"/>
      <c r="R16" s="35"/>
      <c r="T16" s="36" t="s">
        <v>63</v>
      </c>
    </row>
    <row r="17" spans="1:18" s="36" customFormat="1" ht="131.25" customHeight="1">
      <c r="A17" s="22">
        <v>2</v>
      </c>
      <c r="B17" s="11">
        <v>600</v>
      </c>
      <c r="C17" s="32"/>
      <c r="D17" s="33"/>
      <c r="E17" s="37">
        <v>60095</v>
      </c>
      <c r="F17" s="26" t="s">
        <v>90</v>
      </c>
      <c r="G17" s="38" t="s">
        <v>108</v>
      </c>
      <c r="H17" s="34">
        <f>SUM(I17+J17)</f>
        <v>0</v>
      </c>
      <c r="I17" s="29">
        <v>0</v>
      </c>
      <c r="J17" s="29">
        <v>0</v>
      </c>
      <c r="K17" s="28">
        <f>SUM(L17+M17)</f>
        <v>947265</v>
      </c>
      <c r="L17" s="29">
        <v>0</v>
      </c>
      <c r="M17" s="29">
        <v>947265</v>
      </c>
      <c r="N17" s="39"/>
      <c r="O17" s="39"/>
      <c r="P17" s="39"/>
      <c r="Q17" s="31"/>
      <c r="R17" s="35"/>
    </row>
    <row r="18" spans="1:18" s="36" customFormat="1" ht="131.25" customHeight="1">
      <c r="A18" s="22">
        <v>3</v>
      </c>
      <c r="B18" s="11">
        <v>600</v>
      </c>
      <c r="C18" s="32"/>
      <c r="D18" s="33"/>
      <c r="E18" s="37">
        <v>60095</v>
      </c>
      <c r="F18" s="26" t="s">
        <v>90</v>
      </c>
      <c r="G18" s="38" t="s">
        <v>109</v>
      </c>
      <c r="H18" s="34">
        <f>SUM(I18+J18)</f>
        <v>0</v>
      </c>
      <c r="I18" s="29">
        <v>0</v>
      </c>
      <c r="J18" s="29">
        <v>0</v>
      </c>
      <c r="K18" s="28">
        <f>SUM(L18+M18)</f>
        <v>300000</v>
      </c>
      <c r="L18" s="29">
        <v>0</v>
      </c>
      <c r="M18" s="29">
        <v>300000</v>
      </c>
      <c r="N18" s="39"/>
      <c r="O18" s="39"/>
      <c r="P18" s="39"/>
      <c r="Q18" s="31"/>
      <c r="R18" s="35"/>
    </row>
    <row r="19" spans="1:18" s="36" customFormat="1" ht="18" customHeight="1">
      <c r="A19" s="96" t="s">
        <v>12</v>
      </c>
      <c r="B19" s="97"/>
      <c r="C19" s="97"/>
      <c r="D19" s="98"/>
      <c r="E19" s="98"/>
      <c r="F19" s="98"/>
      <c r="G19" s="99"/>
      <c r="H19" s="34">
        <f t="shared" si="2"/>
        <v>0</v>
      </c>
      <c r="I19" s="34">
        <f>SUM(I16:I16)</f>
        <v>0</v>
      </c>
      <c r="J19" s="34">
        <f>SUM(J16:J16)</f>
        <v>0</v>
      </c>
      <c r="K19" s="28">
        <f t="shared" si="0"/>
        <v>1262265</v>
      </c>
      <c r="L19" s="40">
        <f aca="true" t="shared" si="3" ref="L19:Q19">SUM(L16:L18)</f>
        <v>15000</v>
      </c>
      <c r="M19" s="40">
        <f t="shared" si="3"/>
        <v>1247265</v>
      </c>
      <c r="N19" s="40">
        <f t="shared" si="3"/>
        <v>0</v>
      </c>
      <c r="O19" s="40">
        <f t="shared" si="3"/>
        <v>0</v>
      </c>
      <c r="P19" s="40">
        <f t="shared" si="3"/>
        <v>0</v>
      </c>
      <c r="Q19" s="40">
        <f t="shared" si="3"/>
        <v>0</v>
      </c>
      <c r="R19" s="35"/>
    </row>
    <row r="20" spans="1:17" ht="39.75" customHeight="1">
      <c r="A20" s="22">
        <v>1</v>
      </c>
      <c r="B20" s="11">
        <v>700</v>
      </c>
      <c r="C20" s="22"/>
      <c r="D20" s="26"/>
      <c r="E20" s="26" t="s">
        <v>40</v>
      </c>
      <c r="F20" s="26" t="s">
        <v>37</v>
      </c>
      <c r="G20" s="27" t="s">
        <v>54</v>
      </c>
      <c r="H20" s="28">
        <f t="shared" si="2"/>
        <v>0</v>
      </c>
      <c r="I20" s="29">
        <v>0</v>
      </c>
      <c r="J20" s="29">
        <v>0</v>
      </c>
      <c r="K20" s="28">
        <f t="shared" si="0"/>
        <v>1200</v>
      </c>
      <c r="L20" s="29">
        <v>1200</v>
      </c>
      <c r="M20" s="29">
        <v>0</v>
      </c>
      <c r="N20" s="30"/>
      <c r="O20" s="30"/>
      <c r="P20" s="30"/>
      <c r="Q20" s="31"/>
    </row>
    <row r="21" spans="1:17" ht="153">
      <c r="A21" s="22">
        <v>2</v>
      </c>
      <c r="B21" s="11">
        <v>700</v>
      </c>
      <c r="C21" s="22"/>
      <c r="D21" s="26"/>
      <c r="E21" s="26" t="s">
        <v>41</v>
      </c>
      <c r="F21" s="26" t="s">
        <v>42</v>
      </c>
      <c r="G21" s="27" t="s">
        <v>98</v>
      </c>
      <c r="H21" s="28">
        <f t="shared" si="2"/>
        <v>388000</v>
      </c>
      <c r="I21" s="29">
        <f>65000+153000+170000</f>
        <v>388000</v>
      </c>
      <c r="J21" s="29">
        <v>0</v>
      </c>
      <c r="K21" s="28">
        <f t="shared" si="0"/>
        <v>0</v>
      </c>
      <c r="L21" s="29">
        <v>0</v>
      </c>
      <c r="M21" s="29">
        <v>0</v>
      </c>
      <c r="N21" s="30"/>
      <c r="O21" s="30"/>
      <c r="P21" s="30"/>
      <c r="Q21" s="31"/>
    </row>
    <row r="22" spans="1:17" ht="76.5">
      <c r="A22" s="22">
        <v>3</v>
      </c>
      <c r="B22" s="11">
        <v>700</v>
      </c>
      <c r="C22" s="22">
        <v>70005</v>
      </c>
      <c r="D22" s="26" t="s">
        <v>5</v>
      </c>
      <c r="E22" s="26" t="s">
        <v>41</v>
      </c>
      <c r="F22" s="26" t="s">
        <v>43</v>
      </c>
      <c r="G22" s="27" t="s">
        <v>102</v>
      </c>
      <c r="H22" s="28">
        <f t="shared" si="2"/>
        <v>0</v>
      </c>
      <c r="I22" s="29">
        <v>0</v>
      </c>
      <c r="J22" s="29">
        <v>0</v>
      </c>
      <c r="K22" s="28">
        <f t="shared" si="0"/>
        <v>141000</v>
      </c>
      <c r="L22" s="29">
        <v>141000</v>
      </c>
      <c r="M22" s="29">
        <v>0</v>
      </c>
      <c r="N22" s="30">
        <v>373207.61</v>
      </c>
      <c r="O22" s="30"/>
      <c r="P22" s="30">
        <v>373207.61</v>
      </c>
      <c r="Q22" s="31" t="e">
        <f>SUM(K22/#REF!)*100</f>
        <v>#REF!</v>
      </c>
    </row>
    <row r="23" spans="1:17" ht="147" customHeight="1">
      <c r="A23" s="22">
        <v>4</v>
      </c>
      <c r="B23" s="11">
        <v>700</v>
      </c>
      <c r="C23" s="22"/>
      <c r="D23" s="26"/>
      <c r="E23" s="41" t="s">
        <v>41</v>
      </c>
      <c r="F23" s="41" t="s">
        <v>44</v>
      </c>
      <c r="G23" s="42" t="s">
        <v>112</v>
      </c>
      <c r="H23" s="28">
        <f>SUM(I23+J23)</f>
        <v>0</v>
      </c>
      <c r="I23" s="29">
        <v>0</v>
      </c>
      <c r="J23" s="29">
        <v>0</v>
      </c>
      <c r="K23" s="28">
        <f t="shared" si="0"/>
        <v>2401647.26</v>
      </c>
      <c r="L23" s="29">
        <v>0</v>
      </c>
      <c r="M23" s="29">
        <f>103000+748016.26+1550631</f>
        <v>2401647.26</v>
      </c>
      <c r="N23" s="30"/>
      <c r="O23" s="30"/>
      <c r="P23" s="30"/>
      <c r="Q23" s="31"/>
    </row>
    <row r="24" spans="1:17" ht="56.25" customHeight="1">
      <c r="A24" s="22">
        <v>5</v>
      </c>
      <c r="B24" s="11">
        <v>700</v>
      </c>
      <c r="C24" s="22"/>
      <c r="D24" s="26"/>
      <c r="E24" s="41" t="s">
        <v>41</v>
      </c>
      <c r="F24" s="41" t="s">
        <v>37</v>
      </c>
      <c r="G24" s="73" t="s">
        <v>111</v>
      </c>
      <c r="H24" s="28">
        <f>SUM(I24+J24)</f>
        <v>748016.26</v>
      </c>
      <c r="I24" s="29">
        <v>748016.26</v>
      </c>
      <c r="J24" s="29">
        <v>0</v>
      </c>
      <c r="K24" s="28">
        <v>0</v>
      </c>
      <c r="L24" s="29">
        <v>0</v>
      </c>
      <c r="M24" s="29">
        <v>0</v>
      </c>
      <c r="N24" s="30"/>
      <c r="O24" s="30"/>
      <c r="P24" s="30"/>
      <c r="Q24" s="31"/>
    </row>
    <row r="25" spans="1:17" ht="38.25">
      <c r="A25" s="22">
        <v>6</v>
      </c>
      <c r="B25" s="11">
        <v>700</v>
      </c>
      <c r="C25" s="22"/>
      <c r="D25" s="26"/>
      <c r="E25" s="41" t="s">
        <v>41</v>
      </c>
      <c r="F25" s="41" t="s">
        <v>37</v>
      </c>
      <c r="G25" s="27" t="s">
        <v>67</v>
      </c>
      <c r="H25" s="28">
        <f t="shared" si="2"/>
        <v>0</v>
      </c>
      <c r="I25" s="29">
        <v>0</v>
      </c>
      <c r="J25" s="29">
        <v>0</v>
      </c>
      <c r="K25" s="28">
        <f t="shared" si="0"/>
        <v>3000</v>
      </c>
      <c r="L25" s="29">
        <v>3000</v>
      </c>
      <c r="M25" s="29">
        <v>0</v>
      </c>
      <c r="N25" s="30"/>
      <c r="O25" s="30"/>
      <c r="P25" s="30"/>
      <c r="Q25" s="31"/>
    </row>
    <row r="26" spans="1:17" ht="25.5">
      <c r="A26" s="22">
        <v>7</v>
      </c>
      <c r="B26" s="11">
        <v>700</v>
      </c>
      <c r="C26" s="22"/>
      <c r="D26" s="26"/>
      <c r="E26" s="26" t="s">
        <v>41</v>
      </c>
      <c r="F26" s="26" t="s">
        <v>38</v>
      </c>
      <c r="G26" s="27" t="s">
        <v>55</v>
      </c>
      <c r="H26" s="28">
        <f t="shared" si="2"/>
        <v>0</v>
      </c>
      <c r="I26" s="29">
        <v>0</v>
      </c>
      <c r="J26" s="29">
        <v>0</v>
      </c>
      <c r="K26" s="28">
        <f t="shared" si="0"/>
        <v>37395</v>
      </c>
      <c r="L26" s="29">
        <v>37395</v>
      </c>
      <c r="M26" s="29">
        <v>0</v>
      </c>
      <c r="N26" s="30"/>
      <c r="O26" s="30"/>
      <c r="P26" s="30"/>
      <c r="Q26" s="31"/>
    </row>
    <row r="27" spans="1:17" ht="38.25">
      <c r="A27" s="22">
        <v>8</v>
      </c>
      <c r="B27" s="11">
        <v>700</v>
      </c>
      <c r="C27" s="22">
        <v>70005</v>
      </c>
      <c r="D27" s="26" t="s">
        <v>6</v>
      </c>
      <c r="E27" s="41" t="s">
        <v>41</v>
      </c>
      <c r="F27" s="41" t="s">
        <v>10</v>
      </c>
      <c r="G27" s="42" t="s">
        <v>83</v>
      </c>
      <c r="H27" s="28">
        <f t="shared" si="2"/>
        <v>0</v>
      </c>
      <c r="I27" s="29">
        <v>0</v>
      </c>
      <c r="J27" s="29">
        <v>0</v>
      </c>
      <c r="K27" s="28">
        <f t="shared" si="0"/>
        <v>1171</v>
      </c>
      <c r="L27" s="29">
        <v>1171</v>
      </c>
      <c r="M27" s="29">
        <v>0</v>
      </c>
      <c r="N27" s="30">
        <v>4136.71</v>
      </c>
      <c r="O27" s="30">
        <v>4136.71</v>
      </c>
      <c r="P27" s="30"/>
      <c r="Q27" s="31" t="e">
        <f>SUM(K27/#REF!)*100</f>
        <v>#REF!</v>
      </c>
    </row>
    <row r="28" spans="1:18" s="45" customFormat="1" ht="17.25" customHeight="1">
      <c r="A28" s="96" t="s">
        <v>2</v>
      </c>
      <c r="B28" s="97"/>
      <c r="C28" s="97"/>
      <c r="D28" s="98"/>
      <c r="E28" s="98"/>
      <c r="F28" s="98"/>
      <c r="G28" s="99"/>
      <c r="H28" s="28">
        <f t="shared" si="2"/>
        <v>1136016.26</v>
      </c>
      <c r="I28" s="40">
        <f>SUM(I20:I27)</f>
        <v>1136016.26</v>
      </c>
      <c r="J28" s="40">
        <f>SUM(J20:J27)</f>
        <v>0</v>
      </c>
      <c r="K28" s="28">
        <f t="shared" si="0"/>
        <v>2585413.26</v>
      </c>
      <c r="L28" s="40">
        <f aca="true" t="shared" si="4" ref="L28:Q28">SUM(L20:L27)</f>
        <v>183766</v>
      </c>
      <c r="M28" s="40">
        <f t="shared" si="4"/>
        <v>2401647.26</v>
      </c>
      <c r="N28" s="43">
        <f t="shared" si="4"/>
        <v>377344.32</v>
      </c>
      <c r="O28" s="43">
        <f t="shared" si="4"/>
        <v>4136.71</v>
      </c>
      <c r="P28" s="43">
        <f t="shared" si="4"/>
        <v>373207.61</v>
      </c>
      <c r="Q28" s="43" t="e">
        <f t="shared" si="4"/>
        <v>#REF!</v>
      </c>
      <c r="R28" s="44"/>
    </row>
    <row r="29" spans="1:17" ht="64.5">
      <c r="A29" s="22">
        <v>1</v>
      </c>
      <c r="B29" s="11">
        <v>750</v>
      </c>
      <c r="C29" s="32"/>
      <c r="D29" s="33"/>
      <c r="E29" s="22">
        <v>75023</v>
      </c>
      <c r="F29" s="41" t="s">
        <v>37</v>
      </c>
      <c r="G29" s="38" t="s">
        <v>68</v>
      </c>
      <c r="H29" s="28">
        <v>0</v>
      </c>
      <c r="I29" s="29">
        <v>0</v>
      </c>
      <c r="J29" s="29">
        <v>0</v>
      </c>
      <c r="K29" s="28">
        <f>SUM(L29)</f>
        <v>10002</v>
      </c>
      <c r="L29" s="29">
        <v>10002</v>
      </c>
      <c r="M29" s="29">
        <v>0</v>
      </c>
      <c r="N29" s="30"/>
      <c r="O29" s="30"/>
      <c r="P29" s="30"/>
      <c r="Q29" s="31"/>
    </row>
    <row r="30" spans="1:17" ht="114.75">
      <c r="A30" s="51">
        <v>2</v>
      </c>
      <c r="B30" s="11">
        <v>750</v>
      </c>
      <c r="C30" s="22"/>
      <c r="D30" s="26"/>
      <c r="E30" s="26" t="s">
        <v>92</v>
      </c>
      <c r="F30" s="26" t="s">
        <v>42</v>
      </c>
      <c r="G30" s="27" t="s">
        <v>93</v>
      </c>
      <c r="H30" s="28">
        <v>0</v>
      </c>
      <c r="I30" s="29">
        <v>0</v>
      </c>
      <c r="J30" s="29">
        <v>0</v>
      </c>
      <c r="K30" s="28">
        <f>SUM(L30)</f>
        <v>153000</v>
      </c>
      <c r="L30" s="29">
        <v>153000</v>
      </c>
      <c r="M30" s="29">
        <v>0</v>
      </c>
      <c r="N30" s="30"/>
      <c r="O30" s="30"/>
      <c r="P30" s="30"/>
      <c r="Q30" s="31"/>
    </row>
    <row r="31" spans="1:17" ht="16.5" customHeight="1">
      <c r="A31" s="100" t="s">
        <v>24</v>
      </c>
      <c r="B31" s="101"/>
      <c r="C31" s="101"/>
      <c r="D31" s="102"/>
      <c r="E31" s="102"/>
      <c r="F31" s="102"/>
      <c r="G31" s="103"/>
      <c r="H31" s="28">
        <v>0</v>
      </c>
      <c r="I31" s="29">
        <v>0</v>
      </c>
      <c r="J31" s="29">
        <v>0</v>
      </c>
      <c r="K31" s="28">
        <f>SUM(K29:K30)</f>
        <v>163002</v>
      </c>
      <c r="L31" s="34">
        <f>SUM(L29:L30)</f>
        <v>163002</v>
      </c>
      <c r="M31" s="34">
        <f>SUM(M29:M30)</f>
        <v>0</v>
      </c>
      <c r="N31" s="30"/>
      <c r="O31" s="30"/>
      <c r="P31" s="30"/>
      <c r="Q31" s="31"/>
    </row>
    <row r="32" spans="1:17" ht="25.5">
      <c r="A32" s="22">
        <v>1</v>
      </c>
      <c r="B32" s="11">
        <v>756</v>
      </c>
      <c r="C32" s="22"/>
      <c r="D32" s="26"/>
      <c r="E32" s="22">
        <v>75615</v>
      </c>
      <c r="F32" s="41" t="s">
        <v>91</v>
      </c>
      <c r="G32" s="72" t="s">
        <v>96</v>
      </c>
      <c r="H32" s="28">
        <v>0</v>
      </c>
      <c r="I32" s="29">
        <v>0</v>
      </c>
      <c r="J32" s="29">
        <v>0</v>
      </c>
      <c r="K32" s="28">
        <f>SUM(L32)</f>
        <v>128700</v>
      </c>
      <c r="L32" s="29">
        <v>128700</v>
      </c>
      <c r="M32" s="29">
        <v>0</v>
      </c>
      <c r="N32" s="30"/>
      <c r="O32" s="30"/>
      <c r="P32" s="30"/>
      <c r="Q32" s="31"/>
    </row>
    <row r="33" spans="1:17" ht="38.25">
      <c r="A33" s="22">
        <v>2</v>
      </c>
      <c r="B33" s="11">
        <v>756</v>
      </c>
      <c r="C33" s="22"/>
      <c r="D33" s="26"/>
      <c r="E33" s="22">
        <v>75616</v>
      </c>
      <c r="F33" s="41" t="s">
        <v>94</v>
      </c>
      <c r="G33" s="72" t="s">
        <v>95</v>
      </c>
      <c r="H33" s="28">
        <v>0</v>
      </c>
      <c r="I33" s="29">
        <v>0</v>
      </c>
      <c r="J33" s="29">
        <v>0</v>
      </c>
      <c r="K33" s="28">
        <f>SUM(L33)</f>
        <v>500000</v>
      </c>
      <c r="L33" s="29">
        <v>500000</v>
      </c>
      <c r="M33" s="29">
        <v>0</v>
      </c>
      <c r="N33" s="30"/>
      <c r="O33" s="30"/>
      <c r="P33" s="30"/>
      <c r="Q33" s="31"/>
    </row>
    <row r="34" spans="1:17" ht="38.25" customHeight="1">
      <c r="A34" s="22">
        <v>3</v>
      </c>
      <c r="B34" s="11">
        <v>756</v>
      </c>
      <c r="C34" s="22"/>
      <c r="D34" s="26"/>
      <c r="E34" s="22">
        <v>75616</v>
      </c>
      <c r="F34" s="41" t="s">
        <v>10</v>
      </c>
      <c r="G34" s="72" t="s">
        <v>80</v>
      </c>
      <c r="H34" s="28">
        <v>0</v>
      </c>
      <c r="I34" s="29">
        <v>0</v>
      </c>
      <c r="J34" s="29">
        <v>0</v>
      </c>
      <c r="K34" s="28">
        <f>SUM(L34+M34)</f>
        <v>5000</v>
      </c>
      <c r="L34" s="29">
        <v>5000</v>
      </c>
      <c r="M34" s="29">
        <v>0</v>
      </c>
      <c r="N34" s="30"/>
      <c r="O34" s="30"/>
      <c r="P34" s="30"/>
      <c r="Q34" s="31"/>
    </row>
    <row r="35" spans="1:17" ht="76.5">
      <c r="A35" s="22">
        <v>4</v>
      </c>
      <c r="B35" s="11">
        <v>756</v>
      </c>
      <c r="C35" s="22"/>
      <c r="D35" s="26"/>
      <c r="E35" s="22">
        <v>75618</v>
      </c>
      <c r="F35" s="41" t="s">
        <v>45</v>
      </c>
      <c r="G35" s="27" t="s">
        <v>56</v>
      </c>
      <c r="H35" s="28">
        <f aca="true" t="shared" si="5" ref="H35:H46">SUM(I35+J35)</f>
        <v>0</v>
      </c>
      <c r="I35" s="29">
        <v>0</v>
      </c>
      <c r="J35" s="29">
        <v>0</v>
      </c>
      <c r="K35" s="28">
        <f aca="true" t="shared" si="6" ref="K35:K47">SUM(L35+M35)</f>
        <v>1990</v>
      </c>
      <c r="L35" s="29">
        <v>1990</v>
      </c>
      <c r="M35" s="29">
        <v>0</v>
      </c>
      <c r="N35" s="30"/>
      <c r="O35" s="30"/>
      <c r="P35" s="30"/>
      <c r="Q35" s="31"/>
    </row>
    <row r="36" spans="1:17" ht="51">
      <c r="A36" s="22">
        <v>5</v>
      </c>
      <c r="B36" s="11">
        <v>756</v>
      </c>
      <c r="C36" s="22"/>
      <c r="D36" s="26"/>
      <c r="E36" s="22">
        <v>75618</v>
      </c>
      <c r="F36" s="41" t="s">
        <v>10</v>
      </c>
      <c r="G36" s="27" t="s">
        <v>81</v>
      </c>
      <c r="H36" s="28">
        <v>0</v>
      </c>
      <c r="I36" s="29">
        <v>0</v>
      </c>
      <c r="J36" s="29">
        <v>0</v>
      </c>
      <c r="K36" s="28">
        <f t="shared" si="6"/>
        <v>200</v>
      </c>
      <c r="L36" s="29">
        <v>200</v>
      </c>
      <c r="M36" s="29">
        <v>0</v>
      </c>
      <c r="N36" s="30"/>
      <c r="O36" s="30"/>
      <c r="P36" s="30"/>
      <c r="Q36" s="31"/>
    </row>
    <row r="37" spans="1:17" ht="38.25">
      <c r="A37" s="22">
        <v>6</v>
      </c>
      <c r="B37" s="11">
        <v>756</v>
      </c>
      <c r="C37" s="22"/>
      <c r="D37" s="26"/>
      <c r="E37" s="22">
        <v>75618</v>
      </c>
      <c r="F37" s="41" t="s">
        <v>38</v>
      </c>
      <c r="G37" s="27" t="s">
        <v>57</v>
      </c>
      <c r="H37" s="28">
        <f t="shared" si="5"/>
        <v>0</v>
      </c>
      <c r="I37" s="29">
        <v>0</v>
      </c>
      <c r="J37" s="29">
        <v>0</v>
      </c>
      <c r="K37" s="28">
        <f t="shared" si="6"/>
        <v>8700</v>
      </c>
      <c r="L37" s="29">
        <v>8700</v>
      </c>
      <c r="M37" s="29">
        <v>0</v>
      </c>
      <c r="N37" s="30"/>
      <c r="O37" s="30"/>
      <c r="P37" s="30"/>
      <c r="Q37" s="31"/>
    </row>
    <row r="38" spans="1:17" ht="25.5">
      <c r="A38" s="51">
        <v>7</v>
      </c>
      <c r="B38" s="11">
        <v>756</v>
      </c>
      <c r="C38" s="22"/>
      <c r="D38" s="26"/>
      <c r="E38" s="22">
        <v>75621</v>
      </c>
      <c r="F38" s="41" t="s">
        <v>97</v>
      </c>
      <c r="G38" s="42" t="s">
        <v>99</v>
      </c>
      <c r="H38" s="28">
        <v>0</v>
      </c>
      <c r="I38" s="29">
        <v>0</v>
      </c>
      <c r="J38" s="29">
        <v>0</v>
      </c>
      <c r="K38" s="28">
        <f t="shared" si="6"/>
        <v>700000</v>
      </c>
      <c r="L38" s="29">
        <v>700000</v>
      </c>
      <c r="M38" s="29">
        <v>0</v>
      </c>
      <c r="N38" s="30"/>
      <c r="O38" s="30"/>
      <c r="P38" s="30"/>
      <c r="Q38" s="31"/>
    </row>
    <row r="39" spans="1:18" s="45" customFormat="1" ht="52.5" customHeight="1">
      <c r="A39" s="100" t="s">
        <v>84</v>
      </c>
      <c r="B39" s="101"/>
      <c r="C39" s="101"/>
      <c r="D39" s="102"/>
      <c r="E39" s="102"/>
      <c r="F39" s="102"/>
      <c r="G39" s="103"/>
      <c r="H39" s="28">
        <f t="shared" si="5"/>
        <v>0</v>
      </c>
      <c r="I39" s="40">
        <f>SUM(I35:I37)</f>
        <v>0</v>
      </c>
      <c r="J39" s="40">
        <f>SUM(J29:J38)</f>
        <v>0</v>
      </c>
      <c r="K39" s="28">
        <f t="shared" si="6"/>
        <v>1344590</v>
      </c>
      <c r="L39" s="40">
        <f>SUM(L32:L38)</f>
        <v>1344590</v>
      </c>
      <c r="M39" s="40">
        <f>SUM(M29:M38)</f>
        <v>0</v>
      </c>
      <c r="N39" s="49">
        <f>SUM(N29:N37)</f>
        <v>0</v>
      </c>
      <c r="O39" s="49">
        <f>SUM(O29:O37)</f>
        <v>0</v>
      </c>
      <c r="P39" s="50">
        <v>0</v>
      </c>
      <c r="Q39" s="31" t="e">
        <f>SUM(K39/#REF!)*100</f>
        <v>#REF!</v>
      </c>
      <c r="R39" s="44"/>
    </row>
    <row r="40" spans="1:18" s="45" customFormat="1" ht="64.5">
      <c r="A40" s="51">
        <v>1</v>
      </c>
      <c r="B40" s="11">
        <v>758</v>
      </c>
      <c r="C40" s="52"/>
      <c r="D40" s="53"/>
      <c r="E40" s="69">
        <v>75801</v>
      </c>
      <c r="F40" s="70">
        <v>2920</v>
      </c>
      <c r="G40" s="46" t="s">
        <v>103</v>
      </c>
      <c r="H40" s="28">
        <f t="shared" si="5"/>
        <v>0</v>
      </c>
      <c r="I40" s="40">
        <v>0</v>
      </c>
      <c r="J40" s="40">
        <v>0</v>
      </c>
      <c r="K40" s="28">
        <f t="shared" si="6"/>
        <v>256781</v>
      </c>
      <c r="L40" s="29">
        <v>256781</v>
      </c>
      <c r="M40" s="40">
        <v>0</v>
      </c>
      <c r="N40" s="49"/>
      <c r="O40" s="49"/>
      <c r="P40" s="50"/>
      <c r="Q40" s="31"/>
      <c r="R40" s="44"/>
    </row>
    <row r="41" spans="1:18" s="45" customFormat="1" ht="25.5">
      <c r="A41" s="22">
        <v>2</v>
      </c>
      <c r="B41" s="11">
        <v>758</v>
      </c>
      <c r="C41" s="52"/>
      <c r="D41" s="53"/>
      <c r="E41" s="22">
        <v>75814</v>
      </c>
      <c r="F41" s="41" t="s">
        <v>37</v>
      </c>
      <c r="G41" s="54" t="s">
        <v>58</v>
      </c>
      <c r="H41" s="28">
        <f t="shared" si="5"/>
        <v>0</v>
      </c>
      <c r="I41" s="40">
        <v>0</v>
      </c>
      <c r="J41" s="40">
        <v>0</v>
      </c>
      <c r="K41" s="28">
        <f t="shared" si="6"/>
        <v>1973756</v>
      </c>
      <c r="L41" s="29">
        <v>1973756</v>
      </c>
      <c r="M41" s="40">
        <v>0</v>
      </c>
      <c r="N41" s="49"/>
      <c r="O41" s="49"/>
      <c r="P41" s="50"/>
      <c r="Q41" s="31"/>
      <c r="R41" s="44"/>
    </row>
    <row r="42" spans="1:18" s="45" customFormat="1" ht="38.25">
      <c r="A42" s="22">
        <v>3</v>
      </c>
      <c r="B42" s="11">
        <v>758</v>
      </c>
      <c r="C42" s="52"/>
      <c r="D42" s="53"/>
      <c r="E42" s="22">
        <v>75814</v>
      </c>
      <c r="F42" s="41" t="s">
        <v>38</v>
      </c>
      <c r="G42" s="27" t="s">
        <v>104</v>
      </c>
      <c r="H42" s="28">
        <f>SUM(I42+J42)</f>
        <v>0</v>
      </c>
      <c r="I42" s="40">
        <v>0</v>
      </c>
      <c r="J42" s="40">
        <v>0</v>
      </c>
      <c r="K42" s="28">
        <f>SUM(L42+M42)</f>
        <v>127000.53</v>
      </c>
      <c r="L42" s="29">
        <v>127000.53</v>
      </c>
      <c r="M42" s="40">
        <v>0</v>
      </c>
      <c r="N42" s="49"/>
      <c r="O42" s="49"/>
      <c r="P42" s="50"/>
      <c r="Q42" s="31"/>
      <c r="R42" s="44"/>
    </row>
    <row r="43" spans="1:18" s="45" customFormat="1" ht="20.25" customHeight="1">
      <c r="A43" s="100" t="s">
        <v>27</v>
      </c>
      <c r="B43" s="101"/>
      <c r="C43" s="101"/>
      <c r="D43" s="102"/>
      <c r="E43" s="102"/>
      <c r="F43" s="102"/>
      <c r="G43" s="103"/>
      <c r="H43" s="28">
        <f t="shared" si="5"/>
        <v>0</v>
      </c>
      <c r="I43" s="40">
        <v>0</v>
      </c>
      <c r="J43" s="40">
        <v>0</v>
      </c>
      <c r="K43" s="28">
        <f t="shared" si="6"/>
        <v>2357537.53</v>
      </c>
      <c r="L43" s="40">
        <f>SUM(L40:L42)</f>
        <v>2357537.53</v>
      </c>
      <c r="M43" s="40">
        <f>SUM(M40:M41)</f>
        <v>0</v>
      </c>
      <c r="N43" s="49"/>
      <c r="O43" s="49"/>
      <c r="P43" s="50"/>
      <c r="Q43" s="31"/>
      <c r="R43" s="44"/>
    </row>
    <row r="44" spans="1:17" ht="51">
      <c r="A44" s="51">
        <v>1</v>
      </c>
      <c r="B44" s="11">
        <v>801</v>
      </c>
      <c r="C44" s="22" t="s">
        <v>30</v>
      </c>
      <c r="D44" s="26" t="s">
        <v>10</v>
      </c>
      <c r="E44" s="26" t="s">
        <v>49</v>
      </c>
      <c r="F44" s="41" t="s">
        <v>10</v>
      </c>
      <c r="G44" s="42" t="s">
        <v>105</v>
      </c>
      <c r="H44" s="34">
        <f t="shared" si="5"/>
        <v>0</v>
      </c>
      <c r="I44" s="40">
        <v>0</v>
      </c>
      <c r="J44" s="40">
        <v>0</v>
      </c>
      <c r="K44" s="28">
        <f t="shared" si="6"/>
        <v>49</v>
      </c>
      <c r="L44" s="29">
        <v>49</v>
      </c>
      <c r="M44" s="40">
        <v>0</v>
      </c>
      <c r="N44" s="30">
        <v>373</v>
      </c>
      <c r="O44" s="30">
        <v>373</v>
      </c>
      <c r="P44" s="30"/>
      <c r="Q44" s="31" t="e">
        <f>SUM(K44/#REF!)*100</f>
        <v>#REF!</v>
      </c>
    </row>
    <row r="45" spans="1:17" ht="63.75">
      <c r="A45" s="51">
        <v>2</v>
      </c>
      <c r="B45" s="11">
        <v>801</v>
      </c>
      <c r="C45" s="22" t="s">
        <v>30</v>
      </c>
      <c r="D45" s="26" t="s">
        <v>10</v>
      </c>
      <c r="E45" s="26" t="s">
        <v>49</v>
      </c>
      <c r="F45" s="41" t="s">
        <v>37</v>
      </c>
      <c r="G45" s="54" t="s">
        <v>59</v>
      </c>
      <c r="H45" s="34">
        <f t="shared" si="5"/>
        <v>0</v>
      </c>
      <c r="I45" s="40">
        <v>0</v>
      </c>
      <c r="J45" s="40">
        <v>0</v>
      </c>
      <c r="K45" s="28">
        <f t="shared" si="6"/>
        <v>3171</v>
      </c>
      <c r="L45" s="29">
        <v>3171</v>
      </c>
      <c r="M45" s="40">
        <v>0</v>
      </c>
      <c r="N45" s="30"/>
      <c r="O45" s="30"/>
      <c r="P45" s="30"/>
      <c r="Q45" s="31"/>
    </row>
    <row r="46" spans="1:17" ht="51">
      <c r="A46" s="51">
        <v>3</v>
      </c>
      <c r="B46" s="11">
        <v>801</v>
      </c>
      <c r="C46" s="22" t="s">
        <v>30</v>
      </c>
      <c r="D46" s="26" t="s">
        <v>10</v>
      </c>
      <c r="E46" s="26" t="s">
        <v>50</v>
      </c>
      <c r="F46" s="41" t="s">
        <v>37</v>
      </c>
      <c r="G46" s="54" t="s">
        <v>106</v>
      </c>
      <c r="H46" s="34">
        <f t="shared" si="5"/>
        <v>0</v>
      </c>
      <c r="I46" s="40">
        <v>0</v>
      </c>
      <c r="J46" s="40">
        <v>0</v>
      </c>
      <c r="K46" s="28">
        <f t="shared" si="6"/>
        <v>20</v>
      </c>
      <c r="L46" s="29">
        <v>20</v>
      </c>
      <c r="M46" s="40">
        <v>0</v>
      </c>
      <c r="N46" s="30"/>
      <c r="O46" s="30"/>
      <c r="P46" s="30"/>
      <c r="Q46" s="31"/>
    </row>
    <row r="47" spans="1:17" ht="141.75" customHeight="1">
      <c r="A47" s="51">
        <v>4</v>
      </c>
      <c r="B47" s="11">
        <v>801</v>
      </c>
      <c r="C47" s="22" t="s">
        <v>30</v>
      </c>
      <c r="D47" s="26" t="s">
        <v>10</v>
      </c>
      <c r="E47" s="26" t="s">
        <v>51</v>
      </c>
      <c r="F47" s="26" t="s">
        <v>46</v>
      </c>
      <c r="G47" s="55" t="s">
        <v>78</v>
      </c>
      <c r="H47" s="34">
        <v>0</v>
      </c>
      <c r="I47" s="40">
        <v>0</v>
      </c>
      <c r="J47" s="40">
        <v>0</v>
      </c>
      <c r="K47" s="28">
        <f t="shared" si="6"/>
        <v>1100</v>
      </c>
      <c r="L47" s="29">
        <v>1100</v>
      </c>
      <c r="M47" s="40">
        <v>0</v>
      </c>
      <c r="N47" s="30"/>
      <c r="O47" s="30"/>
      <c r="P47" s="30"/>
      <c r="Q47" s="31"/>
    </row>
    <row r="48" spans="1:18" s="45" customFormat="1" ht="15.75" customHeight="1">
      <c r="A48" s="96" t="s">
        <v>8</v>
      </c>
      <c r="B48" s="97"/>
      <c r="C48" s="97"/>
      <c r="D48" s="98"/>
      <c r="E48" s="98"/>
      <c r="F48" s="98"/>
      <c r="G48" s="99"/>
      <c r="H48" s="28">
        <f>SUM(I48+J48)</f>
        <v>0</v>
      </c>
      <c r="I48" s="34">
        <f>SUM(I44:I44)</f>
        <v>0</v>
      </c>
      <c r="J48" s="34">
        <f>SUM(J44:J44)</f>
        <v>0</v>
      </c>
      <c r="K48" s="28">
        <f>SUM(L48+M48)</f>
        <v>4340</v>
      </c>
      <c r="L48" s="34">
        <f>SUM(L44:L47)</f>
        <v>4340</v>
      </c>
      <c r="M48" s="34">
        <f>SUM(M44:M44)</f>
        <v>0</v>
      </c>
      <c r="N48" s="39">
        <f>SUM(N44:N44)</f>
        <v>373</v>
      </c>
      <c r="O48" s="39">
        <f>SUM(O44:O44)</f>
        <v>373</v>
      </c>
      <c r="P48" s="56">
        <v>0</v>
      </c>
      <c r="Q48" s="31" t="e">
        <f>SUM(K48/#REF!)*100</f>
        <v>#REF!</v>
      </c>
      <c r="R48" s="44"/>
    </row>
    <row r="49" spans="1:18" s="45" customFormat="1" ht="141">
      <c r="A49" s="22">
        <v>1</v>
      </c>
      <c r="B49" s="11">
        <v>853</v>
      </c>
      <c r="C49" s="22">
        <v>85213</v>
      </c>
      <c r="D49" s="26" t="s">
        <v>7</v>
      </c>
      <c r="E49" s="26" t="s">
        <v>47</v>
      </c>
      <c r="F49" s="26" t="s">
        <v>46</v>
      </c>
      <c r="G49" s="55" t="s">
        <v>79</v>
      </c>
      <c r="H49" s="34">
        <v>0</v>
      </c>
      <c r="I49" s="29">
        <v>0</v>
      </c>
      <c r="J49" s="29">
        <v>0</v>
      </c>
      <c r="K49" s="34">
        <f>SUM(L49+M49)</f>
        <v>38054</v>
      </c>
      <c r="L49" s="29">
        <v>38054</v>
      </c>
      <c r="M49" s="29">
        <v>0</v>
      </c>
      <c r="N49" s="39"/>
      <c r="O49" s="39"/>
      <c r="P49" s="39"/>
      <c r="Q49" s="31"/>
      <c r="R49" s="44"/>
    </row>
    <row r="50" spans="1:18" s="45" customFormat="1" ht="129" customHeight="1">
      <c r="A50" s="75">
        <v>2</v>
      </c>
      <c r="B50" s="74">
        <v>853</v>
      </c>
      <c r="C50" s="75"/>
      <c r="D50" s="76"/>
      <c r="E50" s="76" t="s">
        <v>72</v>
      </c>
      <c r="F50" s="76" t="s">
        <v>71</v>
      </c>
      <c r="G50" s="77" t="s">
        <v>73</v>
      </c>
      <c r="H50" s="78">
        <v>0</v>
      </c>
      <c r="I50" s="79">
        <v>0</v>
      </c>
      <c r="J50" s="79">
        <v>0</v>
      </c>
      <c r="K50" s="78">
        <f>SUM(M50+L50)</f>
        <v>19200</v>
      </c>
      <c r="L50" s="79">
        <v>19200</v>
      </c>
      <c r="M50" s="80">
        <v>0</v>
      </c>
      <c r="N50" s="81"/>
      <c r="O50" s="81"/>
      <c r="P50" s="81"/>
      <c r="Q50" s="82"/>
      <c r="R50" s="44"/>
    </row>
    <row r="51" spans="1:17" s="87" customFormat="1" ht="117.75" customHeight="1">
      <c r="A51" s="22">
        <v>3</v>
      </c>
      <c r="B51" s="11">
        <v>853</v>
      </c>
      <c r="C51" s="22"/>
      <c r="D51" s="26"/>
      <c r="E51" s="26" t="s">
        <v>72</v>
      </c>
      <c r="F51" s="26" t="s">
        <v>100</v>
      </c>
      <c r="G51" s="27" t="s">
        <v>110</v>
      </c>
      <c r="H51" s="28">
        <v>0</v>
      </c>
      <c r="I51" s="29">
        <v>0</v>
      </c>
      <c r="J51" s="29">
        <v>0</v>
      </c>
      <c r="K51" s="34">
        <f>SUM(L51)</f>
        <v>1429.42</v>
      </c>
      <c r="L51" s="29">
        <v>1429.42</v>
      </c>
      <c r="M51" s="29">
        <v>0</v>
      </c>
      <c r="N51" s="39"/>
      <c r="O51" s="39"/>
      <c r="P51" s="39"/>
      <c r="Q51" s="31"/>
    </row>
    <row r="52" spans="1:18" s="45" customFormat="1" ht="16.5" customHeight="1">
      <c r="A52" s="88" t="s">
        <v>48</v>
      </c>
      <c r="B52" s="89"/>
      <c r="C52" s="89"/>
      <c r="D52" s="90"/>
      <c r="E52" s="90"/>
      <c r="F52" s="90"/>
      <c r="G52" s="91"/>
      <c r="H52" s="83">
        <v>0</v>
      </c>
      <c r="I52" s="84">
        <v>0</v>
      </c>
      <c r="J52" s="84">
        <v>0</v>
      </c>
      <c r="K52" s="83">
        <f>SUM(L52+M52)</f>
        <v>58683.42</v>
      </c>
      <c r="L52" s="84">
        <f>SUM(L49:L51)</f>
        <v>58683.42</v>
      </c>
      <c r="M52" s="84">
        <f>SUM(M49)</f>
        <v>0</v>
      </c>
      <c r="N52" s="85"/>
      <c r="O52" s="85"/>
      <c r="P52" s="85"/>
      <c r="Q52" s="86"/>
      <c r="R52" s="44"/>
    </row>
    <row r="53" spans="1:18" s="45" customFormat="1" ht="51.75">
      <c r="A53" s="22">
        <v>1</v>
      </c>
      <c r="B53" s="11">
        <v>852</v>
      </c>
      <c r="C53" s="22">
        <v>85213</v>
      </c>
      <c r="D53" s="26" t="s">
        <v>7</v>
      </c>
      <c r="E53" s="26" t="s">
        <v>85</v>
      </c>
      <c r="F53" s="26" t="s">
        <v>86</v>
      </c>
      <c r="G53" s="46" t="s">
        <v>107</v>
      </c>
      <c r="H53" s="34">
        <v>0</v>
      </c>
      <c r="I53" s="29">
        <v>0</v>
      </c>
      <c r="J53" s="29">
        <v>0</v>
      </c>
      <c r="K53" s="34">
        <f>SUM(L53+M53)</f>
        <v>10033</v>
      </c>
      <c r="L53" s="29">
        <v>10033</v>
      </c>
      <c r="M53" s="29">
        <v>0</v>
      </c>
      <c r="N53" s="39"/>
      <c r="O53" s="39"/>
      <c r="P53" s="39"/>
      <c r="Q53" s="31"/>
      <c r="R53" s="44"/>
    </row>
    <row r="54" spans="1:18" s="45" customFormat="1" ht="50.25" customHeight="1">
      <c r="A54" s="22">
        <v>2</v>
      </c>
      <c r="B54" s="11">
        <v>852</v>
      </c>
      <c r="C54" s="22">
        <v>85213</v>
      </c>
      <c r="D54" s="26" t="s">
        <v>7</v>
      </c>
      <c r="E54" s="26" t="s">
        <v>74</v>
      </c>
      <c r="F54" s="26" t="s">
        <v>37</v>
      </c>
      <c r="G54" s="27" t="s">
        <v>75</v>
      </c>
      <c r="H54" s="34">
        <f>SUM(J54+I54)</f>
        <v>0</v>
      </c>
      <c r="I54" s="29">
        <v>0</v>
      </c>
      <c r="J54" s="29">
        <v>0</v>
      </c>
      <c r="K54" s="34">
        <f>SUM(M54+L54)</f>
        <v>100</v>
      </c>
      <c r="L54" s="29">
        <v>100</v>
      </c>
      <c r="M54" s="40">
        <v>0</v>
      </c>
      <c r="N54" s="39"/>
      <c r="O54" s="39"/>
      <c r="P54" s="39"/>
      <c r="Q54" s="31"/>
      <c r="R54" s="44"/>
    </row>
    <row r="55" spans="1:18" s="45" customFormat="1" ht="50.25" customHeight="1">
      <c r="A55" s="22"/>
      <c r="B55" s="11">
        <v>852</v>
      </c>
      <c r="C55" s="22">
        <v>85213</v>
      </c>
      <c r="D55" s="26" t="s">
        <v>7</v>
      </c>
      <c r="E55" s="26" t="s">
        <v>88</v>
      </c>
      <c r="F55" s="26" t="s">
        <v>37</v>
      </c>
      <c r="G55" s="27" t="s">
        <v>89</v>
      </c>
      <c r="H55" s="34">
        <f>SUM(J55+I55)</f>
        <v>0</v>
      </c>
      <c r="I55" s="29">
        <v>0</v>
      </c>
      <c r="J55" s="29">
        <v>0</v>
      </c>
      <c r="K55" s="34">
        <f>SUM(M55+L55)</f>
        <v>500</v>
      </c>
      <c r="L55" s="29">
        <v>500</v>
      </c>
      <c r="M55" s="40">
        <v>0</v>
      </c>
      <c r="N55" s="39"/>
      <c r="O55" s="39"/>
      <c r="P55" s="39"/>
      <c r="Q55" s="31"/>
      <c r="R55" s="44"/>
    </row>
    <row r="56" spans="1:18" s="45" customFormat="1" ht="54.75" customHeight="1">
      <c r="A56" s="22">
        <v>3</v>
      </c>
      <c r="B56" s="11">
        <v>852</v>
      </c>
      <c r="C56" s="22">
        <v>85213</v>
      </c>
      <c r="D56" s="26" t="s">
        <v>7</v>
      </c>
      <c r="E56" s="26" t="s">
        <v>70</v>
      </c>
      <c r="F56" s="26" t="s">
        <v>37</v>
      </c>
      <c r="G56" s="27" t="s">
        <v>76</v>
      </c>
      <c r="H56" s="34">
        <v>0</v>
      </c>
      <c r="I56" s="29">
        <v>0</v>
      </c>
      <c r="J56" s="29">
        <v>0</v>
      </c>
      <c r="K56" s="34">
        <f>SUM(M56+L56)</f>
        <v>85</v>
      </c>
      <c r="L56" s="29">
        <v>85</v>
      </c>
      <c r="M56" s="40">
        <v>0</v>
      </c>
      <c r="N56" s="39"/>
      <c r="O56" s="39"/>
      <c r="P56" s="39"/>
      <c r="Q56" s="31"/>
      <c r="R56" s="44"/>
    </row>
    <row r="57" spans="1:18" s="45" customFormat="1" ht="18" customHeight="1">
      <c r="A57" s="96" t="s">
        <v>9</v>
      </c>
      <c r="B57" s="97"/>
      <c r="C57" s="97"/>
      <c r="D57" s="98"/>
      <c r="E57" s="98"/>
      <c r="F57" s="98"/>
      <c r="G57" s="99"/>
      <c r="H57" s="28">
        <f>SUM(I57+J57)</f>
        <v>0</v>
      </c>
      <c r="I57" s="40">
        <f>SUM(I49:I56)</f>
        <v>0</v>
      </c>
      <c r="J57" s="40">
        <f>SUM(J54:J56)</f>
        <v>0</v>
      </c>
      <c r="K57" s="28">
        <f>SUM(L57+M57)</f>
        <v>10718</v>
      </c>
      <c r="L57" s="40">
        <f>SUM(L53:L56)</f>
        <v>10718</v>
      </c>
      <c r="M57" s="40">
        <f>SUM(M54:M56)</f>
        <v>0</v>
      </c>
      <c r="N57" s="39" t="e">
        <f>SUM(#REF!)</f>
        <v>#REF!</v>
      </c>
      <c r="O57" s="39" t="e">
        <f>SUM(#REF!)</f>
        <v>#REF!</v>
      </c>
      <c r="P57" s="56" t="e">
        <f>SUM(#REF!)</f>
        <v>#REF!</v>
      </c>
      <c r="Q57" s="31" t="e">
        <f>SUM(K57/#REF!)*100</f>
        <v>#REF!</v>
      </c>
      <c r="R57" s="44"/>
    </row>
    <row r="58" spans="1:17" ht="27.75" customHeight="1">
      <c r="A58" s="57">
        <v>1</v>
      </c>
      <c r="B58" s="58">
        <v>900</v>
      </c>
      <c r="C58" s="57">
        <v>92109</v>
      </c>
      <c r="D58" s="59" t="s">
        <v>4</v>
      </c>
      <c r="E58" s="60" t="s">
        <v>82</v>
      </c>
      <c r="F58" s="60" t="s">
        <v>10</v>
      </c>
      <c r="G58" s="38" t="s">
        <v>87</v>
      </c>
      <c r="H58" s="28">
        <f>SUM(I58+J58)</f>
        <v>0</v>
      </c>
      <c r="I58" s="29">
        <v>0</v>
      </c>
      <c r="J58" s="29">
        <v>0</v>
      </c>
      <c r="K58" s="28">
        <f>SUM(L58)</f>
        <v>137920</v>
      </c>
      <c r="L58" s="29">
        <v>137920</v>
      </c>
      <c r="M58" s="29">
        <v>0</v>
      </c>
      <c r="N58" s="30">
        <v>2065</v>
      </c>
      <c r="O58" s="30">
        <v>2065</v>
      </c>
      <c r="P58" s="30"/>
      <c r="Q58" s="31" t="e">
        <f>SUM(K58/#REF!)*100</f>
        <v>#REF!</v>
      </c>
    </row>
    <row r="59" spans="1:18" s="45" customFormat="1" ht="28.5" customHeight="1">
      <c r="A59" s="100" t="s">
        <v>26</v>
      </c>
      <c r="B59" s="101"/>
      <c r="C59" s="101"/>
      <c r="D59" s="102"/>
      <c r="E59" s="102"/>
      <c r="F59" s="102"/>
      <c r="G59" s="103"/>
      <c r="H59" s="28">
        <f>SUM(I59+J59)</f>
        <v>0</v>
      </c>
      <c r="I59" s="34">
        <f>SUM(I58)</f>
        <v>0</v>
      </c>
      <c r="J59" s="34">
        <f aca="true" t="shared" si="7" ref="J59:O59">SUM(J58)</f>
        <v>0</v>
      </c>
      <c r="K59" s="28">
        <f aca="true" t="shared" si="8" ref="K59:K65">SUM(L59+M59)</f>
        <v>137920</v>
      </c>
      <c r="L59" s="29">
        <f>SUM(L58:L58)</f>
        <v>137920</v>
      </c>
      <c r="M59" s="34">
        <f t="shared" si="7"/>
        <v>0</v>
      </c>
      <c r="N59" s="39">
        <f t="shared" si="7"/>
        <v>2065</v>
      </c>
      <c r="O59" s="39">
        <f t="shared" si="7"/>
        <v>2065</v>
      </c>
      <c r="P59" s="39"/>
      <c r="Q59" s="31" t="e">
        <f>SUM(K59/#REF!)*100</f>
        <v>#REF!</v>
      </c>
      <c r="R59" s="44"/>
    </row>
    <row r="60" spans="1:18" s="45" customFormat="1" ht="168.75" customHeight="1">
      <c r="A60" s="61">
        <v>1</v>
      </c>
      <c r="B60" s="62">
        <v>921</v>
      </c>
      <c r="C60" s="47"/>
      <c r="D60" s="48"/>
      <c r="E60" s="22">
        <v>92109</v>
      </c>
      <c r="F60" s="41" t="s">
        <v>46</v>
      </c>
      <c r="G60" s="55" t="s">
        <v>77</v>
      </c>
      <c r="H60" s="28">
        <v>0</v>
      </c>
      <c r="I60" s="29">
        <v>0</v>
      </c>
      <c r="J60" s="29">
        <v>0</v>
      </c>
      <c r="K60" s="28">
        <f>SUM(L60+M60)</f>
        <v>949</v>
      </c>
      <c r="L60" s="29">
        <v>949</v>
      </c>
      <c r="M60" s="29">
        <v>0</v>
      </c>
      <c r="N60" s="39"/>
      <c r="O60" s="39"/>
      <c r="P60" s="39"/>
      <c r="Q60" s="31"/>
      <c r="R60" s="44"/>
    </row>
    <row r="61" spans="1:20" s="45" customFormat="1" ht="139.5" customHeight="1">
      <c r="A61" s="61">
        <v>2</v>
      </c>
      <c r="B61" s="62">
        <v>921</v>
      </c>
      <c r="C61" s="47"/>
      <c r="D61" s="48"/>
      <c r="E61" s="22">
        <v>92116</v>
      </c>
      <c r="F61" s="41" t="s">
        <v>46</v>
      </c>
      <c r="G61" s="55" t="s">
        <v>60</v>
      </c>
      <c r="H61" s="28">
        <v>0</v>
      </c>
      <c r="I61" s="29">
        <v>0</v>
      </c>
      <c r="J61" s="29">
        <v>0</v>
      </c>
      <c r="K61" s="28">
        <f t="shared" si="8"/>
        <v>6995</v>
      </c>
      <c r="L61" s="29">
        <v>6995</v>
      </c>
      <c r="M61" s="29">
        <v>0</v>
      </c>
      <c r="N61" s="39"/>
      <c r="O61" s="39"/>
      <c r="P61" s="39"/>
      <c r="Q61" s="31"/>
      <c r="R61" s="44"/>
      <c r="T61" s="1"/>
    </row>
    <row r="62" spans="1:18" s="45" customFormat="1" ht="44.25" customHeight="1">
      <c r="A62" s="61">
        <v>3</v>
      </c>
      <c r="B62" s="62">
        <v>921</v>
      </c>
      <c r="C62" s="47"/>
      <c r="D62" s="48"/>
      <c r="E62" s="22">
        <v>92116</v>
      </c>
      <c r="F62" s="41" t="s">
        <v>37</v>
      </c>
      <c r="G62" s="38" t="s">
        <v>61</v>
      </c>
      <c r="H62" s="28">
        <v>0</v>
      </c>
      <c r="I62" s="29">
        <v>0</v>
      </c>
      <c r="J62" s="29">
        <v>0</v>
      </c>
      <c r="K62" s="28">
        <f t="shared" si="8"/>
        <v>290</v>
      </c>
      <c r="L62" s="29">
        <v>290</v>
      </c>
      <c r="M62" s="29">
        <v>0</v>
      </c>
      <c r="N62" s="39"/>
      <c r="O62" s="39"/>
      <c r="P62" s="39"/>
      <c r="Q62" s="31"/>
      <c r="R62" s="44"/>
    </row>
    <row r="63" spans="1:18" s="45" customFormat="1" ht="13.5">
      <c r="A63" s="100" t="s">
        <v>28</v>
      </c>
      <c r="B63" s="104"/>
      <c r="C63" s="104"/>
      <c r="D63" s="104"/>
      <c r="E63" s="104"/>
      <c r="F63" s="104"/>
      <c r="G63" s="105"/>
      <c r="H63" s="28">
        <v>0</v>
      </c>
      <c r="I63" s="34">
        <v>0</v>
      </c>
      <c r="J63" s="34">
        <v>0</v>
      </c>
      <c r="K63" s="28">
        <f t="shared" si="8"/>
        <v>8234</v>
      </c>
      <c r="L63" s="29">
        <f>SUM(L60:L62)</f>
        <v>8234</v>
      </c>
      <c r="M63" s="29">
        <v>0</v>
      </c>
      <c r="N63" s="39"/>
      <c r="O63" s="39"/>
      <c r="P63" s="39"/>
      <c r="Q63" s="31"/>
      <c r="R63" s="44"/>
    </row>
    <row r="64" spans="1:18" s="45" customFormat="1" ht="63.75" customHeight="1">
      <c r="A64" s="63">
        <v>1</v>
      </c>
      <c r="B64" s="62">
        <v>926</v>
      </c>
      <c r="C64" s="47" t="s">
        <v>23</v>
      </c>
      <c r="D64" s="48"/>
      <c r="E64" s="37">
        <v>92601</v>
      </c>
      <c r="F64" s="26" t="s">
        <v>39</v>
      </c>
      <c r="G64" s="38" t="s">
        <v>69</v>
      </c>
      <c r="H64" s="28">
        <f>SUM(I64+J64)</f>
        <v>0</v>
      </c>
      <c r="I64" s="40">
        <v>0</v>
      </c>
      <c r="J64" s="29">
        <v>0</v>
      </c>
      <c r="K64" s="34">
        <f t="shared" si="8"/>
        <v>500</v>
      </c>
      <c r="L64" s="29">
        <v>500</v>
      </c>
      <c r="M64" s="29">
        <v>0</v>
      </c>
      <c r="N64" s="39"/>
      <c r="O64" s="39"/>
      <c r="P64" s="39"/>
      <c r="Q64" s="31"/>
      <c r="R64" s="44"/>
    </row>
    <row r="65" spans="1:18" s="45" customFormat="1" ht="13.5">
      <c r="A65" s="100" t="s">
        <v>29</v>
      </c>
      <c r="B65" s="104"/>
      <c r="C65" s="104"/>
      <c r="D65" s="104"/>
      <c r="E65" s="104"/>
      <c r="F65" s="104"/>
      <c r="G65" s="105"/>
      <c r="H65" s="28">
        <f>SUM(H64:H64)</f>
        <v>0</v>
      </c>
      <c r="I65" s="34">
        <f>SUM(I64:I64)</f>
        <v>0</v>
      </c>
      <c r="J65" s="34">
        <f>SUM(J64:J64)</f>
        <v>0</v>
      </c>
      <c r="K65" s="28">
        <f t="shared" si="8"/>
        <v>500</v>
      </c>
      <c r="L65" s="29">
        <f>SUM(L64:L64)</f>
        <v>500</v>
      </c>
      <c r="M65" s="34">
        <f>SUM(M64:M64)</f>
        <v>0</v>
      </c>
      <c r="N65" s="39"/>
      <c r="O65" s="39"/>
      <c r="P65" s="39"/>
      <c r="Q65" s="31"/>
      <c r="R65" s="44"/>
    </row>
    <row r="66" spans="1:17" ht="23.25" customHeight="1">
      <c r="A66" s="92" t="s">
        <v>22</v>
      </c>
      <c r="B66" s="93"/>
      <c r="C66" s="93"/>
      <c r="D66" s="94"/>
      <c r="E66" s="94"/>
      <c r="F66" s="94"/>
      <c r="G66" s="95"/>
      <c r="H66" s="28">
        <f>SUM(I66+J66)</f>
        <v>1136016.26</v>
      </c>
      <c r="I66" s="28">
        <f>SUM(I15+I19+I28+I31+I39+I43+I48+I57+I59+I63+I65+I52)</f>
        <v>1136016.26</v>
      </c>
      <c r="J66" s="28">
        <f>SUM(J15+J19+J28+J31+J39+J43+J48+J57+J59+J63+J65)</f>
        <v>0</v>
      </c>
      <c r="K66" s="28">
        <f>SUM(L66:M66)</f>
        <v>9078118.209999999</v>
      </c>
      <c r="L66" s="28">
        <f>SUM(L15+L19+L28+L31+L39+L48+L52+L57+L59+L63+L65+L43)</f>
        <v>4295390.949999999</v>
      </c>
      <c r="M66" s="28">
        <f>SUM(M15+M19+M28+M31+M39+M48+M52+M57+M59+M63+M65+M43)</f>
        <v>4782727.26</v>
      </c>
      <c r="N66" s="28" t="e">
        <f>SUM(N15+N19+N28+N31+N39+N43+N48+N57+N59+N63+N65)</f>
        <v>#REF!</v>
      </c>
      <c r="O66" s="28" t="e">
        <f>SUM(O15+O19+O28+O31+O39+O43+O48+O57+O59+O63+O65)</f>
        <v>#REF!</v>
      </c>
      <c r="P66" s="28" t="e">
        <f>SUM(P15+P19+P28+P31+P39+P43+P48+P57+P59+P63+P65)</f>
        <v>#REF!</v>
      </c>
      <c r="Q66" s="28" t="e">
        <f>SUM(Q15+Q19+Q28+Q31+Q39+Q43+Q48+Q57+Q59+Q63+Q65)</f>
        <v>#REF!</v>
      </c>
    </row>
    <row r="67" spans="1:3" ht="12.75">
      <c r="A67" s="64"/>
      <c r="B67" s="64"/>
      <c r="C67" s="64"/>
    </row>
    <row r="68" spans="1:8" ht="12.75">
      <c r="A68" s="106" t="s">
        <v>113</v>
      </c>
      <c r="B68" s="107"/>
      <c r="C68" s="107"/>
      <c r="D68" s="107"/>
      <c r="E68" s="107"/>
      <c r="F68" s="107"/>
      <c r="G68" s="107"/>
      <c r="H68" s="107"/>
    </row>
    <row r="69" spans="1:3" ht="12.75">
      <c r="A69" s="64"/>
      <c r="B69" s="64"/>
      <c r="C69" s="64"/>
    </row>
    <row r="70" spans="1:11" ht="12.75">
      <c r="A70" s="64"/>
      <c r="B70" s="64"/>
      <c r="C70" s="64"/>
      <c r="K70" s="65"/>
    </row>
    <row r="71" spans="1:7" ht="12.75">
      <c r="A71" s="64"/>
      <c r="B71" s="64"/>
      <c r="C71" s="64"/>
      <c r="G71" s="65"/>
    </row>
    <row r="72" spans="1:8" ht="12.75">
      <c r="A72" s="64"/>
      <c r="B72" s="64"/>
      <c r="C72" s="64"/>
      <c r="H72" s="66"/>
    </row>
    <row r="73" spans="1:3" ht="12.75">
      <c r="A73" s="64"/>
      <c r="B73" s="64"/>
      <c r="C73" s="64"/>
    </row>
    <row r="74" spans="1:3" ht="12.75">
      <c r="A74" s="64"/>
      <c r="B74" s="64"/>
      <c r="C74" s="64"/>
    </row>
    <row r="75" spans="1:9" ht="12.75">
      <c r="A75" s="64"/>
      <c r="B75" s="64"/>
      <c r="C75" s="64"/>
      <c r="I75" s="66"/>
    </row>
    <row r="76" spans="1:3" ht="12.75">
      <c r="A76" s="64"/>
      <c r="B76" s="64"/>
      <c r="C76" s="64"/>
    </row>
    <row r="77" spans="1:11" ht="12.75">
      <c r="A77" s="64"/>
      <c r="B77" s="64"/>
      <c r="C77" s="64"/>
      <c r="K77" s="65"/>
    </row>
    <row r="78" spans="1:3" ht="12.75">
      <c r="A78" s="64"/>
      <c r="B78" s="64"/>
      <c r="C78" s="64"/>
    </row>
    <row r="79" spans="1:3" ht="12.75">
      <c r="A79" s="64"/>
      <c r="B79" s="64"/>
      <c r="C79" s="64"/>
    </row>
    <row r="80" spans="1:3" ht="12.75">
      <c r="A80" s="64"/>
      <c r="B80" s="64"/>
      <c r="C80" s="64"/>
    </row>
    <row r="81" spans="1:3" ht="12.75">
      <c r="A81" s="64"/>
      <c r="B81" s="64"/>
      <c r="C81" s="64"/>
    </row>
    <row r="82" spans="1:3" ht="12.75">
      <c r="A82" s="64"/>
      <c r="B82" s="64"/>
      <c r="C82" s="64"/>
    </row>
    <row r="83" spans="1:3" ht="12.75">
      <c r="A83" s="64"/>
      <c r="B83" s="64"/>
      <c r="C83" s="64"/>
    </row>
    <row r="84" spans="1:3" ht="12.75">
      <c r="A84" s="64"/>
      <c r="B84" s="64"/>
      <c r="C84" s="64"/>
    </row>
    <row r="85" spans="1:3" ht="12.75">
      <c r="A85" s="64"/>
      <c r="B85" s="64"/>
      <c r="C85" s="64"/>
    </row>
    <row r="86" spans="1:3" ht="12.75">
      <c r="A86" s="64"/>
      <c r="B86" s="64"/>
      <c r="C86" s="64"/>
    </row>
    <row r="87" spans="1:3" ht="12.75">
      <c r="A87" s="64"/>
      <c r="B87" s="64"/>
      <c r="C87" s="64"/>
    </row>
    <row r="88" spans="1:3" ht="12.75">
      <c r="A88" s="64"/>
      <c r="B88" s="64"/>
      <c r="C88" s="64"/>
    </row>
    <row r="89" spans="1:3" ht="12.75">
      <c r="A89" s="64"/>
      <c r="B89" s="64"/>
      <c r="C89" s="64"/>
    </row>
    <row r="90" spans="1:3" ht="12.75">
      <c r="A90" s="64"/>
      <c r="B90" s="64"/>
      <c r="C90" s="64"/>
    </row>
    <row r="91" spans="1:3" ht="12.75">
      <c r="A91" s="64"/>
      <c r="B91" s="64"/>
      <c r="C91" s="64"/>
    </row>
    <row r="92" spans="1:3" ht="12.75">
      <c r="A92" s="64"/>
      <c r="B92" s="64"/>
      <c r="C92" s="64"/>
    </row>
    <row r="93" spans="1:3" ht="12.75">
      <c r="A93" s="64"/>
      <c r="B93" s="64"/>
      <c r="C93" s="64"/>
    </row>
    <row r="94" spans="1:3" ht="12.75">
      <c r="A94" s="64"/>
      <c r="B94" s="64"/>
      <c r="C94" s="64"/>
    </row>
    <row r="95" spans="1:3" ht="12.75">
      <c r="A95" s="64"/>
      <c r="B95" s="64"/>
      <c r="C95" s="64"/>
    </row>
    <row r="96" spans="1:3" ht="12.75">
      <c r="A96" s="64"/>
      <c r="B96" s="64"/>
      <c r="C96" s="64"/>
    </row>
    <row r="97" spans="1:3" ht="12.75">
      <c r="A97" s="64"/>
      <c r="B97" s="64"/>
      <c r="C97" s="64"/>
    </row>
    <row r="98" spans="1:3" ht="12.75">
      <c r="A98" s="64"/>
      <c r="B98" s="64"/>
      <c r="C98" s="64"/>
    </row>
    <row r="99" spans="1:3" ht="12.75">
      <c r="A99" s="64"/>
      <c r="B99" s="64"/>
      <c r="C99" s="64"/>
    </row>
    <row r="100" spans="1:3" ht="12.75">
      <c r="A100" s="64"/>
      <c r="B100" s="64"/>
      <c r="C100" s="64"/>
    </row>
    <row r="101" spans="1:3" ht="12.75">
      <c r="A101" s="64"/>
      <c r="B101" s="64"/>
      <c r="C101" s="64"/>
    </row>
    <row r="102" spans="1:3" ht="12.75">
      <c r="A102" s="64"/>
      <c r="B102" s="64"/>
      <c r="C102" s="64"/>
    </row>
    <row r="103" spans="1:3" ht="12.75">
      <c r="A103" s="64"/>
      <c r="B103" s="64"/>
      <c r="C103" s="64"/>
    </row>
    <row r="104" spans="1:3" ht="12.75">
      <c r="A104" s="64"/>
      <c r="B104" s="64"/>
      <c r="C104" s="64"/>
    </row>
    <row r="105" spans="1:3" ht="12.75">
      <c r="A105" s="64"/>
      <c r="B105" s="64"/>
      <c r="C105" s="64"/>
    </row>
    <row r="106" spans="1:3" ht="12.75">
      <c r="A106" s="64"/>
      <c r="B106" s="64"/>
      <c r="C106" s="64"/>
    </row>
    <row r="107" spans="1:3" ht="12.75">
      <c r="A107" s="64"/>
      <c r="B107" s="64"/>
      <c r="C107" s="64"/>
    </row>
    <row r="108" spans="1:3" ht="12.75">
      <c r="A108" s="64"/>
      <c r="B108" s="64"/>
      <c r="C108" s="64"/>
    </row>
    <row r="109" spans="1:3" ht="12.75">
      <c r="A109" s="64"/>
      <c r="B109" s="64"/>
      <c r="C109" s="64"/>
    </row>
    <row r="110" spans="1:3" ht="12.75">
      <c r="A110" s="64"/>
      <c r="B110" s="64"/>
      <c r="C110" s="64"/>
    </row>
    <row r="111" spans="1:3" ht="12.75">
      <c r="A111" s="64"/>
      <c r="B111" s="64"/>
      <c r="C111" s="64"/>
    </row>
    <row r="112" spans="1:3" ht="12.75">
      <c r="A112" s="64"/>
      <c r="B112" s="64"/>
      <c r="C112" s="64"/>
    </row>
    <row r="113" spans="1:3" ht="12.75">
      <c r="A113" s="64"/>
      <c r="B113" s="64"/>
      <c r="C113" s="64"/>
    </row>
    <row r="114" spans="1:3" ht="12.75">
      <c r="A114" s="64"/>
      <c r="B114" s="64"/>
      <c r="C114" s="64"/>
    </row>
    <row r="115" spans="1:3" ht="12.75">
      <c r="A115" s="64"/>
      <c r="B115" s="64"/>
      <c r="C115" s="64"/>
    </row>
    <row r="116" spans="1:3" ht="12.75">
      <c r="A116" s="64"/>
      <c r="B116" s="64"/>
      <c r="C116" s="64"/>
    </row>
    <row r="117" spans="1:3" ht="12.75">
      <c r="A117" s="64"/>
      <c r="B117" s="64"/>
      <c r="C117" s="64"/>
    </row>
    <row r="118" spans="1:3" ht="12.75">
      <c r="A118" s="64"/>
      <c r="B118" s="64"/>
      <c r="C118" s="64"/>
    </row>
    <row r="119" spans="1:3" ht="12.75">
      <c r="A119" s="64"/>
      <c r="B119" s="64"/>
      <c r="C119" s="64"/>
    </row>
    <row r="120" spans="1:3" ht="12.75">
      <c r="A120" s="64"/>
      <c r="B120" s="64"/>
      <c r="C120" s="64"/>
    </row>
    <row r="121" spans="1:3" ht="12.75">
      <c r="A121" s="64"/>
      <c r="B121" s="64"/>
      <c r="C121" s="64"/>
    </row>
    <row r="122" spans="1:3" ht="12.75">
      <c r="A122" s="64"/>
      <c r="B122" s="64"/>
      <c r="C122" s="64"/>
    </row>
    <row r="123" spans="1:3" ht="12.75">
      <c r="A123" s="64"/>
      <c r="B123" s="64"/>
      <c r="C123" s="64"/>
    </row>
    <row r="124" spans="1:3" ht="12.75">
      <c r="A124" s="64"/>
      <c r="B124" s="64"/>
      <c r="C124" s="64"/>
    </row>
    <row r="125" spans="1:3" ht="12.75">
      <c r="A125" s="64"/>
      <c r="B125" s="64"/>
      <c r="C125" s="64"/>
    </row>
    <row r="126" spans="1:3" ht="12.75">
      <c r="A126" s="64"/>
      <c r="B126" s="64"/>
      <c r="C126" s="64"/>
    </row>
    <row r="127" spans="1:3" ht="12.75">
      <c r="A127" s="64"/>
      <c r="B127" s="64"/>
      <c r="C127" s="64"/>
    </row>
    <row r="128" spans="1:3" ht="12.75">
      <c r="A128" s="64"/>
      <c r="B128" s="64"/>
      <c r="C128" s="64"/>
    </row>
    <row r="129" spans="1:3" ht="12.75">
      <c r="A129" s="64"/>
      <c r="B129" s="64"/>
      <c r="C129" s="64"/>
    </row>
    <row r="130" spans="1:3" ht="12.75">
      <c r="A130" s="64"/>
      <c r="B130" s="64"/>
      <c r="C130" s="64"/>
    </row>
    <row r="131" spans="1:3" ht="12.75">
      <c r="A131" s="64"/>
      <c r="B131" s="64"/>
      <c r="C131" s="64"/>
    </row>
    <row r="132" spans="1:3" ht="12.75">
      <c r="A132" s="67"/>
      <c r="B132" s="67"/>
      <c r="C132" s="67"/>
    </row>
    <row r="133" spans="1:3" ht="12.75">
      <c r="A133" s="67"/>
      <c r="B133" s="67"/>
      <c r="C133" s="67"/>
    </row>
    <row r="134" spans="1:3" ht="12.75">
      <c r="A134" s="67"/>
      <c r="B134" s="67"/>
      <c r="C134" s="67"/>
    </row>
    <row r="135" spans="1:3" ht="12.75">
      <c r="A135" s="67"/>
      <c r="B135" s="67"/>
      <c r="C135" s="67"/>
    </row>
    <row r="136" spans="1:3" ht="12.75">
      <c r="A136" s="67"/>
      <c r="B136" s="67"/>
      <c r="C136" s="67"/>
    </row>
    <row r="137" spans="1:3" ht="12.75">
      <c r="A137" s="67"/>
      <c r="B137" s="67"/>
      <c r="C137" s="67"/>
    </row>
    <row r="138" spans="1:3" ht="12.75">
      <c r="A138" s="67"/>
      <c r="B138" s="67"/>
      <c r="C138" s="67"/>
    </row>
    <row r="139" spans="1:3" ht="12.75">
      <c r="A139" s="67"/>
      <c r="B139" s="67"/>
      <c r="C139" s="67"/>
    </row>
    <row r="140" spans="1:3" ht="12.75">
      <c r="A140" s="67"/>
      <c r="B140" s="67"/>
      <c r="C140" s="67"/>
    </row>
    <row r="141" spans="1:3" ht="12.75">
      <c r="A141" s="68"/>
      <c r="B141" s="68"/>
      <c r="C141" s="68"/>
    </row>
  </sheetData>
  <sheetProtection/>
  <mergeCells count="24">
    <mergeCell ref="A43:G43"/>
    <mergeCell ref="B7:B9"/>
    <mergeCell ref="A7:A9"/>
    <mergeCell ref="A5:M5"/>
    <mergeCell ref="G7:G9"/>
    <mergeCell ref="A39:G39"/>
    <mergeCell ref="E7:E9"/>
    <mergeCell ref="F7:F9"/>
    <mergeCell ref="A68:H68"/>
    <mergeCell ref="I7:J8"/>
    <mergeCell ref="K7:K9"/>
    <mergeCell ref="L7:M8"/>
    <mergeCell ref="A15:G15"/>
    <mergeCell ref="A28:G28"/>
    <mergeCell ref="A19:G19"/>
    <mergeCell ref="H7:H9"/>
    <mergeCell ref="A31:G31"/>
    <mergeCell ref="A48:G48"/>
    <mergeCell ref="A52:G52"/>
    <mergeCell ref="A66:G66"/>
    <mergeCell ref="A57:G57"/>
    <mergeCell ref="A59:G59"/>
    <mergeCell ref="A65:G65"/>
    <mergeCell ref="A63:G63"/>
  </mergeCells>
  <printOptions horizontalCentered="1"/>
  <pageMargins left="0.2362204724409449" right="0.15748031496062992" top="0.5905511811023623" bottom="0.5905511811023623" header="0.5118110236220472" footer="0.5118110236220472"/>
  <pageSetup horizontalDpi="600" verticalDpi="600" orientation="portrait" paperSize="9" scale="85" r:id="rId1"/>
  <headerFooter alignWithMargins="0">
    <oddFooter>&amp;CStrona &amp;P</oddFooter>
  </headerFooter>
  <rowBreaks count="1" manualBreakCount="1">
    <brk id="70" max="255" man="1"/>
  </rowBreaks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Izabela Gora</cp:lastModifiedBy>
  <cp:lastPrinted>2014-05-20T11:08:10Z</cp:lastPrinted>
  <dcterms:created xsi:type="dcterms:W3CDTF">2001-09-07T12:46:35Z</dcterms:created>
  <dcterms:modified xsi:type="dcterms:W3CDTF">2014-05-20T11:08:19Z</dcterms:modified>
  <cp:category/>
  <cp:version/>
  <cp:contentType/>
  <cp:contentStatus/>
</cp:coreProperties>
</file>