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<sst xmlns="http://schemas.openxmlformats.org/spreadsheetml/2006/main" count="136" uniqueCount="95">
  <si>
    <t>010</t>
  </si>
  <si>
    <t>01010</t>
  </si>
  <si>
    <t>Treść</t>
  </si>
  <si>
    <t>Dział</t>
  </si>
  <si>
    <t>z tego:</t>
  </si>
  <si>
    <t xml:space="preserve">bieżące </t>
  </si>
  <si>
    <t>010 Rolnictwo i łowiectwo</t>
  </si>
  <si>
    <t>854  Edukacyjna opieka wychowawcza</t>
  </si>
  <si>
    <t xml:space="preserve">921 Kultura i ochrona dziedzictwa narodowego </t>
  </si>
  <si>
    <t>Drogi publiczne gminne</t>
  </si>
  <si>
    <t>Pozostała działalność</t>
  </si>
  <si>
    <t>Urzędy gmin (miast i miast na prawach powiatu)</t>
  </si>
  <si>
    <t>Oddziały przedszkolne w szkołach podstawowych</t>
  </si>
  <si>
    <t>Utrzymanie zieleni w miastach i gminach</t>
  </si>
  <si>
    <t>Oświetlenie ulic, placów i dróg</t>
  </si>
  <si>
    <t>Część równoważąca subwencji ogólnej dla gmin</t>
  </si>
  <si>
    <t>Infrastruktura wodociągowa i sanitacyjna wsi</t>
  </si>
  <si>
    <t>majątkowe</t>
  </si>
  <si>
    <t xml:space="preserve">Rozdział </t>
  </si>
  <si>
    <t>Rady Gminy Michałowice</t>
  </si>
  <si>
    <t>zmniejszenia</t>
  </si>
  <si>
    <t xml:space="preserve">zwiększenia </t>
  </si>
  <si>
    <t>(w zł)</t>
  </si>
  <si>
    <t xml:space="preserve">Świadczenia rodzinne, świadczenia z funduszu alimentacyjnego oraz składki na ubezpieczenia emerytalne i rentowe z ubezpieczenia społecznego                                </t>
  </si>
  <si>
    <t>853 Pozostałe zadania w zakresie polityki społecznej</t>
  </si>
  <si>
    <t xml:space="preserve"> Dokonać zmian w planie wydatków gminy na rok 2014 stanowiącym tabelę nr 2 do Uchwały Budżetowej na rok 2014 Gminy Michałowice Nr XXXIV/305/2013 z dnia 19 grudnia  2013 r. w sposób następujący:      
</t>
  </si>
  <si>
    <t>§</t>
  </si>
  <si>
    <t>wynagrodzenia osobowe pracowników</t>
  </si>
  <si>
    <t>dodatkowe wynagrodzenia roczne</t>
  </si>
  <si>
    <t>zakup usług pozostałych</t>
  </si>
  <si>
    <t>852 Pomoc społeczna</t>
  </si>
  <si>
    <t>zwrot dotacji oraz płatności, w tym wykorzystanych niezgodnie z przeznaczeniem lub wykorzystywanych z naruszeniem procedur, o których mowa w art.184 ustawy, pobranych nienależnie lub w nadmiernej wysokości</t>
  </si>
  <si>
    <t xml:space="preserve">wydatki inwestycyjne jednostek budżetowych </t>
  </si>
  <si>
    <t>600 Transport i łączność</t>
  </si>
  <si>
    <t xml:space="preserve">wydatki na zakupy inwestycyjne jednostek budżetowych </t>
  </si>
  <si>
    <t xml:space="preserve">do Uchwały Nr    /    /2014 r. </t>
  </si>
  <si>
    <t xml:space="preserve"> a dnia       2014 r.</t>
  </si>
  <si>
    <t xml:space="preserve">Szkoły podstawowe   </t>
  </si>
  <si>
    <t xml:space="preserve">wydatki osobowe nie zaliczone do wynagrodzeń </t>
  </si>
  <si>
    <t xml:space="preserve">wynagrodzenia osobowe pracowników       </t>
  </si>
  <si>
    <t>zakup usług przez jednostki samorządu terytorialnego od innych jednostek samorządu terytorialnego</t>
  </si>
  <si>
    <t xml:space="preserve">wydatki osobowe niezaliczone do wynagrodzeń  </t>
  </si>
  <si>
    <t xml:space="preserve">składki na ubezpieczenia społeczne       </t>
  </si>
  <si>
    <t xml:space="preserve">składki na Fundusz Pracy   </t>
  </si>
  <si>
    <t xml:space="preserve">zakup usług remontowych   </t>
  </si>
  <si>
    <t xml:space="preserve">zakup usług pozostałych  </t>
  </si>
  <si>
    <t>Przedszkola  publiczne-niepubliczne</t>
  </si>
  <si>
    <t>dotacja podmiot.z budżetu dla niepublicznej jednostki systemu oświaty</t>
  </si>
  <si>
    <t>Inne formy wychowania przedszkolnego</t>
  </si>
  <si>
    <t>801 Oświata i wychowanie</t>
  </si>
  <si>
    <t xml:space="preserve">Składki na ubezpieczenia zdrowotne opłacane za osoby pobierające niektóre świadczenia z pomocy społ. niektóre świadczenia rodzinne oraz za osoby uczestniczące w zajęciach w centrum integracji społecznej                   </t>
  </si>
  <si>
    <t>Żłobki</t>
  </si>
  <si>
    <t>Kluby dziecięce</t>
  </si>
  <si>
    <t>dotacja celowa z budżetu na finansowanie lub dofinansowanie zadań zleconych do realizacji pozostałym jednostkom niezaliczonym do sektora finansów publicznych</t>
  </si>
  <si>
    <t>Kolonie i obozy oraz inne formy wypoczynku dzieci i młodzieży szkolnej a także szkolenia młodzieży</t>
  </si>
  <si>
    <t xml:space="preserve">wynagrodzenia bezosobowe  </t>
  </si>
  <si>
    <t xml:space="preserve">zakup materiałów i wyposażenia     </t>
  </si>
  <si>
    <t>Zasiłki stałe</t>
  </si>
  <si>
    <t xml:space="preserve">700 Gospodarka mieszkaniowa </t>
  </si>
  <si>
    <t>758 Różne rozliczenia</t>
  </si>
  <si>
    <t xml:space="preserve">Gospodarka gruntami i nieruchomościami    </t>
  </si>
  <si>
    <t>900 Gospodarka komunalna i ochrona środowiska</t>
  </si>
  <si>
    <t xml:space="preserve">Domy i ośrodki kultury, świetlice i kluby  </t>
  </si>
  <si>
    <t xml:space="preserve">Biblioteki    </t>
  </si>
  <si>
    <t xml:space="preserve">Ochrona  zabytków i opieka nad zabytkami     </t>
  </si>
  <si>
    <t xml:space="preserve">zakup środków żywności    </t>
  </si>
  <si>
    <t>750 Administracja samorządowa</t>
  </si>
  <si>
    <t>Załącznik nr 3</t>
  </si>
  <si>
    <r>
      <t xml:space="preserve">zakup usług pozostałych  </t>
    </r>
    <r>
      <rPr>
        <i/>
        <sz val="9"/>
        <rFont val="Times New Roman"/>
        <family val="1"/>
      </rPr>
      <t>(organizacja imprez kulturalnych na terenie gminy 50 000,00 zł; świetlica w Michałowicach 1 650,00 zł)</t>
    </r>
  </si>
  <si>
    <r>
      <t xml:space="preserve">zakup materiałów i wyposażenia  </t>
    </r>
    <r>
      <rPr>
        <i/>
        <sz val="9"/>
        <rFont val="Times New Roman"/>
        <family val="1"/>
      </rPr>
      <t xml:space="preserve">(świetlica w Michałowicach 700,00 zł)  </t>
    </r>
  </si>
  <si>
    <r>
      <t xml:space="preserve">zakup usług pozostałych  </t>
    </r>
    <r>
      <rPr>
        <i/>
        <sz val="9"/>
        <rFont val="Times New Roman"/>
        <family val="1"/>
      </rPr>
      <t>(usuwanie azbestu)</t>
    </r>
  </si>
  <si>
    <r>
      <t xml:space="preserve">kary i odszkodowania wypłacane na rzecz osób fizycznych </t>
    </r>
    <r>
      <rPr>
        <i/>
        <sz val="9"/>
        <rFont val="Times New Roman"/>
        <family val="1"/>
      </rPr>
      <t>(z tytułu przejmowania przez gminę gruntów pod drogi)</t>
    </r>
  </si>
  <si>
    <t>Drogi publiczne powiatowe</t>
  </si>
  <si>
    <t>Obiekty sportowe</t>
  </si>
  <si>
    <t xml:space="preserve">926 Kultura fizyczna </t>
  </si>
  <si>
    <t>dotacja celowa na pomoc finansową udzielaną między jednostkami samorządu</t>
  </si>
  <si>
    <r>
      <t xml:space="preserve">zakup usług remontowych  </t>
    </r>
    <r>
      <rPr>
        <i/>
        <sz val="9"/>
        <rFont val="Times New Roman"/>
        <family val="1"/>
      </rPr>
      <t xml:space="preserve"> (konserwacja sieci wodociągowej i SUW      100 000,00 zł)</t>
    </r>
  </si>
  <si>
    <t>Proponowane zwiększenia w niepublicznych oddziałach przedszkolnych wynikają z większej liczbą dzieci niż zaplanowano, a zmniejszenia z tytułu otrzymanej dotacji celowej w zakresie wychowania przedszkolnego</t>
  </si>
  <si>
    <t xml:space="preserve">Proponowane zmiany: rozdz. 85212 na paragrafie dodatkowe wynagrodzenie roczne pozostają niewykorzystane środki, które przenosi się na paragraf zakup usług pozostałych na opłaty pocztowe; rozdz. 85213 i 85216 zwrot nienależnie pobranych świadczeń do budżetu państwa. </t>
  </si>
  <si>
    <t>Proponowane zmniejszenia (rozdz. 85305 i 85306) wynikają z niewykorzystania środków przez niepubliczne żłobki i i kluby dziecięce ze względu na zmniejszoną liczba dzieci uczęszczających do w/w placówek.</t>
  </si>
  <si>
    <t>Zwiększenie planu (rozdz 85395) wynika z zatwierdzonego wniosku do umowy w sprawie systemowego projektu Aktywnie do rozwoju, na podstawie którego ośrodek może w bieżącym roku wydatkować niewykorzystane środki z 2013 roku zgodnie z nowym montażem finansowym.</t>
  </si>
  <si>
    <r>
      <t>zakup usług obejmujących wykonanie ekspertyz, analiz i opinii (</t>
    </r>
    <r>
      <rPr>
        <i/>
        <sz val="9"/>
        <rFont val="Times New Roman"/>
        <family val="1"/>
      </rPr>
      <t>analizy z zakresu ochrony środowiska)</t>
    </r>
  </si>
  <si>
    <r>
      <t xml:space="preserve">dotacja podmiotowa z budżetu otrzymana przez samorządową instytucję kultury </t>
    </r>
    <r>
      <rPr>
        <i/>
        <sz val="9"/>
        <rFont val="Times New Roman"/>
        <family val="1"/>
      </rPr>
      <t>(zakup wyposażenia i koszty związane z utrzymaniem budynku)</t>
    </r>
  </si>
  <si>
    <t xml:space="preserve">Plan po zmianach  105 768 019,05 zł                   zł </t>
  </si>
  <si>
    <r>
      <t xml:space="preserve">zakup usług remontowych   </t>
    </r>
    <r>
      <rPr>
        <i/>
        <sz val="9"/>
        <rFont val="Times New Roman"/>
        <family val="1"/>
      </rPr>
      <t xml:space="preserve"> (remont pomnika w Opacz Kolonii, oraz wykonanie tablic pamiątkowych w Michałowicach i w Pęcicach)    </t>
    </r>
  </si>
  <si>
    <r>
      <t xml:space="preserve">zakup usług pozostałych </t>
    </r>
    <r>
      <rPr>
        <i/>
        <sz val="9"/>
        <rFont val="Times New Roman"/>
        <family val="1"/>
      </rPr>
      <t xml:space="preserve"> (zimowe utrzymanie dróg  70 000,00 zł)</t>
    </r>
  </si>
  <si>
    <t>Gospodarka odpadami</t>
  </si>
  <si>
    <t>Proponowane zwiększenie środków będzie przeznaczone na zorganizowanie międzynarodowej  współpracy młodzieży ze szkoły w Komorowie z młodzieżą rumuńską</t>
  </si>
  <si>
    <r>
      <t xml:space="preserve">zakup usług pozostałych  </t>
    </r>
    <r>
      <rPr>
        <i/>
        <sz val="9"/>
        <rFont val="Times New Roman"/>
        <family val="1"/>
      </rPr>
      <t>(wykonanie sesji pomiarowych oraz kontroli przepływu ścieków w kanalizacji sanitarnej 115 000,00 zł; wyk usługi polegającej na odczytywaniu wodomierzy i wystawianiu faktur za zrzut ścieków 55 000,00 zł; opłata za zrzut ścieków dla MPWiK   33834,00 zł)</t>
    </r>
  </si>
  <si>
    <r>
      <t xml:space="preserve">zakup usług remontowych </t>
    </r>
    <r>
      <rPr>
        <i/>
        <sz val="9"/>
        <rFont val="Times New Roman"/>
        <family val="1"/>
      </rPr>
      <t>(</t>
    </r>
    <r>
      <rPr>
        <i/>
        <u val="single"/>
        <sz val="9"/>
        <rFont val="Times New Roman"/>
        <family val="1"/>
      </rPr>
      <t>zmniejszenie</t>
    </r>
    <r>
      <rPr>
        <i/>
        <sz val="9"/>
        <rFont val="Times New Roman"/>
        <family val="1"/>
      </rPr>
      <t xml:space="preserve"> remont cząstkowy dróg o nawierz.bitumicz.                    100 000,zł;         </t>
    </r>
    <r>
      <rPr>
        <i/>
        <u val="single"/>
        <sz val="9"/>
        <rFont val="Times New Roman"/>
        <family val="1"/>
      </rPr>
      <t>zwiększenie</t>
    </r>
    <r>
      <rPr>
        <i/>
        <sz val="9"/>
        <rFont val="Times New Roman"/>
        <family val="1"/>
      </rPr>
      <t xml:space="preserve"> wykonanie ogrodzenia działki po wydzieleniu drogi w Komorowie 20 000,00zł)</t>
    </r>
  </si>
  <si>
    <r>
      <t xml:space="preserve">wpłaty jednostek samorządu terytorialnego do budżetu państwa  </t>
    </r>
    <r>
      <rPr>
        <i/>
        <sz val="9"/>
        <rFont val="Times New Roman"/>
        <family val="1"/>
      </rPr>
      <t>(wg pisma MF)</t>
    </r>
  </si>
  <si>
    <r>
      <t xml:space="preserve">zakup usług remontowych </t>
    </r>
    <r>
      <rPr>
        <i/>
        <sz val="9"/>
        <rFont val="Times New Roman"/>
        <family val="1"/>
      </rPr>
      <t xml:space="preserve">(zwiększenie związane jest z renowacją boiska szkolnego oraz z wymianą barierek schodowych w budynku szkoły w Nowej Wsi (wysokość niezgodna z normami budowalnymi)    </t>
    </r>
  </si>
  <si>
    <t xml:space="preserve">Proponowane zwiększenia w przedszkolu w Michałowicach wynikają z planowanym przejściem nauczyciela na urlop zdrowotny oraz zaplanowanymi pracami remontowymi (tapetowanie sal i korytarzy oraz ułożenie kostki na chodniku. </t>
  </si>
  <si>
    <t>Proponowane zmiany wynikają z niewykorzystania środków przez niepubliczne punkty przedszkolne ze względu na zmniejszoną liczbę dzieci (niepełnosprawnych) oraz ze zwiększoną liczbą dzieci uczęszczających do w/w placówek.</t>
  </si>
  <si>
    <r>
      <t xml:space="preserve">zakup usług pozostałych </t>
    </r>
    <r>
      <rPr>
        <i/>
        <sz val="9"/>
        <rFont val="Times New Roman"/>
        <family val="1"/>
      </rPr>
      <t xml:space="preserve">(konserwacja zieleni wysokiej i niskiej 70086,00 zł; nasadzenia drzew i krzewów 30000,00 zł)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</si>
</sst>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2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justify" wrapText="1"/>
    </xf>
    <xf numFmtId="3" fontId="6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170" fontId="2" fillId="0" borderId="10" xfId="58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3"/>
  <sheetViews>
    <sheetView tabSelected="1" zoomScalePageLayoutView="0" workbookViewId="0" topLeftCell="A1">
      <selection activeCell="Q16" sqref="Q16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4.375" style="0" bestFit="1" customWidth="1"/>
    <col min="4" max="4" width="18.125" style="0" customWidth="1"/>
    <col min="5" max="5" width="11.00390625" style="0" customWidth="1"/>
    <col min="6" max="7" width="10.875" style="0" bestFit="1" customWidth="1"/>
    <col min="8" max="8" width="10.75390625" style="0" customWidth="1"/>
    <col min="9" max="9" width="11.00390625" style="0" customWidth="1"/>
    <col min="10" max="10" width="12.125" style="0" customWidth="1"/>
  </cols>
  <sheetData>
    <row r="2" spans="1:10" ht="12.75">
      <c r="A2" s="1"/>
      <c r="B2" s="1"/>
      <c r="C2" s="1"/>
      <c r="D2" s="1"/>
      <c r="G2" s="2"/>
      <c r="H2" s="2" t="s">
        <v>67</v>
      </c>
      <c r="I2" s="2"/>
      <c r="J2" s="2"/>
    </row>
    <row r="3" spans="1:10" ht="12.75">
      <c r="A3" s="1"/>
      <c r="B3" s="1"/>
      <c r="C3" s="1"/>
      <c r="D3" s="1"/>
      <c r="G3" s="2"/>
      <c r="H3" s="2" t="s">
        <v>35</v>
      </c>
      <c r="I3" s="2"/>
      <c r="J3" s="2"/>
    </row>
    <row r="4" spans="1:10" ht="12.75">
      <c r="A4" s="1"/>
      <c r="B4" s="1"/>
      <c r="C4" s="1"/>
      <c r="D4" s="1"/>
      <c r="G4" s="2"/>
      <c r="H4" s="2" t="s">
        <v>19</v>
      </c>
      <c r="I4" s="2"/>
      <c r="J4" s="2"/>
    </row>
    <row r="5" spans="1:10" ht="12.75">
      <c r="A5" s="1"/>
      <c r="B5" s="1"/>
      <c r="C5" s="1"/>
      <c r="D5" s="1"/>
      <c r="G5" s="3"/>
      <c r="H5" s="3" t="s">
        <v>36</v>
      </c>
      <c r="I5" s="3"/>
      <c r="J5" s="3"/>
    </row>
    <row r="6" spans="1:10" ht="24" customHeight="1">
      <c r="A6" s="78" t="s">
        <v>25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2.75">
      <c r="A7" s="4"/>
      <c r="B7" s="4"/>
      <c r="C7" s="4"/>
      <c r="D7" s="4"/>
      <c r="E7" s="5"/>
      <c r="F7" s="5"/>
      <c r="G7" s="5"/>
      <c r="H7" s="5"/>
      <c r="I7" s="17" t="s">
        <v>22</v>
      </c>
      <c r="J7" s="5"/>
    </row>
    <row r="8" spans="1:10" ht="12.75">
      <c r="A8" s="80" t="s">
        <v>3</v>
      </c>
      <c r="B8" s="80" t="s">
        <v>18</v>
      </c>
      <c r="C8" s="76" t="s">
        <v>26</v>
      </c>
      <c r="D8" s="76" t="s">
        <v>2</v>
      </c>
      <c r="E8" s="83" t="s">
        <v>20</v>
      </c>
      <c r="F8" s="85" t="s">
        <v>4</v>
      </c>
      <c r="G8" s="86"/>
      <c r="H8" s="83" t="s">
        <v>21</v>
      </c>
      <c r="I8" s="67" t="s">
        <v>4</v>
      </c>
      <c r="J8" s="68"/>
    </row>
    <row r="9" spans="1:10" ht="12.75">
      <c r="A9" s="81"/>
      <c r="B9" s="81"/>
      <c r="C9" s="77"/>
      <c r="D9" s="82"/>
      <c r="E9" s="84"/>
      <c r="F9" s="7" t="s">
        <v>5</v>
      </c>
      <c r="G9" s="7" t="s">
        <v>17</v>
      </c>
      <c r="H9" s="87"/>
      <c r="I9" s="7" t="s">
        <v>5</v>
      </c>
      <c r="J9" s="7" t="s">
        <v>17</v>
      </c>
    </row>
    <row r="10" spans="1:10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</row>
    <row r="11" spans="1:10" ht="36">
      <c r="A11" s="9" t="s">
        <v>0</v>
      </c>
      <c r="B11" s="9" t="s">
        <v>1</v>
      </c>
      <c r="C11" s="8"/>
      <c r="D11" s="14" t="s">
        <v>16</v>
      </c>
      <c r="E11" s="23">
        <f>SUM(F11+G11)</f>
        <v>551834</v>
      </c>
      <c r="F11" s="24">
        <f>SUM(F12:F14)</f>
        <v>303834</v>
      </c>
      <c r="G11" s="24">
        <f>SUM(G12:G15)</f>
        <v>248000</v>
      </c>
      <c r="H11" s="23">
        <f>SUM(I11+J11)</f>
        <v>1926000</v>
      </c>
      <c r="I11" s="24">
        <v>0</v>
      </c>
      <c r="J11" s="24">
        <f>SUM(J14:J15)</f>
        <v>1926000</v>
      </c>
    </row>
    <row r="12" spans="1:10" ht="60">
      <c r="A12" s="9"/>
      <c r="B12" s="9"/>
      <c r="C12" s="8">
        <v>4270</v>
      </c>
      <c r="D12" s="27" t="s">
        <v>76</v>
      </c>
      <c r="E12" s="24">
        <f>SUM(F12+G12)</f>
        <v>100000</v>
      </c>
      <c r="F12" s="24">
        <v>100000</v>
      </c>
      <c r="G12" s="24">
        <v>0</v>
      </c>
      <c r="H12" s="23">
        <f>SUM(I12+J12)</f>
        <v>0</v>
      </c>
      <c r="I12" s="24">
        <v>0</v>
      </c>
      <c r="J12" s="24">
        <v>0</v>
      </c>
    </row>
    <row r="13" spans="1:10" ht="170.25" customHeight="1">
      <c r="A13" s="9"/>
      <c r="B13" s="9"/>
      <c r="C13" s="8">
        <v>4300</v>
      </c>
      <c r="D13" s="27" t="s">
        <v>88</v>
      </c>
      <c r="E13" s="24">
        <f>SUM(F13+G13)</f>
        <v>203834</v>
      </c>
      <c r="F13" s="24">
        <v>203834</v>
      </c>
      <c r="G13" s="24">
        <v>0</v>
      </c>
      <c r="H13" s="23">
        <f>SUM(I13+J13)</f>
        <v>0</v>
      </c>
      <c r="I13" s="24">
        <v>0</v>
      </c>
      <c r="J13" s="24">
        <v>0</v>
      </c>
    </row>
    <row r="14" spans="1:10" ht="36">
      <c r="A14" s="9"/>
      <c r="B14" s="9"/>
      <c r="C14" s="8">
        <v>6060</v>
      </c>
      <c r="D14" s="27" t="s">
        <v>34</v>
      </c>
      <c r="E14" s="24">
        <v>0</v>
      </c>
      <c r="F14" s="24">
        <v>0</v>
      </c>
      <c r="G14" s="24">
        <v>0</v>
      </c>
      <c r="H14" s="24">
        <f>SUM(I14+J14)</f>
        <v>10000</v>
      </c>
      <c r="I14" s="24">
        <v>0</v>
      </c>
      <c r="J14" s="24">
        <v>10000</v>
      </c>
    </row>
    <row r="15" spans="1:10" ht="24">
      <c r="A15" s="9"/>
      <c r="B15" s="9"/>
      <c r="C15" s="8">
        <v>6050</v>
      </c>
      <c r="D15" s="27" t="s">
        <v>32</v>
      </c>
      <c r="E15" s="24">
        <f>SUM(F15+G15)</f>
        <v>248000</v>
      </c>
      <c r="F15" s="24">
        <v>0</v>
      </c>
      <c r="G15" s="24">
        <v>248000</v>
      </c>
      <c r="H15" s="24">
        <f>SUM(I15+J15)</f>
        <v>1916000</v>
      </c>
      <c r="I15" s="24">
        <v>0</v>
      </c>
      <c r="J15" s="24">
        <v>1916000</v>
      </c>
    </row>
    <row r="16" spans="1:10" ht="18.75" customHeight="1">
      <c r="A16" s="69" t="s">
        <v>6</v>
      </c>
      <c r="B16" s="70"/>
      <c r="C16" s="70"/>
      <c r="D16" s="71"/>
      <c r="E16" s="23">
        <f>SUM(E11)</f>
        <v>551834</v>
      </c>
      <c r="F16" s="23">
        <f>SUM(F11)</f>
        <v>303834</v>
      </c>
      <c r="G16" s="23">
        <f>SUM(G11)</f>
        <v>248000</v>
      </c>
      <c r="H16" s="23">
        <f>SUM(H11)</f>
        <v>1926000</v>
      </c>
      <c r="I16" s="23">
        <f>SUM(I14:I15)</f>
        <v>0</v>
      </c>
      <c r="J16" s="23">
        <f>SUM(J14:J15)</f>
        <v>1926000</v>
      </c>
    </row>
    <row r="17" spans="1:10" ht="24">
      <c r="A17" s="6">
        <v>600</v>
      </c>
      <c r="B17" s="6">
        <v>60014</v>
      </c>
      <c r="C17" s="8"/>
      <c r="D17" s="14" t="s">
        <v>72</v>
      </c>
      <c r="E17" s="23">
        <v>0</v>
      </c>
      <c r="F17" s="24">
        <f>SUM(F18)</f>
        <v>0</v>
      </c>
      <c r="G17" s="24">
        <f>SUM(G18)</f>
        <v>0</v>
      </c>
      <c r="H17" s="24">
        <f>SUM(I17+J17)</f>
        <v>200000</v>
      </c>
      <c r="I17" s="24">
        <f>SUM(I18)</f>
        <v>0</v>
      </c>
      <c r="J17" s="24">
        <f>SUM(J18)</f>
        <v>200000</v>
      </c>
    </row>
    <row r="18" spans="1:10" ht="48">
      <c r="A18" s="14"/>
      <c r="B18" s="14"/>
      <c r="C18" s="8">
        <v>6300</v>
      </c>
      <c r="D18" s="27" t="s">
        <v>75</v>
      </c>
      <c r="E18" s="24">
        <f aca="true" t="shared" si="0" ref="E18:E24">SUM(F18+G18)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200000</v>
      </c>
    </row>
    <row r="19" spans="1:10" ht="24">
      <c r="A19" s="6"/>
      <c r="B19" s="6">
        <v>60016</v>
      </c>
      <c r="C19" s="8"/>
      <c r="D19" s="14" t="s">
        <v>9</v>
      </c>
      <c r="E19" s="24">
        <f t="shared" si="0"/>
        <v>767000</v>
      </c>
      <c r="F19" s="24">
        <f>SUM(F20:F22)</f>
        <v>170000</v>
      </c>
      <c r="G19" s="24">
        <f>SUM(G20:G22)</f>
        <v>597000</v>
      </c>
      <c r="H19" s="24">
        <f>SUM(I19+J19)</f>
        <v>6620000</v>
      </c>
      <c r="I19" s="24">
        <f>SUM(I20:I22)</f>
        <v>20000</v>
      </c>
      <c r="J19" s="24">
        <f>SUM(J20:J22)</f>
        <v>6600000</v>
      </c>
    </row>
    <row r="20" spans="1:10" ht="132">
      <c r="A20" s="6"/>
      <c r="B20" s="6"/>
      <c r="C20" s="8">
        <v>4270</v>
      </c>
      <c r="D20" s="27" t="s">
        <v>89</v>
      </c>
      <c r="E20" s="24">
        <f t="shared" si="0"/>
        <v>100000</v>
      </c>
      <c r="F20" s="24">
        <v>100000</v>
      </c>
      <c r="G20" s="24">
        <v>0</v>
      </c>
      <c r="H20" s="24">
        <f>SUM(I20)</f>
        <v>20000</v>
      </c>
      <c r="I20" s="24">
        <v>20000</v>
      </c>
      <c r="J20" s="24">
        <v>0</v>
      </c>
    </row>
    <row r="21" spans="1:10" ht="48">
      <c r="A21" s="6"/>
      <c r="B21" s="6"/>
      <c r="C21" s="8">
        <v>4300</v>
      </c>
      <c r="D21" s="27" t="s">
        <v>85</v>
      </c>
      <c r="E21" s="24">
        <f t="shared" si="0"/>
        <v>70000</v>
      </c>
      <c r="F21" s="24">
        <v>70000</v>
      </c>
      <c r="G21" s="24">
        <v>0</v>
      </c>
      <c r="H21" s="24">
        <f>SUM(I21)</f>
        <v>0</v>
      </c>
      <c r="I21" s="24">
        <v>0</v>
      </c>
      <c r="J21" s="24">
        <v>0</v>
      </c>
    </row>
    <row r="22" spans="1:10" ht="24">
      <c r="A22" s="6"/>
      <c r="B22" s="6"/>
      <c r="C22" s="8">
        <v>6050</v>
      </c>
      <c r="D22" s="27" t="s">
        <v>32</v>
      </c>
      <c r="E22" s="24">
        <f t="shared" si="0"/>
        <v>597000</v>
      </c>
      <c r="F22" s="24">
        <v>0</v>
      </c>
      <c r="G22" s="24">
        <v>597000</v>
      </c>
      <c r="H22" s="24">
        <v>0</v>
      </c>
      <c r="I22" s="24">
        <v>0</v>
      </c>
      <c r="J22" s="24">
        <v>6600000</v>
      </c>
    </row>
    <row r="23" spans="1:10" ht="12.75">
      <c r="A23" s="6"/>
      <c r="B23" s="6">
        <v>60095</v>
      </c>
      <c r="C23" s="8"/>
      <c r="D23" s="37" t="s">
        <v>10</v>
      </c>
      <c r="E23" s="23">
        <f t="shared" si="0"/>
        <v>5000</v>
      </c>
      <c r="F23" s="24">
        <f>SUM(F24)</f>
        <v>0</v>
      </c>
      <c r="G23" s="24">
        <f>SUM(G24)</f>
        <v>5000</v>
      </c>
      <c r="H23" s="24">
        <f>SUM(I23+J23)</f>
        <v>3547265</v>
      </c>
      <c r="I23" s="24">
        <f>SUM(I24)</f>
        <v>0</v>
      </c>
      <c r="J23" s="24">
        <f>SUM(J24)</f>
        <v>3547265</v>
      </c>
    </row>
    <row r="24" spans="1:10" ht="24">
      <c r="A24" s="14"/>
      <c r="B24" s="14"/>
      <c r="C24" s="8">
        <v>6050</v>
      </c>
      <c r="D24" s="27" t="s">
        <v>32</v>
      </c>
      <c r="E24" s="24">
        <f t="shared" si="0"/>
        <v>5000</v>
      </c>
      <c r="F24" s="24">
        <v>0</v>
      </c>
      <c r="G24" s="24">
        <v>5000</v>
      </c>
      <c r="H24" s="24">
        <v>0</v>
      </c>
      <c r="I24" s="24">
        <v>0</v>
      </c>
      <c r="J24" s="24">
        <v>3547265</v>
      </c>
    </row>
    <row r="25" spans="1:10" ht="18.75" customHeight="1">
      <c r="A25" s="69" t="s">
        <v>33</v>
      </c>
      <c r="B25" s="70"/>
      <c r="C25" s="70"/>
      <c r="D25" s="71"/>
      <c r="E25" s="23">
        <f>SUM(E19+E17+E23)</f>
        <v>772000</v>
      </c>
      <c r="F25" s="23">
        <f>SUM(F19+F17+F23)</f>
        <v>170000</v>
      </c>
      <c r="G25" s="23">
        <f>SUM(G19+G17+G23)</f>
        <v>602000</v>
      </c>
      <c r="H25" s="23">
        <f>SUM(H19+H17+H23)</f>
        <v>10367265</v>
      </c>
      <c r="I25" s="23">
        <f>SUM(I19)</f>
        <v>20000</v>
      </c>
      <c r="J25" s="24">
        <f>SUM(J17+J19+J23)</f>
        <v>10347265</v>
      </c>
    </row>
    <row r="26" spans="1:10" ht="24">
      <c r="A26" s="14">
        <v>700</v>
      </c>
      <c r="B26" s="7">
        <v>70004</v>
      </c>
      <c r="C26" s="14"/>
      <c r="D26" s="14" t="s">
        <v>60</v>
      </c>
      <c r="E26" s="23">
        <v>0</v>
      </c>
      <c r="F26" s="24">
        <v>0</v>
      </c>
      <c r="G26" s="24">
        <f>SUM(G20)</f>
        <v>0</v>
      </c>
      <c r="H26" s="24">
        <f>SUM(I26+J26)</f>
        <v>300000</v>
      </c>
      <c r="I26" s="24">
        <v>0</v>
      </c>
      <c r="J26" s="24">
        <v>300000</v>
      </c>
    </row>
    <row r="27" spans="1:10" ht="24">
      <c r="A27" s="14"/>
      <c r="B27" s="14"/>
      <c r="C27" s="8">
        <v>6050</v>
      </c>
      <c r="D27" s="27" t="s">
        <v>32</v>
      </c>
      <c r="E27" s="23">
        <v>0</v>
      </c>
      <c r="F27" s="24">
        <v>0</v>
      </c>
      <c r="G27" s="24">
        <v>0</v>
      </c>
      <c r="H27" s="24">
        <f>SUM(I27+J27)</f>
        <v>300000</v>
      </c>
      <c r="I27" s="24">
        <v>0</v>
      </c>
      <c r="J27" s="24">
        <v>300000</v>
      </c>
    </row>
    <row r="28" spans="1:10" ht="24">
      <c r="A28" s="14"/>
      <c r="B28" s="7">
        <v>70005</v>
      </c>
      <c r="C28" s="14"/>
      <c r="D28" s="14" t="s">
        <v>60</v>
      </c>
      <c r="E28" s="23">
        <v>0</v>
      </c>
      <c r="F28" s="24">
        <v>0</v>
      </c>
      <c r="G28" s="24">
        <v>0</v>
      </c>
      <c r="H28" s="24">
        <f>SUM(I28+J28)</f>
        <v>500000</v>
      </c>
      <c r="I28" s="24">
        <v>300000</v>
      </c>
      <c r="J28" s="24">
        <f>SUM(J30)</f>
        <v>200000</v>
      </c>
    </row>
    <row r="29" spans="1:10" ht="72">
      <c r="A29" s="14"/>
      <c r="B29" s="14"/>
      <c r="C29" s="27">
        <v>4590</v>
      </c>
      <c r="D29" s="27" t="s">
        <v>71</v>
      </c>
      <c r="E29" s="23">
        <v>0</v>
      </c>
      <c r="F29" s="24">
        <v>0</v>
      </c>
      <c r="G29" s="24">
        <v>0</v>
      </c>
      <c r="H29" s="24">
        <f>SUM(I29)</f>
        <v>300000</v>
      </c>
      <c r="I29" s="24">
        <v>300000</v>
      </c>
      <c r="J29" s="24">
        <v>0</v>
      </c>
    </row>
    <row r="30" spans="1:10" ht="36">
      <c r="A30" s="14"/>
      <c r="B30" s="14"/>
      <c r="C30" s="8">
        <v>6060</v>
      </c>
      <c r="D30" s="27" t="s">
        <v>34</v>
      </c>
      <c r="E30" s="23">
        <v>0</v>
      </c>
      <c r="F30" s="24">
        <v>0</v>
      </c>
      <c r="G30" s="24">
        <v>0</v>
      </c>
      <c r="H30" s="24">
        <f>SUM(I30+J30)</f>
        <v>200000</v>
      </c>
      <c r="I30" s="24"/>
      <c r="J30" s="24">
        <v>200000</v>
      </c>
    </row>
    <row r="31" spans="1:10" ht="18.75" customHeight="1">
      <c r="A31" s="54" t="s">
        <v>58</v>
      </c>
      <c r="B31" s="54"/>
      <c r="C31" s="54"/>
      <c r="D31" s="54"/>
      <c r="E31" s="23">
        <f>SUM(E28)</f>
        <v>0</v>
      </c>
      <c r="F31" s="23">
        <f>SUM(F28)</f>
        <v>0</v>
      </c>
      <c r="G31" s="23">
        <f>SUM(G28)</f>
        <v>0</v>
      </c>
      <c r="H31" s="23">
        <f>SUM(H28)+H26</f>
        <v>800000</v>
      </c>
      <c r="I31" s="23">
        <f>SUM(I28+I26)</f>
        <v>300000</v>
      </c>
      <c r="J31" s="23">
        <f>SUM(J28+J26)</f>
        <v>500000</v>
      </c>
    </row>
    <row r="32" spans="1:10" ht="18.75" customHeight="1">
      <c r="A32" s="31">
        <v>750</v>
      </c>
      <c r="B32" s="6">
        <v>75095</v>
      </c>
      <c r="C32" s="35"/>
      <c r="D32" s="37" t="s">
        <v>10</v>
      </c>
      <c r="E32" s="23">
        <f>SUM(F32:G32)</f>
        <v>359</v>
      </c>
      <c r="F32" s="24">
        <f>SUM(F33:F36)</f>
        <v>359</v>
      </c>
      <c r="G32" s="24">
        <f>SUM(G33:G36)</f>
        <v>0</v>
      </c>
      <c r="H32" s="23">
        <f>SUM(I32:J32)</f>
        <v>359</v>
      </c>
      <c r="I32" s="24">
        <f>SUM(I33:I36)</f>
        <v>359</v>
      </c>
      <c r="J32" s="24">
        <f>SUM(J33:J36)</f>
        <v>0</v>
      </c>
    </row>
    <row r="33" spans="1:10" ht="24">
      <c r="A33" s="31"/>
      <c r="B33" s="6"/>
      <c r="C33" s="38">
        <v>4017</v>
      </c>
      <c r="D33" s="32" t="s">
        <v>27</v>
      </c>
      <c r="E33" s="23">
        <f>SUM(F33)</f>
        <v>305</v>
      </c>
      <c r="F33" s="24">
        <v>305</v>
      </c>
      <c r="G33" s="24">
        <v>0</v>
      </c>
      <c r="H33" s="23">
        <f aca="true" t="shared" si="1" ref="H33:H38">SUM(I33+J33)</f>
        <v>0</v>
      </c>
      <c r="I33" s="24">
        <v>0</v>
      </c>
      <c r="J33" s="24">
        <v>0</v>
      </c>
    </row>
    <row r="34" spans="1:10" ht="24">
      <c r="A34" s="18"/>
      <c r="B34" s="12"/>
      <c r="C34" s="26">
        <v>4019</v>
      </c>
      <c r="D34" s="13" t="s">
        <v>27</v>
      </c>
      <c r="E34" s="23">
        <f>SUM(F34)</f>
        <v>54</v>
      </c>
      <c r="F34" s="24">
        <v>54</v>
      </c>
      <c r="G34" s="24">
        <v>0</v>
      </c>
      <c r="H34" s="23">
        <f t="shared" si="1"/>
        <v>0</v>
      </c>
      <c r="I34" s="24">
        <v>0</v>
      </c>
      <c r="J34" s="24">
        <v>0</v>
      </c>
    </row>
    <row r="35" spans="1:10" ht="26.25" customHeight="1">
      <c r="A35" s="18"/>
      <c r="B35" s="12"/>
      <c r="C35" s="26">
        <v>4117</v>
      </c>
      <c r="D35" s="27" t="s">
        <v>42</v>
      </c>
      <c r="E35" s="23">
        <f>SUM(F35)</f>
        <v>0</v>
      </c>
      <c r="F35" s="24">
        <v>0</v>
      </c>
      <c r="G35" s="24">
        <v>0</v>
      </c>
      <c r="H35" s="23">
        <f t="shared" si="1"/>
        <v>305</v>
      </c>
      <c r="I35" s="24">
        <v>305</v>
      </c>
      <c r="J35" s="24">
        <v>0</v>
      </c>
    </row>
    <row r="36" spans="1:10" ht="27.75" customHeight="1">
      <c r="A36" s="18"/>
      <c r="B36" s="12"/>
      <c r="C36" s="26">
        <v>4119</v>
      </c>
      <c r="D36" s="27" t="s">
        <v>42</v>
      </c>
      <c r="E36" s="23">
        <f>SUM(F36)</f>
        <v>0</v>
      </c>
      <c r="F36" s="24">
        <v>0</v>
      </c>
      <c r="G36" s="24">
        <v>0</v>
      </c>
      <c r="H36" s="23">
        <f t="shared" si="1"/>
        <v>54</v>
      </c>
      <c r="I36" s="24">
        <v>54</v>
      </c>
      <c r="J36" s="24">
        <v>0</v>
      </c>
    </row>
    <row r="37" spans="1:10" ht="36">
      <c r="A37" s="18"/>
      <c r="B37" s="6">
        <v>75023</v>
      </c>
      <c r="C37" s="26"/>
      <c r="D37" s="14" t="s">
        <v>11</v>
      </c>
      <c r="E37" s="23">
        <v>0</v>
      </c>
      <c r="F37" s="24">
        <v>0</v>
      </c>
      <c r="G37" s="24">
        <v>0</v>
      </c>
      <c r="H37" s="23">
        <f>SUM(I37:J37)</f>
        <v>57000</v>
      </c>
      <c r="I37" s="24">
        <f>SUM(I38:I38)</f>
        <v>0</v>
      </c>
      <c r="J37" s="24">
        <f>SUM(J38:J38)</f>
        <v>57000</v>
      </c>
    </row>
    <row r="38" spans="1:10" ht="36">
      <c r="A38" s="18"/>
      <c r="B38" s="12"/>
      <c r="C38" s="8">
        <v>6060</v>
      </c>
      <c r="D38" s="27" t="s">
        <v>34</v>
      </c>
      <c r="E38" s="24">
        <f>SUM(F38+G38)</f>
        <v>0</v>
      </c>
      <c r="F38" s="24">
        <v>0</v>
      </c>
      <c r="G38" s="24">
        <v>0</v>
      </c>
      <c r="H38" s="24">
        <f t="shared" si="1"/>
        <v>57000</v>
      </c>
      <c r="I38" s="24">
        <v>0</v>
      </c>
      <c r="J38" s="24">
        <v>57000</v>
      </c>
    </row>
    <row r="39" spans="1:10" ht="17.25" customHeight="1">
      <c r="A39" s="69" t="s">
        <v>66</v>
      </c>
      <c r="B39" s="70"/>
      <c r="C39" s="70"/>
      <c r="D39" s="71"/>
      <c r="E39" s="23">
        <f>SUM(F39)</f>
        <v>359</v>
      </c>
      <c r="F39" s="23">
        <f>SUM(F32)</f>
        <v>359</v>
      </c>
      <c r="G39" s="23">
        <f>SUM(G35:G36)</f>
        <v>0</v>
      </c>
      <c r="H39" s="23">
        <f>SUM(I39:J39)</f>
        <v>57359</v>
      </c>
      <c r="I39" s="23">
        <f>SUM(I32)</f>
        <v>359</v>
      </c>
      <c r="J39" s="23">
        <f>SUM(J37)</f>
        <v>57000</v>
      </c>
    </row>
    <row r="40" spans="1:10" ht="36">
      <c r="A40" s="14">
        <v>758</v>
      </c>
      <c r="B40" s="7">
        <v>75831</v>
      </c>
      <c r="C40" s="14"/>
      <c r="D40" s="14" t="s">
        <v>15</v>
      </c>
      <c r="E40" s="23">
        <f>SUM(F40+G40)</f>
        <v>0</v>
      </c>
      <c r="F40" s="23">
        <f>SUM(F41)</f>
        <v>0</v>
      </c>
      <c r="G40" s="23">
        <f>SUM(G41)</f>
        <v>0</v>
      </c>
      <c r="H40" s="24">
        <f>SUM(I40)</f>
        <v>3193</v>
      </c>
      <c r="I40" s="24">
        <f>SUM(I41)</f>
        <v>3193</v>
      </c>
      <c r="J40" s="24">
        <f>SUM(J41)</f>
        <v>0</v>
      </c>
    </row>
    <row r="41" spans="1:10" ht="60">
      <c r="A41" s="14"/>
      <c r="B41" s="14"/>
      <c r="C41" s="27">
        <v>2930</v>
      </c>
      <c r="D41" s="27" t="s">
        <v>90</v>
      </c>
      <c r="E41" s="23">
        <f>SUM(F41+G41)</f>
        <v>0</v>
      </c>
      <c r="F41" s="23">
        <v>0</v>
      </c>
      <c r="G41" s="23">
        <v>0</v>
      </c>
      <c r="H41" s="24">
        <f>SUM(I41)</f>
        <v>3193</v>
      </c>
      <c r="I41" s="24">
        <v>3193</v>
      </c>
      <c r="J41" s="24">
        <v>0</v>
      </c>
    </row>
    <row r="42" spans="1:10" ht="18.75" customHeight="1">
      <c r="A42" s="54" t="s">
        <v>59</v>
      </c>
      <c r="B42" s="54"/>
      <c r="C42" s="54"/>
      <c r="D42" s="54"/>
      <c r="E42" s="23">
        <f>SUM(F42+G42)</f>
        <v>0</v>
      </c>
      <c r="F42" s="23">
        <f>SUM(F40)</f>
        <v>0</v>
      </c>
      <c r="G42" s="23">
        <f>SUM(G40)</f>
        <v>0</v>
      </c>
      <c r="H42" s="23">
        <f>SUM(H40)</f>
        <v>3193</v>
      </c>
      <c r="I42" s="23">
        <f>SUM(I40)</f>
        <v>3193</v>
      </c>
      <c r="J42" s="23">
        <f>SUM(J40)</f>
        <v>0</v>
      </c>
    </row>
    <row r="43" spans="1:10" ht="18" customHeight="1">
      <c r="A43" s="14">
        <v>801</v>
      </c>
      <c r="B43" s="7">
        <v>80101</v>
      </c>
      <c r="C43" s="14"/>
      <c r="D43" s="14" t="s">
        <v>37</v>
      </c>
      <c r="E43" s="23">
        <v>0</v>
      </c>
      <c r="F43" s="23">
        <v>0</v>
      </c>
      <c r="G43" s="23">
        <v>0</v>
      </c>
      <c r="H43" s="23">
        <f>SUM(I43+J43)</f>
        <v>170000</v>
      </c>
      <c r="I43" s="23">
        <f>SUM(I44:I45)</f>
        <v>50000</v>
      </c>
      <c r="J43" s="23">
        <f>SUM(J44:J45)</f>
        <v>120000</v>
      </c>
    </row>
    <row r="44" spans="1:10" ht="120">
      <c r="A44" s="14"/>
      <c r="B44" s="14"/>
      <c r="C44" s="27">
        <v>4270</v>
      </c>
      <c r="D44" s="27" t="s">
        <v>91</v>
      </c>
      <c r="E44" s="23">
        <v>0</v>
      </c>
      <c r="F44" s="24">
        <v>0</v>
      </c>
      <c r="G44" s="24">
        <v>0</v>
      </c>
      <c r="H44" s="23">
        <f>SUM(I44)</f>
        <v>50000</v>
      </c>
      <c r="I44" s="24">
        <v>50000</v>
      </c>
      <c r="J44" s="23">
        <v>0</v>
      </c>
    </row>
    <row r="45" spans="1:10" ht="33" customHeight="1">
      <c r="A45" s="18"/>
      <c r="B45" s="12"/>
      <c r="C45" s="8">
        <v>6050</v>
      </c>
      <c r="D45" s="27" t="s">
        <v>32</v>
      </c>
      <c r="E45" s="24">
        <f>SUM(F45+G45)</f>
        <v>0</v>
      </c>
      <c r="F45" s="24">
        <v>0</v>
      </c>
      <c r="G45" s="24">
        <v>0</v>
      </c>
      <c r="H45" s="23">
        <f>SUM(I45+J45)</f>
        <v>120000</v>
      </c>
      <c r="I45" s="24">
        <v>0</v>
      </c>
      <c r="J45" s="24">
        <v>120000</v>
      </c>
    </row>
    <row r="46" spans="1:10" ht="48">
      <c r="A46" s="14"/>
      <c r="B46" s="7">
        <v>80103</v>
      </c>
      <c r="C46" s="14"/>
      <c r="D46" s="14" t="s">
        <v>12</v>
      </c>
      <c r="E46" s="23">
        <f>SUM(F46:G46)</f>
        <v>198000</v>
      </c>
      <c r="F46" s="23">
        <f>SUM(F47:F49)</f>
        <v>198000</v>
      </c>
      <c r="G46" s="23">
        <f>SUM(G47:G49)</f>
        <v>0</v>
      </c>
      <c r="H46" s="23">
        <f>SUM(I46:J46)</f>
        <v>4500</v>
      </c>
      <c r="I46" s="23">
        <f>SUM(I47:I49)</f>
        <v>4500</v>
      </c>
      <c r="J46" s="23">
        <f>SUM(J47:J49)</f>
        <v>0</v>
      </c>
    </row>
    <row r="47" spans="1:10" ht="36">
      <c r="A47" s="14"/>
      <c r="B47" s="14"/>
      <c r="C47" s="27">
        <v>3020</v>
      </c>
      <c r="D47" s="27" t="s">
        <v>38</v>
      </c>
      <c r="E47" s="23">
        <f>SUM(F47:G47)</f>
        <v>20000</v>
      </c>
      <c r="F47" s="24">
        <v>20000</v>
      </c>
      <c r="G47" s="23">
        <v>0</v>
      </c>
      <c r="H47" s="23">
        <v>0</v>
      </c>
      <c r="I47" s="24">
        <v>0</v>
      </c>
      <c r="J47" s="24">
        <v>0</v>
      </c>
    </row>
    <row r="48" spans="1:10" ht="27.75" customHeight="1">
      <c r="A48" s="14"/>
      <c r="B48" s="14"/>
      <c r="C48" s="27">
        <v>4010</v>
      </c>
      <c r="D48" s="27" t="s">
        <v>39</v>
      </c>
      <c r="E48" s="23">
        <f>SUM(F48:G48)</f>
        <v>178000</v>
      </c>
      <c r="F48" s="24">
        <v>178000</v>
      </c>
      <c r="G48" s="23">
        <v>0</v>
      </c>
      <c r="H48" s="23">
        <v>0</v>
      </c>
      <c r="I48" s="24">
        <v>0</v>
      </c>
      <c r="J48" s="24">
        <v>0</v>
      </c>
    </row>
    <row r="49" spans="1:10" ht="60">
      <c r="A49" s="14"/>
      <c r="B49" s="14"/>
      <c r="C49" s="27">
        <v>4330</v>
      </c>
      <c r="D49" s="27" t="s">
        <v>40</v>
      </c>
      <c r="E49" s="23">
        <v>0</v>
      </c>
      <c r="F49" s="24">
        <v>0</v>
      </c>
      <c r="G49" s="24">
        <v>0</v>
      </c>
      <c r="H49" s="23">
        <f aca="true" t="shared" si="2" ref="H49:H62">SUM(I49:J49)</f>
        <v>4500</v>
      </c>
      <c r="I49" s="24">
        <v>4500</v>
      </c>
      <c r="J49" s="24">
        <v>0</v>
      </c>
    </row>
    <row r="50" spans="1:10" ht="24.75" customHeight="1">
      <c r="A50" s="60" t="s">
        <v>77</v>
      </c>
      <c r="B50" s="72"/>
      <c r="C50" s="72"/>
      <c r="D50" s="72"/>
      <c r="E50" s="72"/>
      <c r="F50" s="72"/>
      <c r="G50" s="72"/>
      <c r="H50" s="72"/>
      <c r="I50" s="72"/>
      <c r="J50" s="73"/>
    </row>
    <row r="51" spans="1:10" ht="27.75" customHeight="1">
      <c r="A51" s="14"/>
      <c r="B51" s="7">
        <v>80104</v>
      </c>
      <c r="C51" s="14"/>
      <c r="D51" s="14" t="s">
        <v>46</v>
      </c>
      <c r="E51" s="23">
        <f>SUM(F51:G51)</f>
        <v>184500</v>
      </c>
      <c r="F51" s="23">
        <f>SUM(F52:F58)</f>
        <v>184500</v>
      </c>
      <c r="G51" s="23">
        <v>0</v>
      </c>
      <c r="H51" s="23">
        <f t="shared" si="2"/>
        <v>309000</v>
      </c>
      <c r="I51" s="23">
        <f>SUM(I52:I59)</f>
        <v>109000</v>
      </c>
      <c r="J51" s="23">
        <f>SUM(J52:J59)</f>
        <v>200000</v>
      </c>
    </row>
    <row r="52" spans="1:10" ht="36">
      <c r="A52" s="14"/>
      <c r="B52" s="14"/>
      <c r="C52" s="27">
        <v>3020</v>
      </c>
      <c r="D52" s="27" t="s">
        <v>41</v>
      </c>
      <c r="E52" s="23">
        <v>0</v>
      </c>
      <c r="F52" s="24">
        <v>0</v>
      </c>
      <c r="G52" s="24">
        <v>0</v>
      </c>
      <c r="H52" s="23">
        <f t="shared" si="2"/>
        <v>2500</v>
      </c>
      <c r="I52" s="24">
        <v>2500</v>
      </c>
      <c r="J52" s="24">
        <v>0</v>
      </c>
    </row>
    <row r="53" spans="1:10" ht="27.75" customHeight="1">
      <c r="A53" s="14"/>
      <c r="B53" s="14"/>
      <c r="C53" s="27">
        <v>4010</v>
      </c>
      <c r="D53" s="27" t="s">
        <v>27</v>
      </c>
      <c r="E53" s="23">
        <v>0</v>
      </c>
      <c r="F53" s="24">
        <v>0</v>
      </c>
      <c r="G53" s="24">
        <v>0</v>
      </c>
      <c r="H53" s="23">
        <f t="shared" si="2"/>
        <v>15000</v>
      </c>
      <c r="I53" s="24">
        <v>15000</v>
      </c>
      <c r="J53" s="24">
        <v>0</v>
      </c>
    </row>
    <row r="54" spans="1:10" ht="27.75" customHeight="1">
      <c r="A54" s="14"/>
      <c r="B54" s="14"/>
      <c r="C54" s="27">
        <v>4110</v>
      </c>
      <c r="D54" s="27" t="s">
        <v>42</v>
      </c>
      <c r="E54" s="23">
        <v>0</v>
      </c>
      <c r="F54" s="24">
        <v>0</v>
      </c>
      <c r="G54" s="24">
        <v>0</v>
      </c>
      <c r="H54" s="23">
        <f t="shared" si="2"/>
        <v>3000</v>
      </c>
      <c r="I54" s="24">
        <v>3000</v>
      </c>
      <c r="J54" s="24">
        <v>0</v>
      </c>
    </row>
    <row r="55" spans="1:10" ht="27.75" customHeight="1">
      <c r="A55" s="14"/>
      <c r="B55" s="14"/>
      <c r="C55" s="27">
        <v>4120</v>
      </c>
      <c r="D55" s="27" t="s">
        <v>43</v>
      </c>
      <c r="E55" s="23">
        <v>0</v>
      </c>
      <c r="F55" s="24">
        <v>0</v>
      </c>
      <c r="G55" s="24">
        <v>0</v>
      </c>
      <c r="H55" s="23">
        <f t="shared" si="2"/>
        <v>500</v>
      </c>
      <c r="I55" s="24">
        <v>500</v>
      </c>
      <c r="J55" s="24">
        <v>0</v>
      </c>
    </row>
    <row r="56" spans="1:10" ht="27.75" customHeight="1">
      <c r="A56" s="14"/>
      <c r="B56" s="14"/>
      <c r="C56" s="27">
        <v>4270</v>
      </c>
      <c r="D56" s="27" t="s">
        <v>44</v>
      </c>
      <c r="E56" s="23">
        <v>0</v>
      </c>
      <c r="F56" s="24">
        <v>0</v>
      </c>
      <c r="G56" s="24">
        <v>0</v>
      </c>
      <c r="H56" s="23">
        <f t="shared" si="2"/>
        <v>72500</v>
      </c>
      <c r="I56" s="24">
        <v>72500</v>
      </c>
      <c r="J56" s="24">
        <v>0</v>
      </c>
    </row>
    <row r="57" spans="1:10" ht="27.75" customHeight="1">
      <c r="A57" s="14"/>
      <c r="B57" s="14"/>
      <c r="C57" s="27">
        <v>4300</v>
      </c>
      <c r="D57" s="27" t="s">
        <v>45</v>
      </c>
      <c r="E57" s="23">
        <v>0</v>
      </c>
      <c r="F57" s="24">
        <v>0</v>
      </c>
      <c r="G57" s="24">
        <v>0</v>
      </c>
      <c r="H57" s="23">
        <f t="shared" si="2"/>
        <v>5500</v>
      </c>
      <c r="I57" s="24">
        <v>5500</v>
      </c>
      <c r="J57" s="24">
        <v>0</v>
      </c>
    </row>
    <row r="58" spans="1:10" ht="48">
      <c r="A58" s="14"/>
      <c r="B58" s="14"/>
      <c r="C58" s="27">
        <v>2540</v>
      </c>
      <c r="D58" s="27" t="s">
        <v>47</v>
      </c>
      <c r="E58" s="23">
        <f>SUM(F58:G58)</f>
        <v>184500</v>
      </c>
      <c r="F58" s="24">
        <v>184500</v>
      </c>
      <c r="G58" s="24">
        <v>0</v>
      </c>
      <c r="H58" s="23">
        <f t="shared" si="2"/>
        <v>10000</v>
      </c>
      <c r="I58" s="24">
        <v>10000</v>
      </c>
      <c r="J58" s="24">
        <v>0</v>
      </c>
    </row>
    <row r="59" spans="1:10" ht="24">
      <c r="A59" s="18"/>
      <c r="B59" s="12"/>
      <c r="C59" s="8">
        <v>6050</v>
      </c>
      <c r="D59" s="27" t="s">
        <v>32</v>
      </c>
      <c r="E59" s="24">
        <f>SUM(F59+G59)</f>
        <v>0</v>
      </c>
      <c r="F59" s="24">
        <v>0</v>
      </c>
      <c r="G59" s="24">
        <v>0</v>
      </c>
      <c r="H59" s="23">
        <f>SUM(I59+J59)</f>
        <v>200000</v>
      </c>
      <c r="I59" s="24">
        <v>0</v>
      </c>
      <c r="J59" s="24">
        <v>200000</v>
      </c>
    </row>
    <row r="60" spans="1:10" ht="27.75" customHeight="1">
      <c r="A60" s="60" t="s">
        <v>92</v>
      </c>
      <c r="B60" s="72"/>
      <c r="C60" s="72"/>
      <c r="D60" s="72"/>
      <c r="E60" s="72"/>
      <c r="F60" s="72"/>
      <c r="G60" s="72"/>
      <c r="H60" s="72"/>
      <c r="I60" s="72"/>
      <c r="J60" s="73"/>
    </row>
    <row r="61" spans="1:10" ht="36">
      <c r="A61" s="14"/>
      <c r="B61" s="7">
        <v>80106</v>
      </c>
      <c r="C61" s="27"/>
      <c r="D61" s="14" t="s">
        <v>48</v>
      </c>
      <c r="E61" s="23">
        <f>SUM(F61:G61)</f>
        <v>240000</v>
      </c>
      <c r="F61" s="24">
        <f>SUM(F62)</f>
        <v>240000</v>
      </c>
      <c r="G61" s="24">
        <v>0</v>
      </c>
      <c r="H61" s="23">
        <f t="shared" si="2"/>
        <v>77000</v>
      </c>
      <c r="I61" s="24">
        <f>SUM(I62)</f>
        <v>77000</v>
      </c>
      <c r="J61" s="24">
        <v>0</v>
      </c>
    </row>
    <row r="62" spans="1:10" ht="48">
      <c r="A62" s="14"/>
      <c r="B62" s="14"/>
      <c r="C62" s="27">
        <v>2540</v>
      </c>
      <c r="D62" s="27" t="s">
        <v>47</v>
      </c>
      <c r="E62" s="23">
        <f>SUM(F62:G62)</f>
        <v>240000</v>
      </c>
      <c r="F62" s="24">
        <v>240000</v>
      </c>
      <c r="G62" s="24">
        <v>0</v>
      </c>
      <c r="H62" s="23">
        <f t="shared" si="2"/>
        <v>77000</v>
      </c>
      <c r="I62" s="24">
        <v>77000</v>
      </c>
      <c r="J62" s="24">
        <v>0</v>
      </c>
    </row>
    <row r="63" spans="1:10" ht="27.75" customHeight="1">
      <c r="A63" s="60" t="s">
        <v>93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1" customHeight="1">
      <c r="A64" s="51" t="s">
        <v>49</v>
      </c>
      <c r="B64" s="52"/>
      <c r="C64" s="52"/>
      <c r="D64" s="53"/>
      <c r="E64" s="23">
        <f>SUM(F64+G64)</f>
        <v>622500</v>
      </c>
      <c r="F64" s="23">
        <f>SUM(F43+F46+F51+F61)</f>
        <v>622500</v>
      </c>
      <c r="G64" s="23">
        <v>0</v>
      </c>
      <c r="H64" s="23">
        <f>SUM(I64+J64)</f>
        <v>560500</v>
      </c>
      <c r="I64" s="23">
        <f>SUM(I43+I46+I51+I61)</f>
        <v>240500</v>
      </c>
      <c r="J64" s="23">
        <f>SUM(J43+J46+J51+J61)</f>
        <v>320000</v>
      </c>
    </row>
    <row r="65" spans="1:10" ht="108">
      <c r="A65" s="6">
        <v>852</v>
      </c>
      <c r="B65" s="6">
        <v>85212</v>
      </c>
      <c r="C65" s="8"/>
      <c r="D65" s="19" t="s">
        <v>23</v>
      </c>
      <c r="E65" s="23">
        <f>SUM(F65+G65)</f>
        <v>163</v>
      </c>
      <c r="F65" s="24">
        <f>SUM(F66:F67)</f>
        <v>163</v>
      </c>
      <c r="G65" s="24">
        <v>0</v>
      </c>
      <c r="H65" s="23">
        <f>SUM(I65+J65)</f>
        <v>163</v>
      </c>
      <c r="I65" s="23">
        <f>SUM(I66:I67)</f>
        <v>163</v>
      </c>
      <c r="J65" s="24">
        <v>0</v>
      </c>
    </row>
    <row r="66" spans="1:10" ht="24">
      <c r="A66" s="6"/>
      <c r="B66" s="6"/>
      <c r="C66" s="8">
        <v>4040</v>
      </c>
      <c r="D66" s="27" t="s">
        <v>28</v>
      </c>
      <c r="E66" s="23">
        <f>SUM(F66+G66)</f>
        <v>163</v>
      </c>
      <c r="F66" s="24">
        <v>163</v>
      </c>
      <c r="G66" s="24">
        <v>0</v>
      </c>
      <c r="H66" s="23">
        <v>0</v>
      </c>
      <c r="I66" s="24">
        <v>0</v>
      </c>
      <c r="J66" s="24">
        <v>0</v>
      </c>
    </row>
    <row r="67" spans="1:10" ht="18" customHeight="1">
      <c r="A67" s="6"/>
      <c r="B67" s="6"/>
      <c r="C67" s="8">
        <v>4300</v>
      </c>
      <c r="D67" s="27" t="s">
        <v>29</v>
      </c>
      <c r="E67" s="23">
        <f>SUM(F67+G67)</f>
        <v>0</v>
      </c>
      <c r="F67" s="24">
        <v>0</v>
      </c>
      <c r="G67" s="24">
        <v>0</v>
      </c>
      <c r="H67" s="23">
        <f>SUM(I67:J67)</f>
        <v>163</v>
      </c>
      <c r="I67" s="24">
        <v>163</v>
      </c>
      <c r="J67" s="24">
        <v>0</v>
      </c>
    </row>
    <row r="68" spans="1:10" ht="132">
      <c r="A68" s="8"/>
      <c r="B68" s="6">
        <v>85213</v>
      </c>
      <c r="C68" s="8"/>
      <c r="D68" s="14" t="s">
        <v>50</v>
      </c>
      <c r="E68" s="23">
        <v>0</v>
      </c>
      <c r="F68" s="24">
        <v>0</v>
      </c>
      <c r="G68" s="24">
        <v>0</v>
      </c>
      <c r="H68" s="23">
        <f>SUM(I68:J68)</f>
        <v>76</v>
      </c>
      <c r="I68" s="24">
        <f>SUM(I69)</f>
        <v>76</v>
      </c>
      <c r="J68" s="24">
        <v>0</v>
      </c>
    </row>
    <row r="69" spans="1:10" ht="144">
      <c r="A69" s="8"/>
      <c r="B69" s="8"/>
      <c r="C69" s="8">
        <v>2910</v>
      </c>
      <c r="D69" s="27" t="s">
        <v>31</v>
      </c>
      <c r="E69" s="23">
        <f>SUM(F69+G69)</f>
        <v>0</v>
      </c>
      <c r="F69" s="24">
        <v>0</v>
      </c>
      <c r="G69" s="24">
        <v>0</v>
      </c>
      <c r="H69" s="23">
        <f>SUM(I69+J69)</f>
        <v>76</v>
      </c>
      <c r="I69" s="24">
        <v>76</v>
      </c>
      <c r="J69" s="24">
        <v>0</v>
      </c>
    </row>
    <row r="70" spans="1:10" ht="12.75">
      <c r="A70" s="36"/>
      <c r="B70" s="6">
        <v>85216</v>
      </c>
      <c r="C70" s="8"/>
      <c r="D70" s="14" t="s">
        <v>57</v>
      </c>
      <c r="E70" s="23">
        <v>0</v>
      </c>
      <c r="F70" s="24">
        <v>0</v>
      </c>
      <c r="G70" s="24">
        <v>0</v>
      </c>
      <c r="H70" s="23">
        <f>SUM(I70:J70)</f>
        <v>500</v>
      </c>
      <c r="I70" s="24">
        <f>SUM(I71)</f>
        <v>500</v>
      </c>
      <c r="J70" s="24">
        <v>0</v>
      </c>
    </row>
    <row r="71" spans="1:10" ht="144">
      <c r="A71" s="36"/>
      <c r="B71" s="8"/>
      <c r="C71" s="8">
        <v>2910</v>
      </c>
      <c r="D71" s="27" t="s">
        <v>31</v>
      </c>
      <c r="E71" s="23">
        <f>SUM(F71+G71)</f>
        <v>0</v>
      </c>
      <c r="F71" s="24">
        <v>0</v>
      </c>
      <c r="G71" s="24">
        <v>0</v>
      </c>
      <c r="H71" s="23">
        <f>SUM(I71+J71)</f>
        <v>500</v>
      </c>
      <c r="I71" s="24">
        <v>500</v>
      </c>
      <c r="J71" s="24">
        <v>0</v>
      </c>
    </row>
    <row r="72" spans="1:10" ht="27" customHeight="1">
      <c r="A72" s="60" t="s">
        <v>78</v>
      </c>
      <c r="B72" s="61"/>
      <c r="C72" s="61"/>
      <c r="D72" s="61"/>
      <c r="E72" s="61"/>
      <c r="F72" s="61"/>
      <c r="G72" s="61"/>
      <c r="H72" s="61"/>
      <c r="I72" s="61"/>
      <c r="J72" s="62"/>
    </row>
    <row r="73" spans="1:10" s="28" customFormat="1" ht="16.5" customHeight="1">
      <c r="A73" s="47" t="s">
        <v>30</v>
      </c>
      <c r="B73" s="48"/>
      <c r="C73" s="48"/>
      <c r="D73" s="50"/>
      <c r="E73" s="23">
        <f>SUM(F73+G73)</f>
        <v>163</v>
      </c>
      <c r="F73" s="23">
        <f>SUM(F65+F68+F70)</f>
        <v>163</v>
      </c>
      <c r="G73" s="23">
        <v>0</v>
      </c>
      <c r="H73" s="23">
        <f>SUM(I73+J73)</f>
        <v>739</v>
      </c>
      <c r="I73" s="23">
        <f>SUM(I65+I68+I70)</f>
        <v>739</v>
      </c>
      <c r="J73" s="23">
        <v>0</v>
      </c>
    </row>
    <row r="74" spans="1:10" s="28" customFormat="1" ht="16.5" customHeight="1">
      <c r="A74" s="33">
        <v>853</v>
      </c>
      <c r="B74" s="7">
        <v>85305</v>
      </c>
      <c r="C74" s="11"/>
      <c r="D74" s="11" t="s">
        <v>51</v>
      </c>
      <c r="E74" s="23">
        <f>SUM(F74+G74)</f>
        <v>80600</v>
      </c>
      <c r="F74" s="23">
        <f>SUM(F75)</f>
        <v>80600</v>
      </c>
      <c r="G74" s="23">
        <v>0</v>
      </c>
      <c r="H74" s="23">
        <v>0</v>
      </c>
      <c r="I74" s="23">
        <v>0</v>
      </c>
      <c r="J74" s="23">
        <v>0</v>
      </c>
    </row>
    <row r="75" spans="1:10" s="28" customFormat="1" ht="108">
      <c r="A75" s="11"/>
      <c r="B75" s="11"/>
      <c r="C75" s="34">
        <v>2830</v>
      </c>
      <c r="D75" s="30" t="s">
        <v>53</v>
      </c>
      <c r="E75" s="23">
        <f>SUM(F75:G75)</f>
        <v>80600</v>
      </c>
      <c r="F75" s="24">
        <v>80600</v>
      </c>
      <c r="G75" s="24">
        <v>0</v>
      </c>
      <c r="H75" s="23">
        <v>0</v>
      </c>
      <c r="I75" s="24">
        <v>0</v>
      </c>
      <c r="J75" s="24">
        <v>0</v>
      </c>
    </row>
    <row r="76" spans="1:10" s="28" customFormat="1" ht="16.5" customHeight="1">
      <c r="A76" s="11"/>
      <c r="B76" s="7">
        <v>85306</v>
      </c>
      <c r="C76" s="11"/>
      <c r="D76" s="11" t="s">
        <v>52</v>
      </c>
      <c r="E76" s="23">
        <f>SUM(F76:G76)</f>
        <v>5000</v>
      </c>
      <c r="F76" s="23">
        <f>SUM(F77)</f>
        <v>5000</v>
      </c>
      <c r="G76" s="23">
        <v>0</v>
      </c>
      <c r="H76" s="23">
        <v>0</v>
      </c>
      <c r="I76" s="23">
        <v>0</v>
      </c>
      <c r="J76" s="23">
        <v>0</v>
      </c>
    </row>
    <row r="77" spans="1:10" s="28" customFormat="1" ht="108">
      <c r="A77" s="11"/>
      <c r="B77" s="11"/>
      <c r="C77" s="35">
        <v>2830</v>
      </c>
      <c r="D77" s="30" t="s">
        <v>53</v>
      </c>
      <c r="E77" s="23">
        <f>SUM(F77:G77)</f>
        <v>5000</v>
      </c>
      <c r="F77" s="24">
        <v>5000</v>
      </c>
      <c r="G77" s="24">
        <v>0</v>
      </c>
      <c r="H77" s="23">
        <v>0</v>
      </c>
      <c r="I77" s="24">
        <v>0</v>
      </c>
      <c r="J77" s="24">
        <v>0</v>
      </c>
    </row>
    <row r="78" spans="1:10" s="28" customFormat="1" ht="27.75" customHeight="1">
      <c r="A78" s="55" t="s">
        <v>79</v>
      </c>
      <c r="B78" s="58"/>
      <c r="C78" s="58"/>
      <c r="D78" s="58"/>
      <c r="E78" s="58"/>
      <c r="F78" s="58"/>
      <c r="G78" s="58"/>
      <c r="H78" s="58"/>
      <c r="I78" s="58"/>
      <c r="J78" s="59"/>
    </row>
    <row r="79" spans="1:10" s="28" customFormat="1" ht="12.75">
      <c r="A79" s="37"/>
      <c r="B79" s="6">
        <v>85395</v>
      </c>
      <c r="C79" s="35"/>
      <c r="D79" s="37" t="s">
        <v>10</v>
      </c>
      <c r="E79" s="23">
        <f>SUM(F79:G79)</f>
        <v>784.7800000000001</v>
      </c>
      <c r="F79" s="24">
        <f>SUM(F80:F83)</f>
        <v>784.7800000000001</v>
      </c>
      <c r="G79" s="24">
        <f>SUM(G80:G83)</f>
        <v>0</v>
      </c>
      <c r="H79" s="23">
        <f>SUM(I79:J79)</f>
        <v>31628.15</v>
      </c>
      <c r="I79" s="24">
        <f>SUM(I80:I95)</f>
        <v>31628.15</v>
      </c>
      <c r="J79" s="24">
        <v>0</v>
      </c>
    </row>
    <row r="80" spans="1:10" ht="24">
      <c r="A80" s="31"/>
      <c r="B80" s="6"/>
      <c r="C80" s="38">
        <v>4017</v>
      </c>
      <c r="D80" s="32" t="s">
        <v>27</v>
      </c>
      <c r="E80" s="23">
        <v>0</v>
      </c>
      <c r="F80" s="24">
        <v>0</v>
      </c>
      <c r="G80" s="24">
        <v>0</v>
      </c>
      <c r="H80" s="23">
        <f aca="true" t="shared" si="3" ref="H80:H98">SUM(I80+J80)</f>
        <v>1851.04</v>
      </c>
      <c r="I80" s="24">
        <f>745.32+1105.72</f>
        <v>1851.04</v>
      </c>
      <c r="J80" s="24">
        <v>0</v>
      </c>
    </row>
    <row r="81" spans="1:10" ht="24">
      <c r="A81" s="18"/>
      <c r="B81" s="12"/>
      <c r="C81" s="26">
        <v>4019</v>
      </c>
      <c r="D81" s="13" t="s">
        <v>27</v>
      </c>
      <c r="E81" s="23">
        <v>0</v>
      </c>
      <c r="F81" s="24">
        <v>0</v>
      </c>
      <c r="G81" s="24">
        <v>0</v>
      </c>
      <c r="H81" s="23">
        <f t="shared" si="3"/>
        <v>98</v>
      </c>
      <c r="I81" s="24">
        <f>39.46+58.54</f>
        <v>98</v>
      </c>
      <c r="J81" s="24">
        <v>0</v>
      </c>
    </row>
    <row r="82" spans="1:10" ht="21.75" customHeight="1">
      <c r="A82" s="18"/>
      <c r="B82" s="12"/>
      <c r="C82" s="26">
        <v>4047</v>
      </c>
      <c r="D82" s="13" t="s">
        <v>28</v>
      </c>
      <c r="E82" s="23">
        <f>SUM(F82)</f>
        <v>745.32</v>
      </c>
      <c r="F82" s="24">
        <v>745.32</v>
      </c>
      <c r="G82" s="24">
        <v>0</v>
      </c>
      <c r="H82" s="23">
        <f t="shared" si="3"/>
        <v>0</v>
      </c>
      <c r="I82" s="24">
        <v>0</v>
      </c>
      <c r="J82" s="24">
        <v>0</v>
      </c>
    </row>
    <row r="83" spans="1:10" ht="23.25" customHeight="1">
      <c r="A83" s="18"/>
      <c r="B83" s="12"/>
      <c r="C83" s="26">
        <v>4049</v>
      </c>
      <c r="D83" s="13" t="s">
        <v>28</v>
      </c>
      <c r="E83" s="23">
        <f>SUM(F83)</f>
        <v>39.46</v>
      </c>
      <c r="F83" s="24">
        <v>39.46</v>
      </c>
      <c r="G83" s="24">
        <v>0</v>
      </c>
      <c r="H83" s="23">
        <f t="shared" si="3"/>
        <v>0</v>
      </c>
      <c r="I83" s="24">
        <v>0</v>
      </c>
      <c r="J83" s="24">
        <v>0</v>
      </c>
    </row>
    <row r="84" spans="1:10" ht="23.25" customHeight="1">
      <c r="A84" s="18"/>
      <c r="B84" s="12"/>
      <c r="C84" s="26">
        <v>4117</v>
      </c>
      <c r="D84" s="27" t="s">
        <v>42</v>
      </c>
      <c r="E84" s="23">
        <v>0</v>
      </c>
      <c r="F84" s="24">
        <v>0</v>
      </c>
      <c r="G84" s="24">
        <v>0</v>
      </c>
      <c r="H84" s="23">
        <f t="shared" si="3"/>
        <v>190.4</v>
      </c>
      <c r="I84" s="24">
        <v>190.4</v>
      </c>
      <c r="J84" s="24">
        <v>0</v>
      </c>
    </row>
    <row r="85" spans="1:10" ht="23.25" customHeight="1">
      <c r="A85" s="18"/>
      <c r="B85" s="12"/>
      <c r="C85" s="26">
        <v>4119</v>
      </c>
      <c r="D85" s="27" t="s">
        <v>42</v>
      </c>
      <c r="E85" s="23">
        <v>0</v>
      </c>
      <c r="F85" s="24">
        <v>0</v>
      </c>
      <c r="G85" s="24">
        <v>0</v>
      </c>
      <c r="H85" s="23">
        <f t="shared" si="3"/>
        <v>10.08</v>
      </c>
      <c r="I85" s="24">
        <v>10.08</v>
      </c>
      <c r="J85" s="24">
        <v>0</v>
      </c>
    </row>
    <row r="86" spans="1:10" ht="24">
      <c r="A86" s="18"/>
      <c r="B86" s="12"/>
      <c r="C86" s="26">
        <v>4127</v>
      </c>
      <c r="D86" s="27" t="s">
        <v>43</v>
      </c>
      <c r="E86" s="23">
        <v>0</v>
      </c>
      <c r="F86" s="24">
        <v>0</v>
      </c>
      <c r="G86" s="24">
        <v>0</v>
      </c>
      <c r="H86" s="23">
        <f t="shared" si="3"/>
        <v>27.09</v>
      </c>
      <c r="I86" s="24">
        <v>27.09</v>
      </c>
      <c r="J86" s="24">
        <v>0</v>
      </c>
    </row>
    <row r="87" spans="1:10" ht="24">
      <c r="A87" s="18"/>
      <c r="B87" s="12"/>
      <c r="C87" s="26">
        <v>4129</v>
      </c>
      <c r="D87" s="27" t="s">
        <v>43</v>
      </c>
      <c r="E87" s="23">
        <v>0</v>
      </c>
      <c r="F87" s="24">
        <v>0</v>
      </c>
      <c r="G87" s="24">
        <v>0</v>
      </c>
      <c r="H87" s="23">
        <f t="shared" si="3"/>
        <v>1.43</v>
      </c>
      <c r="I87" s="24">
        <v>1.43</v>
      </c>
      <c r="J87" s="24">
        <v>0</v>
      </c>
    </row>
    <row r="88" spans="1:10" ht="24">
      <c r="A88" s="18"/>
      <c r="B88" s="12"/>
      <c r="C88" s="26">
        <v>4177</v>
      </c>
      <c r="D88" s="30" t="s">
        <v>55</v>
      </c>
      <c r="E88" s="23">
        <v>0</v>
      </c>
      <c r="F88" s="24">
        <v>0</v>
      </c>
      <c r="G88" s="24">
        <v>0</v>
      </c>
      <c r="H88" s="23">
        <f t="shared" si="3"/>
        <v>3950.84</v>
      </c>
      <c r="I88" s="24">
        <v>3950.84</v>
      </c>
      <c r="J88" s="24">
        <v>0</v>
      </c>
    </row>
    <row r="89" spans="1:10" ht="24">
      <c r="A89" s="18"/>
      <c r="B89" s="12"/>
      <c r="C89" s="26">
        <v>4179</v>
      </c>
      <c r="D89" s="30" t="s">
        <v>55</v>
      </c>
      <c r="E89" s="23">
        <v>0</v>
      </c>
      <c r="F89" s="24">
        <v>0</v>
      </c>
      <c r="G89" s="24">
        <v>0</v>
      </c>
      <c r="H89" s="23">
        <f t="shared" si="3"/>
        <v>209.16</v>
      </c>
      <c r="I89" s="24">
        <v>209.16</v>
      </c>
      <c r="J89" s="24">
        <v>0</v>
      </c>
    </row>
    <row r="90" spans="1:10" ht="24">
      <c r="A90" s="18"/>
      <c r="B90" s="12"/>
      <c r="C90" s="26">
        <v>4217</v>
      </c>
      <c r="D90" s="30" t="s">
        <v>56</v>
      </c>
      <c r="E90" s="23">
        <v>0</v>
      </c>
      <c r="F90" s="24">
        <v>0</v>
      </c>
      <c r="G90" s="24">
        <v>0</v>
      </c>
      <c r="H90" s="23">
        <f t="shared" si="3"/>
        <v>42.12</v>
      </c>
      <c r="I90" s="24">
        <v>42.12</v>
      </c>
      <c r="J90" s="24">
        <v>0</v>
      </c>
    </row>
    <row r="91" spans="1:10" ht="23.25" customHeight="1">
      <c r="A91" s="18"/>
      <c r="B91" s="12"/>
      <c r="C91" s="26">
        <v>4219</v>
      </c>
      <c r="D91" s="30" t="s">
        <v>56</v>
      </c>
      <c r="E91" s="23">
        <v>0</v>
      </c>
      <c r="F91" s="24">
        <v>0</v>
      </c>
      <c r="G91" s="24">
        <v>0</v>
      </c>
      <c r="H91" s="23">
        <f t="shared" si="3"/>
        <v>2415.65</v>
      </c>
      <c r="I91" s="24">
        <v>2415.65</v>
      </c>
      <c r="J91" s="24">
        <v>0</v>
      </c>
    </row>
    <row r="92" spans="1:10" ht="24">
      <c r="A92" s="18"/>
      <c r="B92" s="12"/>
      <c r="C92" s="26">
        <v>4227</v>
      </c>
      <c r="D92" s="30" t="s">
        <v>65</v>
      </c>
      <c r="E92" s="23">
        <v>0</v>
      </c>
      <c r="F92" s="24">
        <v>0</v>
      </c>
      <c r="G92" s="24">
        <v>0</v>
      </c>
      <c r="H92" s="23">
        <f t="shared" si="3"/>
        <v>560.71</v>
      </c>
      <c r="I92" s="24">
        <v>560.71</v>
      </c>
      <c r="J92" s="24">
        <v>0</v>
      </c>
    </row>
    <row r="93" spans="1:10" ht="24">
      <c r="A93" s="18"/>
      <c r="B93" s="12"/>
      <c r="C93" s="26">
        <v>4229</v>
      </c>
      <c r="D93" s="30" t="s">
        <v>65</v>
      </c>
      <c r="E93" s="23">
        <v>0</v>
      </c>
      <c r="F93" s="24">
        <v>0</v>
      </c>
      <c r="G93" s="24">
        <v>0</v>
      </c>
      <c r="H93" s="23">
        <f t="shared" si="3"/>
        <v>29.68</v>
      </c>
      <c r="I93" s="24">
        <v>29.68</v>
      </c>
      <c r="J93" s="24">
        <v>0</v>
      </c>
    </row>
    <row r="94" spans="1:10" ht="24">
      <c r="A94" s="18"/>
      <c r="B94" s="12"/>
      <c r="C94" s="26">
        <v>4307</v>
      </c>
      <c r="D94" s="30" t="s">
        <v>45</v>
      </c>
      <c r="E94" s="23">
        <v>0</v>
      </c>
      <c r="F94" s="24">
        <v>0</v>
      </c>
      <c r="G94" s="24">
        <v>0</v>
      </c>
      <c r="H94" s="23">
        <f t="shared" si="3"/>
        <v>21123.65</v>
      </c>
      <c r="I94" s="24">
        <v>21123.65</v>
      </c>
      <c r="J94" s="24">
        <v>0</v>
      </c>
    </row>
    <row r="95" spans="1:10" ht="24">
      <c r="A95" s="18"/>
      <c r="B95" s="12"/>
      <c r="C95" s="26">
        <v>4309</v>
      </c>
      <c r="D95" s="30" t="s">
        <v>45</v>
      </c>
      <c r="E95" s="23">
        <v>0</v>
      </c>
      <c r="F95" s="24">
        <v>0</v>
      </c>
      <c r="G95" s="24">
        <v>0</v>
      </c>
      <c r="H95" s="23">
        <f t="shared" si="3"/>
        <v>1118.3</v>
      </c>
      <c r="I95" s="24">
        <v>1118.3</v>
      </c>
      <c r="J95" s="24">
        <v>0</v>
      </c>
    </row>
    <row r="96" spans="1:10" ht="28.5" customHeight="1">
      <c r="A96" s="55" t="s">
        <v>80</v>
      </c>
      <c r="B96" s="56"/>
      <c r="C96" s="56"/>
      <c r="D96" s="56"/>
      <c r="E96" s="56"/>
      <c r="F96" s="56"/>
      <c r="G96" s="56"/>
      <c r="H96" s="56"/>
      <c r="I96" s="56"/>
      <c r="J96" s="57"/>
    </row>
    <row r="97" spans="1:10" ht="27" customHeight="1">
      <c r="A97" s="47" t="s">
        <v>24</v>
      </c>
      <c r="B97" s="48"/>
      <c r="C97" s="48"/>
      <c r="D97" s="49"/>
      <c r="E97" s="22">
        <f>SUM(F97+G97)</f>
        <v>86384.78</v>
      </c>
      <c r="F97" s="21">
        <f>SUM(F74+F76+F79)</f>
        <v>86384.78</v>
      </c>
      <c r="G97" s="21">
        <v>0</v>
      </c>
      <c r="H97" s="22">
        <f t="shared" si="3"/>
        <v>31628.15</v>
      </c>
      <c r="I97" s="21">
        <f>SUM(I79)</f>
        <v>31628.15</v>
      </c>
      <c r="J97" s="21">
        <v>0</v>
      </c>
    </row>
    <row r="98" spans="1:10" ht="72">
      <c r="A98" s="15">
        <v>854</v>
      </c>
      <c r="B98" s="7">
        <v>85412</v>
      </c>
      <c r="C98" s="11"/>
      <c r="D98" s="11" t="s">
        <v>54</v>
      </c>
      <c r="E98" s="22">
        <v>0</v>
      </c>
      <c r="F98" s="22">
        <v>0</v>
      </c>
      <c r="G98" s="22">
        <v>0</v>
      </c>
      <c r="H98" s="22">
        <f t="shared" si="3"/>
        <v>10000</v>
      </c>
      <c r="I98" s="22">
        <f>SUM(I99:I101)</f>
        <v>10000</v>
      </c>
      <c r="J98" s="22">
        <v>0</v>
      </c>
    </row>
    <row r="99" spans="1:10" ht="24">
      <c r="A99" s="11"/>
      <c r="B99" s="29"/>
      <c r="C99" s="35">
        <v>4170</v>
      </c>
      <c r="D99" s="30" t="s">
        <v>55</v>
      </c>
      <c r="E99" s="22">
        <v>0</v>
      </c>
      <c r="F99" s="21">
        <v>0</v>
      </c>
      <c r="G99" s="21">
        <v>0</v>
      </c>
      <c r="H99" s="22">
        <f>SUM(I99:J99)</f>
        <v>1500</v>
      </c>
      <c r="I99" s="21">
        <v>1500</v>
      </c>
      <c r="J99" s="21">
        <v>0</v>
      </c>
    </row>
    <row r="100" spans="1:10" ht="24">
      <c r="A100" s="11"/>
      <c r="B100" s="11"/>
      <c r="C100" s="35">
        <v>4210</v>
      </c>
      <c r="D100" s="30" t="s">
        <v>56</v>
      </c>
      <c r="E100" s="22">
        <v>0</v>
      </c>
      <c r="F100" s="21">
        <v>0</v>
      </c>
      <c r="G100" s="21">
        <v>0</v>
      </c>
      <c r="H100" s="22">
        <f>SUM(I100:J100)</f>
        <v>1000</v>
      </c>
      <c r="I100" s="21">
        <v>1000</v>
      </c>
      <c r="J100" s="21">
        <v>0</v>
      </c>
    </row>
    <row r="101" spans="1:10" ht="15.75" customHeight="1">
      <c r="A101" s="11"/>
      <c r="B101" s="11"/>
      <c r="C101" s="35">
        <v>4300</v>
      </c>
      <c r="D101" s="30" t="s">
        <v>45</v>
      </c>
      <c r="E101" s="22">
        <v>0</v>
      </c>
      <c r="F101" s="21">
        <v>0</v>
      </c>
      <c r="G101" s="21">
        <v>0</v>
      </c>
      <c r="H101" s="22">
        <f>SUM(I101:J101)</f>
        <v>7500</v>
      </c>
      <c r="I101" s="21">
        <v>7500</v>
      </c>
      <c r="J101" s="21">
        <v>0</v>
      </c>
    </row>
    <row r="102" spans="1:10" ht="29.25" customHeight="1">
      <c r="A102" s="55" t="s">
        <v>87</v>
      </c>
      <c r="B102" s="56"/>
      <c r="C102" s="56"/>
      <c r="D102" s="56"/>
      <c r="E102" s="56"/>
      <c r="F102" s="56"/>
      <c r="G102" s="56"/>
      <c r="H102" s="56"/>
      <c r="I102" s="56"/>
      <c r="J102" s="57"/>
    </row>
    <row r="103" spans="1:10" ht="17.25" customHeight="1">
      <c r="A103" s="45" t="s">
        <v>7</v>
      </c>
      <c r="B103" s="46"/>
      <c r="C103" s="46"/>
      <c r="D103" s="43"/>
      <c r="E103" s="22">
        <f aca="true" t="shared" si="4" ref="E103:E113">SUM(F103+G103)</f>
        <v>0</v>
      </c>
      <c r="F103" s="21">
        <f>SUM(F98)</f>
        <v>0</v>
      </c>
      <c r="G103" s="21">
        <v>0</v>
      </c>
      <c r="H103" s="22">
        <f>SUM(I103+J103)</f>
        <v>10000</v>
      </c>
      <c r="I103" s="21">
        <f>SUM(I98)</f>
        <v>10000</v>
      </c>
      <c r="J103" s="21">
        <v>0</v>
      </c>
    </row>
    <row r="104" spans="1:10" ht="12.75">
      <c r="A104" s="39">
        <v>900</v>
      </c>
      <c r="B104" s="10">
        <v>90002</v>
      </c>
      <c r="C104" s="10"/>
      <c r="D104" s="40" t="s">
        <v>86</v>
      </c>
      <c r="E104" s="22">
        <v>0</v>
      </c>
      <c r="F104" s="21">
        <v>0</v>
      </c>
      <c r="G104" s="21">
        <v>0</v>
      </c>
      <c r="H104" s="22">
        <f>SUM(H105)</f>
        <v>20000</v>
      </c>
      <c r="I104" s="21">
        <f>SUM(I105)</f>
        <v>0</v>
      </c>
      <c r="J104" s="21">
        <f>SUM(J105)</f>
        <v>20000</v>
      </c>
    </row>
    <row r="105" spans="1:10" ht="24">
      <c r="A105" s="39"/>
      <c r="B105" s="10"/>
      <c r="C105" s="8">
        <v>6050</v>
      </c>
      <c r="D105" s="27" t="s">
        <v>32</v>
      </c>
      <c r="E105" s="24">
        <v>0</v>
      </c>
      <c r="F105" s="24">
        <v>0</v>
      </c>
      <c r="G105" s="24">
        <v>0</v>
      </c>
      <c r="H105" s="24">
        <f>SUM(I105+J105)</f>
        <v>20000</v>
      </c>
      <c r="I105" s="24">
        <v>0</v>
      </c>
      <c r="J105" s="24">
        <v>20000</v>
      </c>
    </row>
    <row r="106" spans="2:10" ht="24">
      <c r="B106" s="10">
        <v>90004</v>
      </c>
      <c r="C106" s="10"/>
      <c r="D106" s="10" t="s">
        <v>13</v>
      </c>
      <c r="E106" s="22">
        <f t="shared" si="4"/>
        <v>0</v>
      </c>
      <c r="F106" s="21">
        <f>SUM(F107)</f>
        <v>0</v>
      </c>
      <c r="G106" s="21">
        <v>0</v>
      </c>
      <c r="H106" s="22">
        <f>SUM(I106:J106)</f>
        <v>100086</v>
      </c>
      <c r="I106" s="21">
        <f>SUM(I107)</f>
        <v>100086</v>
      </c>
      <c r="J106" s="21">
        <v>0</v>
      </c>
    </row>
    <row r="107" spans="1:10" ht="75" customHeight="1">
      <c r="A107" s="10"/>
      <c r="B107" s="10"/>
      <c r="C107" s="27">
        <v>4300</v>
      </c>
      <c r="D107" s="30" t="s">
        <v>94</v>
      </c>
      <c r="E107" s="22">
        <f t="shared" si="4"/>
        <v>0</v>
      </c>
      <c r="F107" s="21">
        <v>0</v>
      </c>
      <c r="G107" s="21">
        <v>0</v>
      </c>
      <c r="H107" s="22">
        <f>SUM(I107)</f>
        <v>100086</v>
      </c>
      <c r="I107" s="21">
        <f>70086+30000</f>
        <v>100086</v>
      </c>
      <c r="J107" s="21">
        <v>0</v>
      </c>
    </row>
    <row r="108" spans="1:10" ht="21.75" customHeight="1">
      <c r="A108" s="10"/>
      <c r="B108" s="10">
        <v>90015</v>
      </c>
      <c r="C108" s="10"/>
      <c r="D108" s="40" t="s">
        <v>14</v>
      </c>
      <c r="E108" s="22">
        <v>0</v>
      </c>
      <c r="F108" s="21">
        <v>0</v>
      </c>
      <c r="G108" s="21">
        <v>0</v>
      </c>
      <c r="H108" s="22">
        <f>SUM(H109)</f>
        <v>100000</v>
      </c>
      <c r="I108" s="21">
        <f>SUM(I109)</f>
        <v>0</v>
      </c>
      <c r="J108" s="21">
        <f>SUM(J109)</f>
        <v>100000</v>
      </c>
    </row>
    <row r="109" spans="1:10" ht="31.5" customHeight="1">
      <c r="A109" s="10"/>
      <c r="B109" s="10"/>
      <c r="C109" s="8">
        <v>6050</v>
      </c>
      <c r="D109" s="27" t="s">
        <v>32</v>
      </c>
      <c r="E109" s="24">
        <v>0</v>
      </c>
      <c r="F109" s="24">
        <v>0</v>
      </c>
      <c r="G109" s="24">
        <v>0</v>
      </c>
      <c r="H109" s="24">
        <f>SUM(I109+J109)</f>
        <v>100000</v>
      </c>
      <c r="I109" s="24">
        <v>0</v>
      </c>
      <c r="J109" s="24">
        <v>100000</v>
      </c>
    </row>
    <row r="110" spans="1:10" ht="17.25" customHeight="1">
      <c r="A110" s="10"/>
      <c r="B110" s="10">
        <v>90095</v>
      </c>
      <c r="C110" s="10"/>
      <c r="D110" s="10" t="s">
        <v>10</v>
      </c>
      <c r="E110" s="22">
        <f t="shared" si="4"/>
        <v>0</v>
      </c>
      <c r="F110" s="21">
        <f>SUM(F101)</f>
        <v>0</v>
      </c>
      <c r="G110" s="21">
        <v>0</v>
      </c>
      <c r="H110" s="22">
        <f>SUM(I110:J110)</f>
        <v>87920</v>
      </c>
      <c r="I110" s="21">
        <f>SUM(I111:I112)</f>
        <v>87920</v>
      </c>
      <c r="J110" s="21">
        <v>0</v>
      </c>
    </row>
    <row r="111" spans="1:10" ht="29.25" customHeight="1">
      <c r="A111" s="10"/>
      <c r="B111" s="10"/>
      <c r="C111" s="13">
        <v>4300</v>
      </c>
      <c r="D111" s="30" t="s">
        <v>70</v>
      </c>
      <c r="E111" s="22">
        <f t="shared" si="4"/>
        <v>0</v>
      </c>
      <c r="F111" s="21">
        <f>SUM(F103)</f>
        <v>0</v>
      </c>
      <c r="G111" s="21">
        <v>0</v>
      </c>
      <c r="H111" s="22">
        <f>SUM(I111)</f>
        <v>67920</v>
      </c>
      <c r="I111" s="21">
        <v>67920</v>
      </c>
      <c r="J111" s="21">
        <v>0</v>
      </c>
    </row>
    <row r="112" spans="1:10" ht="59.25" customHeight="1">
      <c r="A112" s="10"/>
      <c r="B112" s="10"/>
      <c r="C112" s="27">
        <v>4390</v>
      </c>
      <c r="D112" s="13" t="s">
        <v>81</v>
      </c>
      <c r="E112" s="22">
        <f t="shared" si="4"/>
        <v>0</v>
      </c>
      <c r="F112" s="21">
        <v>0</v>
      </c>
      <c r="G112" s="21">
        <v>0</v>
      </c>
      <c r="H112" s="22">
        <f>SUM(I112)</f>
        <v>20000</v>
      </c>
      <c r="I112" s="21">
        <v>20000</v>
      </c>
      <c r="J112" s="21">
        <v>0</v>
      </c>
    </row>
    <row r="113" spans="1:10" ht="24" customHeight="1">
      <c r="A113" s="45" t="s">
        <v>61</v>
      </c>
      <c r="B113" s="46"/>
      <c r="C113" s="46"/>
      <c r="D113" s="43"/>
      <c r="E113" s="22">
        <f t="shared" si="4"/>
        <v>0</v>
      </c>
      <c r="F113" s="21">
        <f>SUM(F106+F104+F108+F110)</f>
        <v>0</v>
      </c>
      <c r="G113" s="21">
        <f>SUM(G106+G104+G108+G110)</f>
        <v>0</v>
      </c>
      <c r="H113" s="22">
        <f>SUM(I113:J113)</f>
        <v>308006</v>
      </c>
      <c r="I113" s="21">
        <f>SUM(I106+I110+I108+I104)</f>
        <v>188006</v>
      </c>
      <c r="J113" s="21">
        <f>SUM(J106+J110+J108+J104)</f>
        <v>120000</v>
      </c>
    </row>
    <row r="114" spans="1:10" ht="41.25" customHeight="1">
      <c r="A114" s="10">
        <v>921</v>
      </c>
      <c r="B114" s="10">
        <v>92109</v>
      </c>
      <c r="C114" s="10"/>
      <c r="D114" s="10" t="s">
        <v>62</v>
      </c>
      <c r="E114" s="22">
        <f aca="true" t="shared" si="5" ref="E114:E121">SUM(F114+G114)</f>
        <v>0</v>
      </c>
      <c r="F114" s="21">
        <v>0</v>
      </c>
      <c r="G114" s="21">
        <v>0</v>
      </c>
      <c r="H114" s="22">
        <f>SUM(I114:J114)</f>
        <v>432350</v>
      </c>
      <c r="I114" s="21">
        <f>SUM(I115:I117)</f>
        <v>52350</v>
      </c>
      <c r="J114" s="21">
        <f>SUM(J115:J117)</f>
        <v>380000</v>
      </c>
    </row>
    <row r="115" spans="1:10" ht="48">
      <c r="A115" s="10"/>
      <c r="B115" s="10"/>
      <c r="C115" s="27">
        <v>4210</v>
      </c>
      <c r="D115" s="30" t="s">
        <v>69</v>
      </c>
      <c r="E115" s="22"/>
      <c r="F115" s="21"/>
      <c r="G115" s="21"/>
      <c r="H115" s="22">
        <f>SUM(I115)</f>
        <v>700</v>
      </c>
      <c r="I115" s="21">
        <v>700</v>
      </c>
      <c r="J115" s="21"/>
    </row>
    <row r="116" spans="1:10" ht="84.75" customHeight="1">
      <c r="A116" s="10"/>
      <c r="B116" s="10"/>
      <c r="C116" s="27">
        <v>4300</v>
      </c>
      <c r="D116" s="30" t="s">
        <v>68</v>
      </c>
      <c r="E116" s="22">
        <f t="shared" si="5"/>
        <v>0</v>
      </c>
      <c r="F116" s="21">
        <v>0</v>
      </c>
      <c r="G116" s="21">
        <v>0</v>
      </c>
      <c r="H116" s="22">
        <f>SUM(I116)</f>
        <v>51650</v>
      </c>
      <c r="I116" s="21">
        <f>50000+1650</f>
        <v>51650</v>
      </c>
      <c r="J116" s="21">
        <v>0</v>
      </c>
    </row>
    <row r="117" spans="1:10" ht="24">
      <c r="A117" s="10"/>
      <c r="B117" s="10"/>
      <c r="C117" s="8">
        <v>6050</v>
      </c>
      <c r="D117" s="27" t="s">
        <v>32</v>
      </c>
      <c r="E117" s="24">
        <v>0</v>
      </c>
      <c r="F117" s="24">
        <v>0</v>
      </c>
      <c r="G117" s="24">
        <v>0</v>
      </c>
      <c r="H117" s="24">
        <f>SUM(I117+J117)</f>
        <v>380000</v>
      </c>
      <c r="I117" s="24">
        <v>0</v>
      </c>
      <c r="J117" s="24">
        <v>380000</v>
      </c>
    </row>
    <row r="118" spans="1:10" ht="17.25" customHeight="1">
      <c r="A118" s="10"/>
      <c r="B118" s="10">
        <v>92116</v>
      </c>
      <c r="C118" s="10"/>
      <c r="D118" s="10" t="s">
        <v>63</v>
      </c>
      <c r="E118" s="22">
        <f t="shared" si="5"/>
        <v>0</v>
      </c>
      <c r="F118" s="21">
        <v>0</v>
      </c>
      <c r="G118" s="21">
        <v>0</v>
      </c>
      <c r="H118" s="22">
        <f>SUM(I118:J118)</f>
        <v>243000</v>
      </c>
      <c r="I118" s="21">
        <f>SUM(I119)</f>
        <v>243000</v>
      </c>
      <c r="J118" s="21">
        <v>0</v>
      </c>
    </row>
    <row r="119" spans="1:10" ht="84">
      <c r="A119" s="10"/>
      <c r="B119" s="10"/>
      <c r="C119" s="27">
        <v>2480</v>
      </c>
      <c r="D119" s="13" t="s">
        <v>82</v>
      </c>
      <c r="E119" s="22">
        <f t="shared" si="5"/>
        <v>0</v>
      </c>
      <c r="F119" s="21">
        <v>0</v>
      </c>
      <c r="G119" s="21">
        <v>0</v>
      </c>
      <c r="H119" s="22">
        <f>SUM(I119)</f>
        <v>243000</v>
      </c>
      <c r="I119" s="21">
        <f>130000+45000+25000+43000</f>
        <v>243000</v>
      </c>
      <c r="J119" s="21">
        <v>0</v>
      </c>
    </row>
    <row r="120" spans="1:10" ht="24">
      <c r="A120" s="10"/>
      <c r="B120" s="10">
        <v>92120</v>
      </c>
      <c r="C120" s="10"/>
      <c r="D120" s="10" t="s">
        <v>64</v>
      </c>
      <c r="E120" s="22">
        <f t="shared" si="5"/>
        <v>0</v>
      </c>
      <c r="F120" s="21">
        <v>0</v>
      </c>
      <c r="G120" s="21">
        <v>0</v>
      </c>
      <c r="H120" s="22">
        <f>SUM(I120:J120)</f>
        <v>50000</v>
      </c>
      <c r="I120" s="21">
        <f>SUM(I121)</f>
        <v>50000</v>
      </c>
      <c r="J120" s="21">
        <v>0</v>
      </c>
    </row>
    <row r="121" spans="1:10" ht="87.75" customHeight="1">
      <c r="A121" s="10"/>
      <c r="B121" s="10"/>
      <c r="C121" s="27">
        <v>4270</v>
      </c>
      <c r="D121" s="27" t="s">
        <v>84</v>
      </c>
      <c r="E121" s="22">
        <f t="shared" si="5"/>
        <v>0</v>
      </c>
      <c r="F121" s="21">
        <v>0</v>
      </c>
      <c r="G121" s="21">
        <v>0</v>
      </c>
      <c r="H121" s="22">
        <f>SUM(I121)</f>
        <v>50000</v>
      </c>
      <c r="I121" s="21">
        <v>50000</v>
      </c>
      <c r="J121" s="21">
        <v>0</v>
      </c>
    </row>
    <row r="122" spans="1:10" ht="24" customHeight="1">
      <c r="A122" s="45" t="s">
        <v>8</v>
      </c>
      <c r="B122" s="46"/>
      <c r="C122" s="46"/>
      <c r="D122" s="43"/>
      <c r="E122" s="22">
        <f>SUM(F122+G122)</f>
        <v>0</v>
      </c>
      <c r="F122" s="21">
        <f>SUM(F114+F118+F120)</f>
        <v>0</v>
      </c>
      <c r="G122" s="21">
        <f>SUM(G114+G118+G120)</f>
        <v>0</v>
      </c>
      <c r="H122" s="22">
        <f>SUM(I122+J122)</f>
        <v>725350</v>
      </c>
      <c r="I122" s="21">
        <f>SUM(I114+I118+I120)</f>
        <v>345350</v>
      </c>
      <c r="J122" s="21">
        <f>SUM(J114+J118+J120)</f>
        <v>380000</v>
      </c>
    </row>
    <row r="123" spans="1:10" ht="17.25" customHeight="1">
      <c r="A123" s="10">
        <v>926</v>
      </c>
      <c r="B123" s="10">
        <v>92601</v>
      </c>
      <c r="C123" s="10"/>
      <c r="D123" s="10" t="s">
        <v>73</v>
      </c>
      <c r="E123" s="22">
        <f>SUM(F123+G123)</f>
        <v>0</v>
      </c>
      <c r="F123" s="21">
        <v>0</v>
      </c>
      <c r="G123" s="21">
        <v>0</v>
      </c>
      <c r="H123" s="22">
        <f>SUM(I123:J123)</f>
        <v>60000</v>
      </c>
      <c r="I123" s="21">
        <f>SUM(I124)</f>
        <v>0</v>
      </c>
      <c r="J123" s="21">
        <f>SUM(J124)</f>
        <v>60000</v>
      </c>
    </row>
    <row r="124" spans="1:10" ht="28.5" customHeight="1">
      <c r="A124" s="10"/>
      <c r="B124" s="10"/>
      <c r="C124" s="8">
        <v>6050</v>
      </c>
      <c r="D124" s="27" t="s">
        <v>32</v>
      </c>
      <c r="E124" s="24">
        <v>0</v>
      </c>
      <c r="F124" s="24">
        <v>0</v>
      </c>
      <c r="G124" s="24">
        <v>0</v>
      </c>
      <c r="H124" s="24">
        <f>SUM(I124+J124)</f>
        <v>60000</v>
      </c>
      <c r="I124" s="24">
        <v>0</v>
      </c>
      <c r="J124" s="24">
        <v>60000</v>
      </c>
    </row>
    <row r="125" spans="1:10" ht="15" customHeight="1">
      <c r="A125" s="45" t="s">
        <v>74</v>
      </c>
      <c r="B125" s="46"/>
      <c r="C125" s="46"/>
      <c r="D125" s="43"/>
      <c r="E125" s="22">
        <f>SUM(F125+G125)</f>
        <v>0</v>
      </c>
      <c r="F125" s="21">
        <f>SUM(F123)</f>
        <v>0</v>
      </c>
      <c r="G125" s="21">
        <f>SUM(G123)</f>
        <v>0</v>
      </c>
      <c r="H125" s="22">
        <f>SUM(I125+J125)</f>
        <v>60000</v>
      </c>
      <c r="I125" s="21">
        <f>SUM(I123)</f>
        <v>0</v>
      </c>
      <c r="J125" s="21">
        <f>SUM(J123)</f>
        <v>60000</v>
      </c>
    </row>
    <row r="126" spans="1:10" ht="12.75">
      <c r="A126" s="45"/>
      <c r="B126" s="65"/>
      <c r="C126" s="65"/>
      <c r="D126" s="66"/>
      <c r="E126" s="22">
        <f>SUM(E16+E25+E31+E39+E42+E64+E73+E97+E103+E113+E122+E125)</f>
        <v>2033240.78</v>
      </c>
      <c r="F126" s="22">
        <f>SUM(F16+F25+F31+F39+F42+F64+F73+F97+F103+F113+F122+F125)</f>
        <v>1183240.78</v>
      </c>
      <c r="G126" s="22">
        <f>SUM(G16+G25+G31+G39+G42+G64+G73+G97+G103+G113+G122+G125)</f>
        <v>850000</v>
      </c>
      <c r="H126" s="22">
        <f>SUM(I126:J126)</f>
        <v>14850040.15</v>
      </c>
      <c r="I126" s="42">
        <f>SUM(I16+I25+I31+I42+I64+I73+I97+I103+I113+I122+I39+I125)</f>
        <v>1139775.15</v>
      </c>
      <c r="J126" s="42">
        <f>SUM(J16+J25+J31+J42+J64+J73+J97+J103+J113+J122+J39+J125)</f>
        <v>13710265</v>
      </c>
    </row>
    <row r="127" spans="1:10" s="16" customFormat="1" ht="12.75">
      <c r="A127" s="44" t="s">
        <v>83</v>
      </c>
      <c r="B127" s="44"/>
      <c r="C127" s="44"/>
      <c r="D127" s="44"/>
      <c r="E127" s="20"/>
      <c r="F127" s="41"/>
      <c r="H127" s="20"/>
      <c r="I127" s="20"/>
      <c r="J127" s="20"/>
    </row>
    <row r="128" spans="8:9" ht="12.75">
      <c r="H128" s="63"/>
      <c r="I128" s="64"/>
    </row>
    <row r="129" spans="4:7" ht="12.75">
      <c r="D129" s="25"/>
      <c r="G129" s="25"/>
    </row>
    <row r="130" ht="12.75">
      <c r="D130" s="25"/>
    </row>
    <row r="131" ht="12.75">
      <c r="E131" s="25"/>
    </row>
    <row r="133" ht="12.75">
      <c r="D133" s="25"/>
    </row>
  </sheetData>
  <sheetProtection/>
  <mergeCells count="31">
    <mergeCell ref="A6:J6"/>
    <mergeCell ref="A8:A9"/>
    <mergeCell ref="B8:B9"/>
    <mergeCell ref="D8:D9"/>
    <mergeCell ref="E8:E9"/>
    <mergeCell ref="F8:G8"/>
    <mergeCell ref="H8:H9"/>
    <mergeCell ref="A102:J102"/>
    <mergeCell ref="I8:J8"/>
    <mergeCell ref="A42:D42"/>
    <mergeCell ref="A39:D39"/>
    <mergeCell ref="A50:J50"/>
    <mergeCell ref="A60:J60"/>
    <mergeCell ref="A63:J63"/>
    <mergeCell ref="C8:C9"/>
    <mergeCell ref="A16:D16"/>
    <mergeCell ref="A25:D25"/>
    <mergeCell ref="H128:I128"/>
    <mergeCell ref="A103:D103"/>
    <mergeCell ref="A127:D127"/>
    <mergeCell ref="A113:D113"/>
    <mergeCell ref="A122:D122"/>
    <mergeCell ref="A126:D126"/>
    <mergeCell ref="A125:D125"/>
    <mergeCell ref="A97:D97"/>
    <mergeCell ref="A73:D73"/>
    <mergeCell ref="A64:D64"/>
    <mergeCell ref="A31:D31"/>
    <mergeCell ref="A96:J96"/>
    <mergeCell ref="A78:J78"/>
    <mergeCell ref="A72:J7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  <ignoredErrors>
    <ignoredError sqref="A1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rutad</cp:lastModifiedBy>
  <cp:lastPrinted>2014-05-20T11:08:37Z</cp:lastPrinted>
  <dcterms:created xsi:type="dcterms:W3CDTF">2001-08-02T07:18:30Z</dcterms:created>
  <dcterms:modified xsi:type="dcterms:W3CDTF">2014-06-05T10:47:50Z</dcterms:modified>
  <cp:category/>
  <cp:version/>
  <cp:contentType/>
  <cp:contentStatus/>
</cp:coreProperties>
</file>