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<sst xmlns="http://schemas.openxmlformats.org/spreadsheetml/2006/main" count="30" uniqueCount="29">
  <si>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Treść</t>
  </si>
  <si>
    <t>§ 992</t>
  </si>
  <si>
    <t>§ 952</t>
  </si>
  <si>
    <t>Przychody ogółem:</t>
  </si>
  <si>
    <t>Rozchody ogółem:</t>
  </si>
  <si>
    <t>Klasyfikacja §</t>
  </si>
  <si>
    <t xml:space="preserve">Wynik budżetu </t>
  </si>
  <si>
    <t>Lp</t>
  </si>
  <si>
    <t xml:space="preserve">przychody z zaciągniętych pożyczek i kredytów na rynku krajowym </t>
  </si>
  <si>
    <t>przychody z tytułu  innych rozliczeń krajowych - wolne środki jako  nadwyżka środków pieniężnych na rachunku bieżącym budżetu gminy, wynikających z rozliczeń kredytów i pożyczek z lat ubiegłych</t>
  </si>
  <si>
    <t>Dochody ogółem</t>
  </si>
  <si>
    <t xml:space="preserve">Wydatki ogółem </t>
  </si>
  <si>
    <t>po zmianach</t>
  </si>
  <si>
    <t>zmiany zm</t>
  </si>
  <si>
    <t>zmiany zw</t>
  </si>
  <si>
    <t xml:space="preserve">spłaty otrzymanych krajowych kredytów i pożyczek </t>
  </si>
  <si>
    <r>
      <t xml:space="preserve">Plan po zmianach </t>
    </r>
    <r>
      <rPr>
        <sz val="9"/>
        <rFont val="Times New Roman"/>
        <family val="1"/>
      </rPr>
      <t>/w zł/</t>
    </r>
  </si>
  <si>
    <t xml:space="preserve">zmniejszenia </t>
  </si>
  <si>
    <t>Rady Gminy Michałowice</t>
  </si>
  <si>
    <t>§ 950</t>
  </si>
  <si>
    <t xml:space="preserve">zwiększenia </t>
  </si>
  <si>
    <t xml:space="preserve">Dochody bieżące </t>
  </si>
  <si>
    <t xml:space="preserve">Dochody majątkowe </t>
  </si>
  <si>
    <t xml:space="preserve">Wydatki bieżące </t>
  </si>
  <si>
    <t xml:space="preserve">Wydatki majątkowe </t>
  </si>
  <si>
    <t>do Uchwały Nr      /    /2014</t>
  </si>
  <si>
    <t>z dnia                  2014 r.</t>
  </si>
  <si>
    <t xml:space="preserve">Dokonać zmian w planie przychodów i rozchodów budżetu gminy na rok 2014 stanowiącym tabelę nr 3 do Uchwały Budżetowej na rok 2014 Gminy Michałowice  Nr XXXIV/305/2013 z dnia 19 grudnia  2013 rw sposób następujący:        
</t>
  </si>
  <si>
    <t>Załącznik nr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</si>
</sst>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N27" sqref="N27"/>
    </sheetView>
  </sheetViews>
  <sheetFormatPr defaultColWidth="9.00390625" defaultRowHeight="12.75"/>
  <cols>
    <col min="1" max="1" width="3.75390625" style="1" customWidth="1"/>
    <col min="2" max="2" width="47.625" style="1" customWidth="1"/>
    <col min="3" max="3" width="14.625" style="1" customWidth="1"/>
    <col min="4" max="4" width="15.25390625" style="1" customWidth="1"/>
    <col min="5" max="5" width="11.25390625" style="1" hidden="1" customWidth="1"/>
    <col min="6" max="6" width="10.125" style="1" hidden="1" customWidth="1"/>
    <col min="7" max="8" width="9.875" style="1" hidden="1" customWidth="1"/>
    <col min="9" max="9" width="12.25390625" style="1" hidden="1" customWidth="1"/>
    <col min="10" max="10" width="14.125" style="1" hidden="1" customWidth="1"/>
    <col min="11" max="11" width="15.875" style="1" hidden="1" customWidth="1"/>
    <col min="12" max="12" width="14.375" style="1" hidden="1" customWidth="1"/>
    <col min="13" max="13" width="13.875" style="1" customWidth="1"/>
    <col min="14" max="14" width="15.125" style="1" customWidth="1"/>
    <col min="15" max="15" width="15.625" style="1" customWidth="1"/>
    <col min="16" max="16" width="9.125" style="1" customWidth="1"/>
    <col min="17" max="17" width="13.375" style="1" bestFit="1" customWidth="1"/>
    <col min="18" max="16384" width="9.125" style="1" customWidth="1"/>
  </cols>
  <sheetData>
    <row r="1" spans="3:4" ht="15">
      <c r="C1" s="7" t="s">
        <v>28</v>
      </c>
      <c r="D1" s="7"/>
    </row>
    <row r="2" spans="3:4" ht="15">
      <c r="C2" s="7" t="s">
        <v>25</v>
      </c>
      <c r="D2" s="7"/>
    </row>
    <row r="3" spans="3:4" ht="15">
      <c r="C3" s="7" t="s">
        <v>18</v>
      </c>
      <c r="D3" s="7"/>
    </row>
    <row r="4" spans="3:4" ht="15">
      <c r="C4" s="7" t="s">
        <v>26</v>
      </c>
      <c r="D4" s="7"/>
    </row>
    <row r="5" spans="1:15" ht="35.25" customHeight="1">
      <c r="A5" s="47" t="s">
        <v>27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22.5" customHeight="1">
      <c r="A6" s="8" t="s">
        <v>7</v>
      </c>
      <c r="B6" s="8" t="s">
        <v>0</v>
      </c>
      <c r="C6" s="9" t="s">
        <v>5</v>
      </c>
      <c r="D6" s="9" t="s">
        <v>16</v>
      </c>
      <c r="E6" s="9">
        <v>2011</v>
      </c>
      <c r="F6" s="9">
        <v>2012</v>
      </c>
      <c r="G6" s="9">
        <v>2013</v>
      </c>
      <c r="H6" s="9">
        <v>2014</v>
      </c>
      <c r="I6" s="9">
        <v>2015</v>
      </c>
      <c r="J6" s="10" t="s">
        <v>13</v>
      </c>
      <c r="K6" s="10" t="s">
        <v>14</v>
      </c>
      <c r="L6" s="11" t="s">
        <v>12</v>
      </c>
      <c r="M6" s="42" t="s">
        <v>17</v>
      </c>
      <c r="N6" s="42" t="s">
        <v>20</v>
      </c>
      <c r="O6" s="9" t="s">
        <v>16</v>
      </c>
    </row>
    <row r="7" spans="1:15" ht="12" customHeight="1">
      <c r="A7" s="39">
        <v>1</v>
      </c>
      <c r="B7" s="39">
        <v>2</v>
      </c>
      <c r="C7" s="12">
        <v>3</v>
      </c>
      <c r="D7" s="40">
        <v>4</v>
      </c>
      <c r="E7" s="12"/>
      <c r="F7" s="12"/>
      <c r="G7" s="12"/>
      <c r="H7" s="12"/>
      <c r="I7" s="39">
        <v>4</v>
      </c>
      <c r="J7" s="41">
        <v>5</v>
      </c>
      <c r="K7" s="41">
        <v>6</v>
      </c>
      <c r="L7" s="38">
        <v>7</v>
      </c>
      <c r="M7" s="41">
        <v>5</v>
      </c>
      <c r="N7" s="41">
        <v>6</v>
      </c>
      <c r="O7" s="41">
        <v>7</v>
      </c>
    </row>
    <row r="8" spans="1:15" ht="15">
      <c r="A8" s="51" t="s">
        <v>21</v>
      </c>
      <c r="B8" s="52"/>
      <c r="C8" s="12"/>
      <c r="D8" s="13">
        <v>88702159.34</v>
      </c>
      <c r="E8" s="14"/>
      <c r="F8" s="14"/>
      <c r="G8" s="14"/>
      <c r="H8" s="14"/>
      <c r="I8" s="15"/>
      <c r="J8" s="16">
        <v>99460</v>
      </c>
      <c r="K8" s="16">
        <f>5655988+3712</f>
        <v>5659700</v>
      </c>
      <c r="L8" s="17">
        <f>SUM(D8-J8+K8)</f>
        <v>94262399.34</v>
      </c>
      <c r="M8" s="21">
        <v>1136016.26</v>
      </c>
      <c r="N8" s="21">
        <f>4295390.95</f>
        <v>4295390.95</v>
      </c>
      <c r="O8" s="21">
        <f aca="true" t="shared" si="0" ref="O8:O13">SUM(D8+N8-M8)</f>
        <v>91861534.03</v>
      </c>
    </row>
    <row r="9" spans="1:15" ht="15">
      <c r="A9" s="51" t="s">
        <v>22</v>
      </c>
      <c r="B9" s="52"/>
      <c r="C9" s="12"/>
      <c r="D9" s="13">
        <v>207800</v>
      </c>
      <c r="E9" s="14"/>
      <c r="F9" s="14"/>
      <c r="G9" s="14"/>
      <c r="H9" s="14"/>
      <c r="I9" s="15"/>
      <c r="J9" s="16"/>
      <c r="K9" s="16"/>
      <c r="L9" s="17"/>
      <c r="M9" s="21">
        <v>0</v>
      </c>
      <c r="N9" s="21">
        <v>4782727.26</v>
      </c>
      <c r="O9" s="21">
        <f t="shared" si="0"/>
        <v>4990527.26</v>
      </c>
    </row>
    <row r="10" spans="1:17" ht="12.75" customHeight="1">
      <c r="A10" s="45" t="s">
        <v>10</v>
      </c>
      <c r="B10" s="54"/>
      <c r="C10" s="18"/>
      <c r="D10" s="19">
        <f>SUM(D8:D9)</f>
        <v>88909959.34</v>
      </c>
      <c r="E10" s="19">
        <v>76300</v>
      </c>
      <c r="F10" s="19">
        <v>79300</v>
      </c>
      <c r="G10" s="19">
        <v>82470</v>
      </c>
      <c r="H10" s="19">
        <v>79100</v>
      </c>
      <c r="I10" s="19">
        <v>81500</v>
      </c>
      <c r="J10" s="16">
        <f>SUM(J8:J9)</f>
        <v>99460</v>
      </c>
      <c r="K10" s="16">
        <f>SUM(K8:K9)</f>
        <v>5659700</v>
      </c>
      <c r="L10" s="20">
        <f>SUM(D10-J10+K10)</f>
        <v>94470199.34</v>
      </c>
      <c r="M10" s="16">
        <f>SUM(M8:M9)</f>
        <v>1136016.26</v>
      </c>
      <c r="N10" s="16">
        <f>SUM(N8:N9)</f>
        <v>9078118.21</v>
      </c>
      <c r="O10" s="19">
        <f t="shared" si="0"/>
        <v>96852061.29</v>
      </c>
      <c r="Q10" s="6"/>
    </row>
    <row r="11" spans="1:15" ht="15">
      <c r="A11" s="49" t="s">
        <v>23</v>
      </c>
      <c r="B11" s="50"/>
      <c r="C11" s="18"/>
      <c r="D11" s="21">
        <v>74277765.75</v>
      </c>
      <c r="E11" s="19">
        <v>58950</v>
      </c>
      <c r="F11" s="19">
        <v>61300</v>
      </c>
      <c r="G11" s="19">
        <v>63750</v>
      </c>
      <c r="H11" s="19">
        <v>66300</v>
      </c>
      <c r="I11" s="19">
        <v>68200</v>
      </c>
      <c r="J11" s="16">
        <v>1484840</v>
      </c>
      <c r="K11" s="16">
        <v>596080</v>
      </c>
      <c r="L11" s="17">
        <f>SUM(D11-J11+K11)</f>
        <v>73389005.75</v>
      </c>
      <c r="M11" s="21">
        <v>1183240.78</v>
      </c>
      <c r="N11" s="21">
        <v>1139775.15</v>
      </c>
      <c r="O11" s="21">
        <f t="shared" si="0"/>
        <v>74234300.12</v>
      </c>
    </row>
    <row r="12" spans="1:15" ht="15">
      <c r="A12" s="49" t="s">
        <v>24</v>
      </c>
      <c r="B12" s="50"/>
      <c r="C12" s="18"/>
      <c r="D12" s="21">
        <v>18673453.93</v>
      </c>
      <c r="E12" s="19">
        <f>14411+2611+49+2250+640</f>
        <v>19961</v>
      </c>
      <c r="F12" s="19">
        <f>14671+2371+949+2380</f>
        <v>20371</v>
      </c>
      <c r="G12" s="19">
        <f>14609+1909+3021+1090</f>
        <v>20629</v>
      </c>
      <c r="H12" s="19">
        <v>8045</v>
      </c>
      <c r="I12" s="19">
        <v>9830</v>
      </c>
      <c r="J12" s="16"/>
      <c r="K12" s="16"/>
      <c r="L12" s="17"/>
      <c r="M12" s="21">
        <v>850000</v>
      </c>
      <c r="N12" s="21">
        <v>13710265</v>
      </c>
      <c r="O12" s="21">
        <f t="shared" si="0"/>
        <v>31533718.93</v>
      </c>
    </row>
    <row r="13" spans="1:15" ht="15">
      <c r="A13" s="45" t="s">
        <v>11</v>
      </c>
      <c r="B13" s="53"/>
      <c r="C13" s="18"/>
      <c r="D13" s="19">
        <f>SUM(D11:D12)</f>
        <v>92951219.68</v>
      </c>
      <c r="E13" s="19">
        <f aca="true" t="shared" si="1" ref="E13:K13">SUM(E11:E12)</f>
        <v>78911</v>
      </c>
      <c r="F13" s="19">
        <f t="shared" si="1"/>
        <v>81671</v>
      </c>
      <c r="G13" s="19">
        <f t="shared" si="1"/>
        <v>84379</v>
      </c>
      <c r="H13" s="19">
        <f t="shared" si="1"/>
        <v>74345</v>
      </c>
      <c r="I13" s="19">
        <f t="shared" si="1"/>
        <v>78030</v>
      </c>
      <c r="J13" s="16">
        <f>SUM(J11)</f>
        <v>1484840</v>
      </c>
      <c r="K13" s="16">
        <f t="shared" si="1"/>
        <v>596080</v>
      </c>
      <c r="L13" s="20">
        <f>SUM(D13-J13+K13)</f>
        <v>92062459.68</v>
      </c>
      <c r="M13" s="16">
        <f>SUM(M11:M12)</f>
        <v>2033240.78</v>
      </c>
      <c r="N13" s="16">
        <f>SUM(N11:N12)</f>
        <v>14850040.15</v>
      </c>
      <c r="O13" s="19">
        <f t="shared" si="0"/>
        <v>105768019.05000001</v>
      </c>
    </row>
    <row r="14" spans="1:17" ht="15">
      <c r="A14" s="49" t="s">
        <v>6</v>
      </c>
      <c r="B14" s="50"/>
      <c r="C14" s="18"/>
      <c r="D14" s="19">
        <f aca="true" t="shared" si="2" ref="D14:I14">SUM(D10-D11-D12)</f>
        <v>-4041260.339999996</v>
      </c>
      <c r="E14" s="19">
        <f t="shared" si="2"/>
        <v>-2611</v>
      </c>
      <c r="F14" s="19">
        <f t="shared" si="2"/>
        <v>-2371</v>
      </c>
      <c r="G14" s="19">
        <f t="shared" si="2"/>
        <v>-1909</v>
      </c>
      <c r="H14" s="19">
        <f t="shared" si="2"/>
        <v>4755</v>
      </c>
      <c r="I14" s="19">
        <f t="shared" si="2"/>
        <v>3470</v>
      </c>
      <c r="J14" s="16"/>
      <c r="K14" s="16"/>
      <c r="L14" s="17">
        <f>SUM(L10-L13)</f>
        <v>2407739.6599999964</v>
      </c>
      <c r="M14" s="21"/>
      <c r="N14" s="21"/>
      <c r="O14" s="21">
        <f>SUM(O10-O13)</f>
        <v>-8915957.760000005</v>
      </c>
      <c r="Q14" s="6"/>
    </row>
    <row r="15" spans="1:15" ht="15" customHeight="1">
      <c r="A15" s="45" t="s">
        <v>3</v>
      </c>
      <c r="B15" s="46"/>
      <c r="C15" s="18"/>
      <c r="D15" s="19">
        <v>16663175.54</v>
      </c>
      <c r="E15" s="22">
        <f aca="true" t="shared" si="3" ref="E15:K15">SUM(E16:E17)</f>
        <v>8500</v>
      </c>
      <c r="F15" s="22">
        <f t="shared" si="3"/>
        <v>8500</v>
      </c>
      <c r="G15" s="22">
        <f t="shared" si="3"/>
        <v>8500</v>
      </c>
      <c r="H15" s="22">
        <f t="shared" si="3"/>
        <v>800</v>
      </c>
      <c r="I15" s="22">
        <f t="shared" si="3"/>
        <v>800</v>
      </c>
      <c r="J15" s="23">
        <f t="shared" si="3"/>
        <v>6449000</v>
      </c>
      <c r="K15" s="23">
        <f t="shared" si="3"/>
        <v>0</v>
      </c>
      <c r="L15" s="24">
        <f>SUM(D15-J15+K15)</f>
        <v>10214175.54</v>
      </c>
      <c r="M15" s="21">
        <f>SUM(M16:M17)</f>
        <v>3000000</v>
      </c>
      <c r="N15" s="21">
        <f>SUM(N16:N17)</f>
        <v>6529007.42</v>
      </c>
      <c r="O15" s="19">
        <f>SUM(O16+O17)</f>
        <v>13471957.76</v>
      </c>
    </row>
    <row r="16" spans="1:15" ht="32.25" customHeight="1">
      <c r="A16" s="25">
        <v>1</v>
      </c>
      <c r="B16" s="26" t="s">
        <v>8</v>
      </c>
      <c r="C16" s="27" t="s">
        <v>2</v>
      </c>
      <c r="D16" s="28">
        <v>8000000</v>
      </c>
      <c r="E16" s="29">
        <v>8000</v>
      </c>
      <c r="F16" s="29">
        <v>8000</v>
      </c>
      <c r="G16" s="29">
        <v>8000</v>
      </c>
      <c r="H16" s="29">
        <v>0</v>
      </c>
      <c r="I16" s="29">
        <v>0</v>
      </c>
      <c r="J16" s="23">
        <f>5376528+935559+1+34200+180000+3712-61000-20000</f>
        <v>6449000</v>
      </c>
      <c r="K16" s="23"/>
      <c r="L16" s="30">
        <f>SUM(D16-J16+K16)</f>
        <v>1551000</v>
      </c>
      <c r="M16" s="23">
        <v>3000000</v>
      </c>
      <c r="N16" s="23">
        <v>0</v>
      </c>
      <c r="O16" s="23">
        <f>SUM(D16+N16-M16)</f>
        <v>5000000</v>
      </c>
    </row>
    <row r="17" spans="1:15" ht="64.5">
      <c r="A17" s="25">
        <v>2</v>
      </c>
      <c r="B17" s="26" t="s">
        <v>9</v>
      </c>
      <c r="C17" s="27" t="s">
        <v>19</v>
      </c>
      <c r="D17" s="23">
        <v>1942950.34</v>
      </c>
      <c r="E17" s="29">
        <v>500</v>
      </c>
      <c r="F17" s="29">
        <v>500</v>
      </c>
      <c r="G17" s="29">
        <v>500</v>
      </c>
      <c r="H17" s="29">
        <v>800</v>
      </c>
      <c r="I17" s="29">
        <v>800</v>
      </c>
      <c r="J17" s="23">
        <v>0</v>
      </c>
      <c r="K17" s="23">
        <v>0</v>
      </c>
      <c r="L17" s="30">
        <f>SUM(D17-J17+K17)</f>
        <v>1942950.34</v>
      </c>
      <c r="M17" s="23">
        <v>0</v>
      </c>
      <c r="N17" s="23">
        <v>6529007.42</v>
      </c>
      <c r="O17" s="23">
        <f>SUM(D17+N17-M17)</f>
        <v>8471957.76</v>
      </c>
    </row>
    <row r="18" spans="1:15" ht="15">
      <c r="A18" s="43" t="s">
        <v>4</v>
      </c>
      <c r="B18" s="44"/>
      <c r="C18" s="31"/>
      <c r="D18" s="32">
        <f>SUM(D19:D19)</f>
        <v>5901690</v>
      </c>
      <c r="E18" s="22" t="e">
        <f>SUM(#REF!)</f>
        <v>#REF!</v>
      </c>
      <c r="F18" s="22" t="e">
        <f>SUM(#REF!)</f>
        <v>#REF!</v>
      </c>
      <c r="G18" s="22" t="e">
        <f>SUM(#REF!)</f>
        <v>#REF!</v>
      </c>
      <c r="H18" s="22" t="e">
        <f>SUM(#REF!)</f>
        <v>#REF!</v>
      </c>
      <c r="I18" s="22" t="e">
        <f>SUM(#REF!)</f>
        <v>#REF!</v>
      </c>
      <c r="J18" s="21">
        <v>0</v>
      </c>
      <c r="K18" s="21">
        <v>0</v>
      </c>
      <c r="L18" s="20">
        <f>SUM(D18-J18+K18)</f>
        <v>5901690</v>
      </c>
      <c r="M18" s="21">
        <f>SUM(M19)</f>
        <v>1345690</v>
      </c>
      <c r="N18" s="21">
        <v>0</v>
      </c>
      <c r="O18" s="19">
        <f>SUM(O19)</f>
        <v>4556000</v>
      </c>
    </row>
    <row r="19" spans="1:15" ht="15">
      <c r="A19" s="33">
        <v>1</v>
      </c>
      <c r="B19" s="34" t="s">
        <v>15</v>
      </c>
      <c r="C19" s="27" t="s">
        <v>1</v>
      </c>
      <c r="D19" s="35">
        <v>5901690</v>
      </c>
      <c r="E19" s="36"/>
      <c r="F19" s="37"/>
      <c r="G19" s="37"/>
      <c r="H19" s="37"/>
      <c r="I19" s="37"/>
      <c r="J19" s="21">
        <v>0</v>
      </c>
      <c r="K19" s="21">
        <v>0</v>
      </c>
      <c r="L19" s="17">
        <f>SUM(D19-J19+K19)</f>
        <v>5901690</v>
      </c>
      <c r="M19" s="21">
        <v>1345690</v>
      </c>
      <c r="N19" s="21">
        <v>0</v>
      </c>
      <c r="O19" s="21">
        <f>SUM(D19+N19-M19)</f>
        <v>4556000</v>
      </c>
    </row>
    <row r="21" spans="3:12" ht="15">
      <c r="C21" s="2"/>
      <c r="D21" s="5"/>
      <c r="E21" s="4"/>
      <c r="F21" s="3"/>
      <c r="G21" s="3"/>
      <c r="H21" s="3"/>
      <c r="I21" s="3"/>
      <c r="J21" s="3"/>
      <c r="K21" s="3"/>
      <c r="L21" s="3">
        <f>SUM(L15-L18)</f>
        <v>4312485.539999999</v>
      </c>
    </row>
    <row r="22" spans="2:15" ht="15">
      <c r="B22" s="6"/>
      <c r="D22" s="6"/>
      <c r="O22" s="6"/>
    </row>
    <row r="23" ht="15">
      <c r="D23" s="6"/>
    </row>
    <row r="24" spans="3:15" ht="15">
      <c r="C24" s="6"/>
      <c r="O24" s="6"/>
    </row>
    <row r="25" spans="3:4" ht="21.75" customHeight="1">
      <c r="C25" s="6"/>
      <c r="D25" s="6"/>
    </row>
    <row r="26" ht="15">
      <c r="M26" s="6"/>
    </row>
    <row r="27" ht="15">
      <c r="B27" s="6"/>
    </row>
  </sheetData>
  <sheetProtection/>
  <mergeCells count="10">
    <mergeCell ref="A18:B18"/>
    <mergeCell ref="A15:B15"/>
    <mergeCell ref="A5:O5"/>
    <mergeCell ref="A14:B14"/>
    <mergeCell ref="A11:B11"/>
    <mergeCell ref="A12:B12"/>
    <mergeCell ref="A8:B8"/>
    <mergeCell ref="A9:B9"/>
    <mergeCell ref="A13:B13"/>
    <mergeCell ref="A10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2014-05-20T11:13:40Z</cp:lastPrinted>
  <dcterms:created xsi:type="dcterms:W3CDTF">2001-06-03T09:35:02Z</dcterms:created>
  <dcterms:modified xsi:type="dcterms:W3CDTF">2014-05-20T11:13:44Z</dcterms:modified>
  <cp:category/>
  <cp:version/>
  <cp:contentType/>
  <cp:contentStatus/>
</cp:coreProperties>
</file>