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0"/>
  </bookViews>
  <sheets>
    <sheet name="wykon.03 prok 04" sheetId="1" r:id="rId1"/>
  </sheets>
  <definedNames>
    <definedName name="_xlnm.Print_Titles" localSheetId="0">'wykon.03 prok 04'!$7:$10</definedName>
  </definedNames>
  <calcPr fullCalcOnLoad="1"/>
</workbook>
</file>

<file path=xl/sharedStrings.xml><?xml version="1.0" encoding="utf-8"?>
<sst xmlns="http://schemas.openxmlformats.org/spreadsheetml/2006/main" count="188" uniqueCount="143">
  <si>
    <t>podatek od nieruchomości od osób fizycznych</t>
  </si>
  <si>
    <t>podatek rolny od osób fizycznych</t>
  </si>
  <si>
    <t>podatek od środków transportowych od osób fizycznych</t>
  </si>
  <si>
    <t>wpływy z opłaty targowej</t>
  </si>
  <si>
    <t>podatek leśny od osób fizycznych</t>
  </si>
  <si>
    <t>Lp.</t>
  </si>
  <si>
    <t>odsetki za nieterminowe wpłaty z tytułu podatków i opłat</t>
  </si>
  <si>
    <t xml:space="preserve">podatek od czynności cywilnoprawnych  od osób prawnych  </t>
  </si>
  <si>
    <t xml:space="preserve">podatek od nieruchomości od osób prawnych </t>
  </si>
  <si>
    <t xml:space="preserve">podatek od środków transportowych od osób prawnych </t>
  </si>
  <si>
    <t>podatek rolny od osób  prawnych</t>
  </si>
  <si>
    <t>podatek leśny od osób  prawnych</t>
  </si>
  <si>
    <t>wpływy z opłaty skarbowej</t>
  </si>
  <si>
    <t>Ogółem</t>
  </si>
  <si>
    <t>w tym:</t>
  </si>
  <si>
    <t xml:space="preserve">bieżące </t>
  </si>
  <si>
    <t>majątkowe</t>
  </si>
  <si>
    <t>Dział</t>
  </si>
  <si>
    <t>Rozdział</t>
  </si>
  <si>
    <t>Dział 010 Rolnictwo i łowiectwo</t>
  </si>
  <si>
    <t>Dział 700 Gospodarka mieszkaniowa</t>
  </si>
  <si>
    <t>Dział 750 Administracja publiczna</t>
  </si>
  <si>
    <t>010</t>
  </si>
  <si>
    <t>01010</t>
  </si>
  <si>
    <t>0830</t>
  </si>
  <si>
    <t>0470</t>
  </si>
  <si>
    <t>0490</t>
  </si>
  <si>
    <t>0750</t>
  </si>
  <si>
    <t>0760</t>
  </si>
  <si>
    <t>0970</t>
  </si>
  <si>
    <t>0350</t>
  </si>
  <si>
    <t>0310</t>
  </si>
  <si>
    <t>0320</t>
  </si>
  <si>
    <t>0330</t>
  </si>
  <si>
    <t>0340</t>
  </si>
  <si>
    <t>0500</t>
  </si>
  <si>
    <t>0360</t>
  </si>
  <si>
    <t>0910</t>
  </si>
  <si>
    <t>0430</t>
  </si>
  <si>
    <t>0410</t>
  </si>
  <si>
    <t>0480</t>
  </si>
  <si>
    <t>0010</t>
  </si>
  <si>
    <t>0020</t>
  </si>
  <si>
    <t>0920</t>
  </si>
  <si>
    <t>2310</t>
  </si>
  <si>
    <t>2030</t>
  </si>
  <si>
    <t>2010</t>
  </si>
  <si>
    <t>Dział 801 Oświata i wychowanie</t>
  </si>
  <si>
    <t>Dział 756 Dochody od osób prawnych,od osób fizycznych i od innych jednostek nieposiadających osobowości prawnej oraz wydatki związane z ich poborem</t>
  </si>
  <si>
    <t>Dział 758 Różne rozliczenia</t>
  </si>
  <si>
    <t>Dział 921 Kultura i ochrona dziedzictwa narodowego</t>
  </si>
  <si>
    <t>Dział 852 Pomoc społeczna</t>
  </si>
  <si>
    <t>§</t>
  </si>
  <si>
    <t>0690</t>
  </si>
  <si>
    <t>odsetki za nieterminowe wpłaty z tytułu czynsze mieszkaniowe</t>
  </si>
  <si>
    <t>wpływy z tytułu przekształcenia prawa użytkowania wieczystego przysługującego osobom fizycznym w prawo własności</t>
  </si>
  <si>
    <t>wpływy z opłaty za zarząd, użytkowanie i użytkowanie wieczyste nieruchomości</t>
  </si>
  <si>
    <t xml:space="preserve">podatek od spadków i darowizn </t>
  </si>
  <si>
    <t xml:space="preserve">podatek od czynności cywilnoprawnych </t>
  </si>
  <si>
    <t>dotacje celowe otrzymane z budżetu państwa na realizację zadań bieżących z zakresu administracji rządowej oraz innych zadań zleconych gminie (związkom gmin) ustawami</t>
  </si>
  <si>
    <t>wpływy z usług (odpłatność za udział w imprezach kulturalnych)</t>
  </si>
  <si>
    <t>podatek od działalności gospodarczej osoby fizyczne, opłacany w formie karty podatkowej</t>
  </si>
  <si>
    <t>wpływy z usług  (czynsze mieszkaniowe)</t>
  </si>
  <si>
    <t>wpływy z usług   (za pobór wody)</t>
  </si>
  <si>
    <t>wpływy z usług   (za zrzut ścieków)</t>
  </si>
  <si>
    <t>Dział 851 Ochrona zdrowia</t>
  </si>
  <si>
    <t>odsetki za nieterminowe wpłaty z tytułu podatków i opłat -z karty podatkowej</t>
  </si>
  <si>
    <t>Wykonanie za I półrocze 2009 roku</t>
  </si>
  <si>
    <t>Wykonanie  dochodów bieżących  za I półrocze 2009 roku</t>
  </si>
  <si>
    <t>Wykonanie dochodów majątkowych za I półrocze 2009 roku</t>
  </si>
  <si>
    <t>wpływy z usług  (odpłatność za usługi opiekuńcze)</t>
  </si>
  <si>
    <t>Plan dochodów na 2009 rok po zmianach</t>
  </si>
  <si>
    <t>% wzrostu</t>
  </si>
  <si>
    <t xml:space="preserve">dochody z najmu i dzierżawy składników majątkowych skarbu państwa, jst lub innych jednostek zaliczonych do sektora finansów publicznych oraz innych umów o podobnym charakterze </t>
  </si>
  <si>
    <t>wpływy z innych lokalnych opłat pobieranych przez jst na podstawie odrębnych ustaw  (opłaty za zajęcie pasa drogowego)</t>
  </si>
  <si>
    <t>z tego:</t>
  </si>
  <si>
    <t>Dochody ogółem, w tym:</t>
  </si>
  <si>
    <t>Źródła dochodów</t>
  </si>
  <si>
    <t>Dział 900 Gospodarka komunalna i ochrona środowiska</t>
  </si>
  <si>
    <t>odsetki za nieterminowe wpłaty z tytułu zajęcia pasa drogowego</t>
  </si>
  <si>
    <t>wpływy z opłat za wydawanie zezwoleń na sprzedaż napojów alkoholowych</t>
  </si>
  <si>
    <t xml:space="preserve">Planowane  dochody na 2011 rok                          </t>
  </si>
  <si>
    <t>pozostałe odsetki (od  nieterminowych wpłat z tytułu czynszów mieszkaniowych)</t>
  </si>
  <si>
    <t>pozostałe odsetki (od nieterminowych wpłat z tytułu dzierżaw, opłat za wieczyste użytkowanie)</t>
  </si>
  <si>
    <t>wpływy z różnych opłat (opłaty za usuwanie drzew i krzewów oraz składowania odpadów oraz pozostałych rodzajów gospodarczego korzystania ze środowiska i dokonywania w nim zmian)</t>
  </si>
  <si>
    <t xml:space="preserve">dochody bieżące </t>
  </si>
  <si>
    <t>dochody majątkowe</t>
  </si>
  <si>
    <t>dotacje celowe otrzymane z budżetu państwa na realizację zadań bieżących z zakresu administracji rządowej oraz innych zadań zleconych gminie (związkom gmin) ustawami  - aktualizacja stałego rejestru wyborców</t>
  </si>
  <si>
    <t>wpływy z różnych opłat  (wpłaty za duplikaty legitymacji i świadectw szkolnych)- szkoły podstawowe</t>
  </si>
  <si>
    <t>pozostałe odsetki-odsetki od środków na rach.bankowych- szkoły podstawowe</t>
  </si>
  <si>
    <t>dotacje celowe otrzymane z gminy na zadania bieżące realiz na podstawie porozumień między jst  (refundacja kosztów przez inne gminy za pobyt dzieci w przedszk.niepubl. na terenie naszej gminy)</t>
  </si>
  <si>
    <t xml:space="preserve">wpływy z różnych opłat  (duplikaty legitymacji i świadectw)-gimnazja </t>
  </si>
  <si>
    <t>pozostałe odsetki-odsetki od środków na rach.bankowych- gimnazja</t>
  </si>
  <si>
    <t>wpływy z różnych opłat (duplikaty legitymacji i świadectw)-liceum ogólnokszt.</t>
  </si>
  <si>
    <t>pozostałe odsetki-odsetki od środków na rach.bankowych i odsetki od nieterminowych wpłat- przedszkola</t>
  </si>
  <si>
    <t>pozostałe odsetki-odsetki od środków na rach.bankowych--liceum ogólnokszt.</t>
  </si>
  <si>
    <t>pozostałe odsetki-odsetki od środków na rach.bankowych- zoeas</t>
  </si>
  <si>
    <t>Tabela nr 1</t>
  </si>
  <si>
    <t xml:space="preserve">do Uchwały Budżetowej </t>
  </si>
  <si>
    <t>(w złotych)</t>
  </si>
  <si>
    <t>Planowane dochody ogółem w tym:</t>
  </si>
  <si>
    <t>dotacje celowe otrzymane z gminy na zadania bieżące realiz na podstawie porozumień między jst  (refundacja kosztów przez inne gminy za pobyt dzieci w punktach przedszk.niepubl. na terenie naszej gminy)</t>
  </si>
  <si>
    <t>Nr    /    /</t>
  </si>
  <si>
    <t xml:space="preserve">z dnia </t>
  </si>
  <si>
    <t>Planowane dochody budżetu na 2013 rok</t>
  </si>
  <si>
    <t>wpływy z różnych dochodów (wpływy z tyt. nienależnie pobranych świadczeń z lat ubiegłych)</t>
  </si>
  <si>
    <t>wpływy z różnych dochodów (wpływy z tyt. zwrotnych  zasiłków celowych z lat ubiegłych )</t>
  </si>
  <si>
    <t>pozostałe odsetki (odsetki od środków na rach.bankowych - GOPS)</t>
  </si>
  <si>
    <t>wpływy z różnych dochodów (odpłatność za dom pomocy społecznej)</t>
  </si>
  <si>
    <t>wpływy z różnych dochodów (wpływy z tyt. wykonywania zadań określonych przepisami prawa -  GOPS)</t>
  </si>
  <si>
    <t>wpływy z różnych dochodów (wpływy z tyt. wykonywania zadań określonych przepisami prawa - usługi opiekuńcze)</t>
  </si>
  <si>
    <t>wpływy z tytułu sprzedaży mienia komunalnego gminy</t>
  </si>
  <si>
    <t>wpływy z innych lokalnych opłat pobieranych przez jst na podstawie odrębnych ustaw (z tytułu  opłaty adiacenckiej związanej  z podziałem nieruchomości)</t>
  </si>
  <si>
    <t>wpływy z usług  (opłaty przedszkola publiczne)</t>
  </si>
  <si>
    <t>dotacje celowe otrzymane z budżetu państwa na realizację zadań bieżących z zakresu administracji rządowej  oraz innych zadań zleconych gminie (związkom gmin) ustawami (świadczenia rodzinne)</t>
  </si>
  <si>
    <t>dotacje celowe otrzymane z budżetu państwa na realizację zadań bieżących z zakresu administracji rządowej oraz innych zadań zleconych gminie (związkom gmin) ustawami  (składki na ubezp.zdrowotne)</t>
  </si>
  <si>
    <t>dotacje celowe otrzymane z budżetu państwa na realizację własnych zadań bieżących  gmin (składki na ubezp.zdrowotne)</t>
  </si>
  <si>
    <t>dotacje celowe otrzymane z budżetu państwa na realizację  własnych zadań bieżących gmin  (zasiłki i pomoc w naturze)</t>
  </si>
  <si>
    <t>dotacje celowe otrzymane z budżetu państwa na realizację  własnych zadań bieżących gmin  (zasiłki stałe)</t>
  </si>
  <si>
    <t>dotacje celowe otrzymane z budżetu państwa na realizację własnych zadań bieżących gmin  (działalność ośrodka pomocy społecznej)</t>
  </si>
  <si>
    <t xml:space="preserve">dotacje celowe otrzymane z budżetu państwa na realizację  własnych zadań bieżących gmin  (dofinansowanie dożywiania) </t>
  </si>
  <si>
    <t>pozostałe odsetki  (od nieterminowych wpłat za ścieki, woda)</t>
  </si>
  <si>
    <t>subwencja ogólna z budżetu państwa-część oświatowa</t>
  </si>
  <si>
    <t>wpływy z różnych dochodów (wpływy z tyt. wykonywania zadań określonych przepisami prawa)- szkoły podstawowe</t>
  </si>
  <si>
    <t>wpływy z różnych dochodów (wpływy z tyt. wykonywania zadań określonych przepisami prawa) przedszkola</t>
  </si>
  <si>
    <t xml:space="preserve">wpływy z różnych dochodów (wpływy z tyt. wykonywania zadań określonych przepisami prawa)-gimnazja </t>
  </si>
  <si>
    <t>wpływy z różnych dochodów (wpływy z tyt. wykonywania zadań określonych przepisami prawa)- liceum ogólnokszt.</t>
  </si>
  <si>
    <t>wpływy z różnych dochodów (wpływy  z tyt. wykonywania zadań określonych przepisami prawa)- zoeas</t>
  </si>
  <si>
    <t xml:space="preserve">wpływy z różnych dochodów (wpływy z tyt. wykonywania zadań określonych przepisami prawa) </t>
  </si>
  <si>
    <t>wpływy z różnych dochodów (wpływy z tyt. wykonywania zadań określonych przepisami prawa)</t>
  </si>
  <si>
    <t>wpływy z różnych opłat  (zwroty kosztów upomnień wyegzekwowanych przez komornika skarbowego od dłużników alimentacyjnych )</t>
  </si>
  <si>
    <t>pozostałe odsetki (odsetki od środków na rach.bankowych - świadczenia rodzinne)</t>
  </si>
  <si>
    <t>wpływy z różnych dochodów (wpływy z tyt. wykonywania zadań określonych przepisami prawa - świadczenia rodzinne)</t>
  </si>
  <si>
    <t>pozostałe odsetki (odsetki od środków na rachunkach bankowych)</t>
  </si>
  <si>
    <t>podatek dochodowy od osób fizycznych (udział we wpływach PIT)</t>
  </si>
  <si>
    <t>podatek dochodowy od osób prawnych  (udział we wpływach CIT)</t>
  </si>
  <si>
    <t>wpływy z innych lokalnych opłat pobieranych przez jst na podstawie odrębnych ustaw  (opłaty za odbiór odpadów od mieszkańców)</t>
  </si>
  <si>
    <t>dochody jst związane z realizacją zadań z zakresu adm. rządowej oraz innych zadań zleconych ustawami (wydawanie dowodów osobistych)</t>
  </si>
  <si>
    <t xml:space="preserve">dochody jst związane z realizacją zadań z zakresu adm. rządowej oraz innych zadań zleconych ustawami </t>
  </si>
  <si>
    <t xml:space="preserve">Dział 751 Urzędy naczelnych organów władzy państwowej, kontroli i ochrony prawa </t>
  </si>
  <si>
    <t>wpływy z różnych dochodów (zwrot środków z wydatków niewygasających)</t>
  </si>
  <si>
    <t xml:space="preserve">dotacje celowe w ramach programów finansowanych z udziałem środków europejskich oraz środków o których mowa w art. 5 ust,. 1 pkt. 3 oraz ust 3 pkt. 5 i 6 ustawy lub płatności w ramach budżetu środków europejskich </t>
  </si>
  <si>
    <t>Dział 853 Pozostałe zadania w zakresie polityki społecznej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</si>
</sst>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  <numFmt numFmtId="170" formatCode="[$-415]d\ mmmm\ yyyy"/>
  </numFmts>
  <fonts count="4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Arial CE"/>
      <family val="2"/>
    </font>
    <font>
      <sz val="9"/>
      <name val="Arial CE"/>
      <family val="0"/>
    </font>
    <font>
      <b/>
      <i/>
      <sz val="9"/>
      <name val="Times New Roman"/>
      <family val="1"/>
    </font>
    <font>
      <b/>
      <i/>
      <sz val="9"/>
      <name val="Arial CE"/>
      <family val="0"/>
    </font>
    <font>
      <i/>
      <sz val="9"/>
      <name val="Times New Roman"/>
      <family val="1"/>
    </font>
    <font>
      <i/>
      <sz val="9"/>
      <name val="Arial CE"/>
      <family val="0"/>
    </font>
    <font>
      <b/>
      <sz val="10"/>
      <name val="Arial CE"/>
      <family val="0"/>
    </font>
    <font>
      <b/>
      <sz val="11"/>
      <name val="Times New Roman"/>
      <family val="1"/>
    </font>
    <font>
      <sz val="11"/>
      <name val="Arial CE"/>
      <family val="0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justify" vertical="top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3" fontId="4" fillId="0" borderId="11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7" fillId="0" borderId="14" xfId="0" applyNumberFormat="1" applyFont="1" applyBorder="1" applyAlignment="1">
      <alignment horizontal="center"/>
    </xf>
    <xf numFmtId="3" fontId="9" fillId="0" borderId="14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right"/>
    </xf>
    <xf numFmtId="49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" fontId="9" fillId="0" borderId="11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left"/>
    </xf>
    <xf numFmtId="4" fontId="7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right" vertical="center"/>
    </xf>
    <xf numFmtId="4" fontId="4" fillId="0" borderId="11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left" wrapText="1"/>
    </xf>
    <xf numFmtId="4" fontId="4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4" fontId="7" fillId="0" borderId="12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right" vertical="center"/>
    </xf>
    <xf numFmtId="4" fontId="9" fillId="0" borderId="11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right" vertical="center"/>
    </xf>
    <xf numFmtId="4" fontId="9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/>
    </xf>
    <xf numFmtId="4" fontId="9" fillId="0" borderId="18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9" fillId="0" borderId="0" xfId="0" applyNumberFormat="1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4" fontId="3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right" vertical="center"/>
    </xf>
    <xf numFmtId="4" fontId="7" fillId="0" borderId="0" xfId="0" applyNumberFormat="1" applyFont="1" applyAlignment="1">
      <alignment/>
    </xf>
    <xf numFmtId="0" fontId="7" fillId="0" borderId="12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 wrapText="1"/>
    </xf>
    <xf numFmtId="0" fontId="3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4" fillId="0" borderId="12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" fillId="0" borderId="14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1" xfId="0" applyFont="1" applyBorder="1" applyAlignment="1">
      <alignment/>
    </xf>
    <xf numFmtId="0" fontId="7" fillId="0" borderId="13" xfId="0" applyFont="1" applyBorder="1" applyAlignment="1">
      <alignment horizontal="left" wrapText="1"/>
    </xf>
    <xf numFmtId="0" fontId="12" fillId="0" borderId="0" xfId="0" applyFont="1" applyAlignment="1">
      <alignment horizontal="left" vertical="top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0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11" fillId="0" borderId="21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6" fillId="0" borderId="20" xfId="0" applyFont="1" applyBorder="1" applyAlignment="1">
      <alignment wrapText="1"/>
    </xf>
    <xf numFmtId="0" fontId="6" fillId="0" borderId="18" xfId="0" applyFont="1" applyBorder="1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78"/>
  <sheetViews>
    <sheetView tabSelected="1" zoomScalePageLayoutView="0" workbookViewId="0" topLeftCell="A97">
      <selection activeCell="E62" sqref="E62"/>
    </sheetView>
  </sheetViews>
  <sheetFormatPr defaultColWidth="9.00390625" defaultRowHeight="12.75"/>
  <cols>
    <col min="1" max="1" width="3.625" style="1" customWidth="1"/>
    <col min="2" max="2" width="5.125" style="1" bestFit="1" customWidth="1"/>
    <col min="3" max="3" width="10.25390625" style="1" hidden="1" customWidth="1"/>
    <col min="4" max="4" width="5.75390625" style="1" hidden="1" customWidth="1"/>
    <col min="5" max="5" width="48.875" style="1" customWidth="1"/>
    <col min="6" max="6" width="9.00390625" style="1" hidden="1" customWidth="1"/>
    <col min="7" max="7" width="8.75390625" style="1" hidden="1" customWidth="1"/>
    <col min="8" max="8" width="8.375" style="1" hidden="1" customWidth="1"/>
    <col min="9" max="10" width="11.00390625" style="1" hidden="1" customWidth="1"/>
    <col min="11" max="11" width="10.75390625" style="1" hidden="1" customWidth="1"/>
    <col min="12" max="12" width="1.25" style="1" hidden="1" customWidth="1"/>
    <col min="13" max="13" width="11.375" style="23" hidden="1" customWidth="1"/>
    <col min="14" max="14" width="11.125" style="1" hidden="1" customWidth="1"/>
    <col min="15" max="15" width="10.625" style="1" hidden="1" customWidth="1"/>
    <col min="16" max="16" width="13.125" style="1" customWidth="1"/>
    <col min="17" max="19" width="12.125" style="1" customWidth="1"/>
    <col min="20" max="16384" width="9.125" style="1" customWidth="1"/>
  </cols>
  <sheetData>
    <row r="1" ht="12">
      <c r="Q1" s="65" t="s">
        <v>97</v>
      </c>
    </row>
    <row r="2" ht="12">
      <c r="Q2" s="65" t="s">
        <v>98</v>
      </c>
    </row>
    <row r="3" ht="13.5" customHeight="1">
      <c r="Q3" s="65" t="s">
        <v>102</v>
      </c>
    </row>
    <row r="4" spans="1:17" ht="11.25" customHeight="1">
      <c r="A4" s="2"/>
      <c r="B4" s="2"/>
      <c r="C4" s="2"/>
      <c r="D4" s="3"/>
      <c r="E4" s="3"/>
      <c r="I4" s="4"/>
      <c r="J4" s="4"/>
      <c r="K4" s="4"/>
      <c r="L4" s="5"/>
      <c r="P4" s="31"/>
      <c r="Q4" s="65" t="s">
        <v>103</v>
      </c>
    </row>
    <row r="5" spans="1:19" ht="18.75" customHeight="1">
      <c r="A5" s="2"/>
      <c r="B5" s="2"/>
      <c r="C5" s="2"/>
      <c r="D5" s="3"/>
      <c r="E5" s="106" t="s">
        <v>104</v>
      </c>
      <c r="F5" s="107"/>
      <c r="G5" s="107"/>
      <c r="H5" s="107"/>
      <c r="I5" s="107"/>
      <c r="J5" s="108"/>
      <c r="K5" s="108"/>
      <c r="L5" s="108"/>
      <c r="M5" s="108"/>
      <c r="N5" s="108"/>
      <c r="O5" s="108"/>
      <c r="P5" s="108"/>
      <c r="Q5" s="108"/>
      <c r="R5" s="108"/>
      <c r="S5" s="108"/>
    </row>
    <row r="6" spans="1:18" ht="15" customHeight="1">
      <c r="A6" s="2"/>
      <c r="B6" s="2"/>
      <c r="C6" s="2"/>
      <c r="D6" s="3"/>
      <c r="E6" s="3"/>
      <c r="I6" s="4"/>
      <c r="J6" s="4"/>
      <c r="K6" s="4"/>
      <c r="L6" s="5"/>
      <c r="P6" s="31"/>
      <c r="Q6" s="65"/>
      <c r="R6" s="66" t="s">
        <v>99</v>
      </c>
    </row>
    <row r="7" spans="1:18" ht="37.5" customHeight="1">
      <c r="A7" s="97" t="s">
        <v>5</v>
      </c>
      <c r="B7" s="97" t="s">
        <v>17</v>
      </c>
      <c r="C7" s="97" t="s">
        <v>18</v>
      </c>
      <c r="D7" s="109" t="s">
        <v>52</v>
      </c>
      <c r="E7" s="97" t="s">
        <v>77</v>
      </c>
      <c r="F7" s="94" t="s">
        <v>71</v>
      </c>
      <c r="G7" s="95"/>
      <c r="H7" s="96"/>
      <c r="I7" s="101" t="s">
        <v>67</v>
      </c>
      <c r="J7" s="91" t="s">
        <v>68</v>
      </c>
      <c r="K7" s="91" t="s">
        <v>69</v>
      </c>
      <c r="L7" s="101" t="s">
        <v>72</v>
      </c>
      <c r="M7" s="94" t="s">
        <v>81</v>
      </c>
      <c r="N7" s="95"/>
      <c r="O7" s="95"/>
      <c r="P7" s="116" t="s">
        <v>100</v>
      </c>
      <c r="Q7" s="109" t="s">
        <v>85</v>
      </c>
      <c r="R7" s="109" t="s">
        <v>86</v>
      </c>
    </row>
    <row r="8" spans="1:18" ht="9" customHeight="1">
      <c r="A8" s="98"/>
      <c r="B8" s="104"/>
      <c r="C8" s="104"/>
      <c r="D8" s="110"/>
      <c r="E8" s="98"/>
      <c r="F8" s="101" t="s">
        <v>13</v>
      </c>
      <c r="G8" s="113" t="s">
        <v>14</v>
      </c>
      <c r="H8" s="114"/>
      <c r="I8" s="102"/>
      <c r="J8" s="92"/>
      <c r="K8" s="92"/>
      <c r="L8" s="122"/>
      <c r="M8" s="101" t="s">
        <v>13</v>
      </c>
      <c r="N8" s="120" t="s">
        <v>75</v>
      </c>
      <c r="O8" s="121"/>
      <c r="P8" s="117"/>
      <c r="Q8" s="110"/>
      <c r="R8" s="110"/>
    </row>
    <row r="9" spans="1:18" ht="5.25" customHeight="1" hidden="1">
      <c r="A9" s="99"/>
      <c r="B9" s="99"/>
      <c r="C9" s="99"/>
      <c r="D9" s="99"/>
      <c r="E9" s="99"/>
      <c r="F9" s="112"/>
      <c r="G9" s="7" t="s">
        <v>15</v>
      </c>
      <c r="H9" s="7" t="s">
        <v>16</v>
      </c>
      <c r="I9" s="103"/>
      <c r="J9" s="93"/>
      <c r="K9" s="115"/>
      <c r="L9" s="123"/>
      <c r="M9" s="119"/>
      <c r="N9" s="7" t="s">
        <v>15</v>
      </c>
      <c r="O9" s="60" t="s">
        <v>16</v>
      </c>
      <c r="P9" s="118"/>
      <c r="Q9" s="111"/>
      <c r="R9" s="111"/>
    </row>
    <row r="10" spans="1:18" s="63" customFormat="1" ht="12">
      <c r="A10" s="9">
        <v>1</v>
      </c>
      <c r="B10" s="9">
        <v>2</v>
      </c>
      <c r="C10" s="9">
        <v>3</v>
      </c>
      <c r="D10" s="9">
        <v>4</v>
      </c>
      <c r="E10" s="9">
        <v>3</v>
      </c>
      <c r="F10" s="9">
        <v>6</v>
      </c>
      <c r="G10" s="9">
        <v>7</v>
      </c>
      <c r="H10" s="9">
        <v>8</v>
      </c>
      <c r="I10" s="9">
        <v>12</v>
      </c>
      <c r="J10" s="18">
        <v>13</v>
      </c>
      <c r="K10" s="18">
        <v>14</v>
      </c>
      <c r="L10" s="15">
        <v>15</v>
      </c>
      <c r="M10" s="9">
        <v>4</v>
      </c>
      <c r="N10" s="9">
        <v>5</v>
      </c>
      <c r="O10" s="15">
        <v>6</v>
      </c>
      <c r="P10" s="9">
        <v>4</v>
      </c>
      <c r="Q10" s="9">
        <v>5</v>
      </c>
      <c r="R10" s="9">
        <v>6</v>
      </c>
    </row>
    <row r="11" spans="1:18" ht="15" customHeight="1">
      <c r="A11" s="9">
        <v>1</v>
      </c>
      <c r="B11" s="10" t="s">
        <v>22</v>
      </c>
      <c r="C11" s="11" t="s">
        <v>23</v>
      </c>
      <c r="D11" s="11" t="s">
        <v>24</v>
      </c>
      <c r="E11" s="12" t="s">
        <v>63</v>
      </c>
      <c r="F11" s="32">
        <f>SUM(G11+H11)</f>
        <v>1323000</v>
      </c>
      <c r="G11" s="33">
        <v>1323000</v>
      </c>
      <c r="H11" s="8">
        <v>0</v>
      </c>
      <c r="I11" s="50">
        <v>517613.03</v>
      </c>
      <c r="J11" s="50">
        <v>517613.03</v>
      </c>
      <c r="K11" s="50"/>
      <c r="L11" s="51" t="e">
        <f>SUM(#REF!/F11)*100</f>
        <v>#REF!</v>
      </c>
      <c r="M11" s="49">
        <f>SUM(N11+O11)</f>
        <v>1773000</v>
      </c>
      <c r="N11" s="50">
        <v>1773000</v>
      </c>
      <c r="O11" s="61">
        <v>0</v>
      </c>
      <c r="P11" s="47">
        <f>SUM(R11+Q11)</f>
        <v>2200000</v>
      </c>
      <c r="Q11" s="46">
        <v>2200000</v>
      </c>
      <c r="R11" s="46">
        <v>0</v>
      </c>
    </row>
    <row r="12" spans="1:18" ht="14.25" customHeight="1">
      <c r="A12" s="9">
        <v>2</v>
      </c>
      <c r="B12" s="10" t="s">
        <v>22</v>
      </c>
      <c r="C12" s="11" t="s">
        <v>23</v>
      </c>
      <c r="D12" s="11" t="s">
        <v>24</v>
      </c>
      <c r="E12" s="12" t="s">
        <v>64</v>
      </c>
      <c r="F12" s="32">
        <f>SUM(G12+H12)</f>
        <v>1724000</v>
      </c>
      <c r="G12" s="33">
        <v>1724000</v>
      </c>
      <c r="H12" s="8">
        <v>0</v>
      </c>
      <c r="I12" s="50">
        <v>650358.56</v>
      </c>
      <c r="J12" s="50">
        <v>650358.56</v>
      </c>
      <c r="K12" s="50"/>
      <c r="L12" s="51" t="e">
        <f>SUM(#REF!/F12)*100</f>
        <v>#REF!</v>
      </c>
      <c r="M12" s="49">
        <f>SUM(N12+O12)</f>
        <v>2521000</v>
      </c>
      <c r="N12" s="50">
        <v>2521000</v>
      </c>
      <c r="O12" s="61">
        <v>0</v>
      </c>
      <c r="P12" s="47">
        <f>SUM(Q12+R12)</f>
        <v>3331000</v>
      </c>
      <c r="Q12" s="46">
        <v>3331000</v>
      </c>
      <c r="R12" s="46">
        <v>0</v>
      </c>
    </row>
    <row r="13" spans="1:18" ht="13.5" customHeight="1">
      <c r="A13" s="9">
        <v>3</v>
      </c>
      <c r="B13" s="10" t="s">
        <v>22</v>
      </c>
      <c r="C13" s="11"/>
      <c r="D13" s="9"/>
      <c r="E13" s="12" t="s">
        <v>121</v>
      </c>
      <c r="F13" s="32"/>
      <c r="G13" s="33"/>
      <c r="H13" s="8"/>
      <c r="I13" s="50"/>
      <c r="J13" s="50"/>
      <c r="K13" s="50"/>
      <c r="L13" s="51"/>
      <c r="M13" s="49">
        <f>SUM(N13+O13)</f>
        <v>5000</v>
      </c>
      <c r="N13" s="50">
        <v>5000</v>
      </c>
      <c r="O13" s="61">
        <v>0</v>
      </c>
      <c r="P13" s="47">
        <f>SUM(R13+Q13)</f>
        <v>10000</v>
      </c>
      <c r="Q13" s="46">
        <v>10000</v>
      </c>
      <c r="R13" s="46">
        <v>0</v>
      </c>
    </row>
    <row r="14" spans="1:19" s="30" customFormat="1" ht="15.75" customHeight="1">
      <c r="A14" s="79" t="s">
        <v>19</v>
      </c>
      <c r="B14" s="80"/>
      <c r="C14" s="80"/>
      <c r="D14" s="81"/>
      <c r="E14" s="82"/>
      <c r="F14" s="34" t="e">
        <f>SUM(H14+G14)</f>
        <v>#REF!</v>
      </c>
      <c r="G14" s="34">
        <f>SUM(G11:G12)</f>
        <v>3047000</v>
      </c>
      <c r="H14" s="34" t="e">
        <f>SUM(#REF!)</f>
        <v>#REF!</v>
      </c>
      <c r="I14" s="45" t="e">
        <f>SUM(J14+K14)</f>
        <v>#REF!</v>
      </c>
      <c r="J14" s="45">
        <f>SUM(J11:J12)</f>
        <v>1167971.59</v>
      </c>
      <c r="K14" s="45" t="e">
        <f>SUM(#REF!)</f>
        <v>#REF!</v>
      </c>
      <c r="L14" s="51" t="e">
        <f>SUM(#REF!/F14)*100</f>
        <v>#REF!</v>
      </c>
      <c r="M14" s="45">
        <f>SUM(O14+N14)</f>
        <v>4299000</v>
      </c>
      <c r="N14" s="45">
        <f>SUM(N11:N13)</f>
        <v>4299000</v>
      </c>
      <c r="O14" s="52">
        <f>SUM(O11:O13)</f>
        <v>0</v>
      </c>
      <c r="P14" s="47">
        <f aca="true" t="shared" si="0" ref="P14:P63">SUM(R14+Q14)</f>
        <v>5541000</v>
      </c>
      <c r="Q14" s="53">
        <f>SUM(Q11:Q13)</f>
        <v>5541000</v>
      </c>
      <c r="R14" s="53">
        <f>SUM(R11:R13)</f>
        <v>0</v>
      </c>
      <c r="S14" s="69"/>
    </row>
    <row r="15" spans="1:19" ht="12">
      <c r="A15" s="9">
        <v>1</v>
      </c>
      <c r="B15" s="13">
        <v>700</v>
      </c>
      <c r="C15" s="9">
        <v>70004</v>
      </c>
      <c r="D15" s="11" t="s">
        <v>24</v>
      </c>
      <c r="E15" s="14" t="s">
        <v>62</v>
      </c>
      <c r="F15" s="32">
        <f aca="true" t="shared" si="1" ref="F15:F21">SUM(G15+H15)</f>
        <v>6000</v>
      </c>
      <c r="G15" s="8">
        <v>6000</v>
      </c>
      <c r="H15" s="8"/>
      <c r="I15" s="50">
        <v>5237.89</v>
      </c>
      <c r="J15" s="50">
        <v>5237.89</v>
      </c>
      <c r="K15" s="50"/>
      <c r="L15" s="51" t="e">
        <f>SUM(#REF!/F15)*100</f>
        <v>#REF!</v>
      </c>
      <c r="M15" s="49">
        <f aca="true" t="shared" si="2" ref="M15:M21">SUM(N15+O15)</f>
        <v>15000</v>
      </c>
      <c r="N15" s="50">
        <v>15000</v>
      </c>
      <c r="O15" s="61">
        <v>0</v>
      </c>
      <c r="P15" s="47">
        <f t="shared" si="0"/>
        <v>8000</v>
      </c>
      <c r="Q15" s="46">
        <v>8000</v>
      </c>
      <c r="R15" s="46">
        <v>0</v>
      </c>
      <c r="S15" s="69"/>
    </row>
    <row r="16" spans="1:19" ht="24">
      <c r="A16" s="9">
        <v>2</v>
      </c>
      <c r="B16" s="13">
        <v>700</v>
      </c>
      <c r="C16" s="9">
        <v>70004</v>
      </c>
      <c r="D16" s="11" t="s">
        <v>37</v>
      </c>
      <c r="E16" s="14" t="s">
        <v>82</v>
      </c>
      <c r="F16" s="32">
        <f t="shared" si="1"/>
        <v>0</v>
      </c>
      <c r="G16" s="8">
        <v>0</v>
      </c>
      <c r="H16" s="8">
        <v>0</v>
      </c>
      <c r="I16" s="50">
        <v>257.25</v>
      </c>
      <c r="J16" s="50">
        <v>257.25</v>
      </c>
      <c r="K16" s="50"/>
      <c r="L16" s="51" t="e">
        <f>SUM(#REF!/F16)*100</f>
        <v>#REF!</v>
      </c>
      <c r="M16" s="49">
        <f t="shared" si="2"/>
        <v>500</v>
      </c>
      <c r="N16" s="50">
        <v>500</v>
      </c>
      <c r="O16" s="61">
        <v>0</v>
      </c>
      <c r="P16" s="47">
        <f t="shared" si="0"/>
        <v>500</v>
      </c>
      <c r="Q16" s="46">
        <v>500</v>
      </c>
      <c r="R16" s="46">
        <v>0</v>
      </c>
      <c r="S16" s="69"/>
    </row>
    <row r="17" spans="1:19" ht="24">
      <c r="A17" s="9">
        <v>3</v>
      </c>
      <c r="B17" s="13">
        <v>700</v>
      </c>
      <c r="C17" s="9">
        <v>70005</v>
      </c>
      <c r="D17" s="11" t="s">
        <v>25</v>
      </c>
      <c r="E17" s="14" t="s">
        <v>56</v>
      </c>
      <c r="F17" s="32">
        <f t="shared" si="1"/>
        <v>209697</v>
      </c>
      <c r="G17" s="33">
        <v>209697</v>
      </c>
      <c r="H17" s="8">
        <v>0</v>
      </c>
      <c r="I17" s="50">
        <v>146853.71</v>
      </c>
      <c r="J17" s="50">
        <v>146853.71</v>
      </c>
      <c r="K17" s="50"/>
      <c r="L17" s="51" t="e">
        <f>SUM(#REF!/F17)*100</f>
        <v>#REF!</v>
      </c>
      <c r="M17" s="49">
        <f t="shared" si="2"/>
        <v>168000</v>
      </c>
      <c r="N17" s="50">
        <v>168000</v>
      </c>
      <c r="O17" s="61">
        <v>0</v>
      </c>
      <c r="P17" s="47">
        <f t="shared" si="0"/>
        <v>163000</v>
      </c>
      <c r="Q17" s="46">
        <v>163000</v>
      </c>
      <c r="R17" s="46">
        <v>0</v>
      </c>
      <c r="S17" s="69"/>
    </row>
    <row r="18" spans="1:19" ht="36">
      <c r="A18" s="9">
        <v>4</v>
      </c>
      <c r="B18" s="13">
        <v>700</v>
      </c>
      <c r="C18" s="9">
        <v>70005</v>
      </c>
      <c r="D18" s="11" t="s">
        <v>27</v>
      </c>
      <c r="E18" s="14" t="s">
        <v>73</v>
      </c>
      <c r="F18" s="32">
        <f t="shared" si="1"/>
        <v>479557</v>
      </c>
      <c r="G18" s="33">
        <v>479557</v>
      </c>
      <c r="H18" s="8">
        <v>0</v>
      </c>
      <c r="I18" s="50">
        <v>271047.73</v>
      </c>
      <c r="J18" s="50">
        <v>271047.73</v>
      </c>
      <c r="K18" s="50"/>
      <c r="L18" s="51" t="e">
        <f>SUM(#REF!/F18)*100</f>
        <v>#REF!</v>
      </c>
      <c r="M18" s="49">
        <f t="shared" si="2"/>
        <v>504000</v>
      </c>
      <c r="N18" s="50">
        <v>504000</v>
      </c>
      <c r="O18" s="61">
        <v>0</v>
      </c>
      <c r="P18" s="47">
        <f t="shared" si="0"/>
        <v>600000</v>
      </c>
      <c r="Q18" s="46">
        <v>600000</v>
      </c>
      <c r="R18" s="46">
        <v>0</v>
      </c>
      <c r="S18" s="69"/>
    </row>
    <row r="19" spans="1:19" ht="24">
      <c r="A19" s="9">
        <v>5</v>
      </c>
      <c r="B19" s="13">
        <v>700</v>
      </c>
      <c r="C19" s="9">
        <v>70005</v>
      </c>
      <c r="D19" s="11" t="s">
        <v>28</v>
      </c>
      <c r="E19" s="14" t="s">
        <v>55</v>
      </c>
      <c r="F19" s="32">
        <f t="shared" si="1"/>
        <v>374180</v>
      </c>
      <c r="G19" s="33"/>
      <c r="H19" s="33">
        <v>374180</v>
      </c>
      <c r="I19" s="50">
        <v>373207.61</v>
      </c>
      <c r="J19" s="50"/>
      <c r="K19" s="50">
        <v>373207.61</v>
      </c>
      <c r="L19" s="51" t="e">
        <f>SUM(#REF!/F19)*100</f>
        <v>#REF!</v>
      </c>
      <c r="M19" s="49">
        <f t="shared" si="2"/>
        <v>20000</v>
      </c>
      <c r="N19" s="50">
        <v>0</v>
      </c>
      <c r="O19" s="61">
        <v>20000</v>
      </c>
      <c r="P19" s="47">
        <f t="shared" si="0"/>
        <v>190000</v>
      </c>
      <c r="Q19" s="46">
        <v>0</v>
      </c>
      <c r="R19" s="46">
        <v>190000</v>
      </c>
      <c r="S19" s="69"/>
    </row>
    <row r="20" spans="1:19" ht="12">
      <c r="A20" s="9">
        <v>6</v>
      </c>
      <c r="B20" s="13">
        <v>700</v>
      </c>
      <c r="C20" s="9"/>
      <c r="D20" s="11"/>
      <c r="E20" s="26" t="s">
        <v>111</v>
      </c>
      <c r="F20" s="32"/>
      <c r="G20" s="33"/>
      <c r="H20" s="33"/>
      <c r="I20" s="50"/>
      <c r="J20" s="50"/>
      <c r="K20" s="50"/>
      <c r="L20" s="51"/>
      <c r="M20" s="49"/>
      <c r="N20" s="50"/>
      <c r="O20" s="61"/>
      <c r="P20" s="47">
        <f t="shared" si="0"/>
        <v>52000</v>
      </c>
      <c r="Q20" s="46">
        <v>0</v>
      </c>
      <c r="R20" s="46">
        <v>52000</v>
      </c>
      <c r="S20" s="69"/>
    </row>
    <row r="21" spans="1:19" ht="24">
      <c r="A21" s="9">
        <v>7</v>
      </c>
      <c r="B21" s="13">
        <v>700</v>
      </c>
      <c r="C21" s="9">
        <v>70005</v>
      </c>
      <c r="D21" s="11" t="s">
        <v>37</v>
      </c>
      <c r="E21" s="26" t="s">
        <v>83</v>
      </c>
      <c r="F21" s="32">
        <f t="shared" si="1"/>
        <v>2745</v>
      </c>
      <c r="G21" s="33">
        <v>2745</v>
      </c>
      <c r="H21" s="33">
        <v>0</v>
      </c>
      <c r="I21" s="50">
        <v>4136.71</v>
      </c>
      <c r="J21" s="50">
        <v>4136.71</v>
      </c>
      <c r="K21" s="50"/>
      <c r="L21" s="51" t="e">
        <f>SUM(#REF!/F21)*100</f>
        <v>#REF!</v>
      </c>
      <c r="M21" s="49">
        <f t="shared" si="2"/>
        <v>4500</v>
      </c>
      <c r="N21" s="50">
        <v>4500</v>
      </c>
      <c r="O21" s="61">
        <v>0</v>
      </c>
      <c r="P21" s="47">
        <f t="shared" si="0"/>
        <v>6000</v>
      </c>
      <c r="Q21" s="46">
        <v>6000</v>
      </c>
      <c r="R21" s="46">
        <v>0</v>
      </c>
      <c r="S21" s="69"/>
    </row>
    <row r="22" spans="1:19" s="31" customFormat="1" ht="15" customHeight="1">
      <c r="A22" s="79" t="s">
        <v>20</v>
      </c>
      <c r="B22" s="80"/>
      <c r="C22" s="80"/>
      <c r="D22" s="81"/>
      <c r="E22" s="82"/>
      <c r="F22" s="34">
        <f>SUM(F15:F21)</f>
        <v>1072179</v>
      </c>
      <c r="G22" s="35">
        <f>SUM(G15:G21)</f>
        <v>697999</v>
      </c>
      <c r="H22" s="35">
        <f>SUM(H19:H21)</f>
        <v>374180</v>
      </c>
      <c r="I22" s="45">
        <f>SUM(K22+J22)</f>
        <v>800740.8999999999</v>
      </c>
      <c r="J22" s="45">
        <f>SUM(J15:J21)</f>
        <v>427533.29</v>
      </c>
      <c r="K22" s="45">
        <f>SUM(K19:K21)</f>
        <v>373207.61</v>
      </c>
      <c r="L22" s="51" t="e">
        <f>SUM(#REF!/F22)*100</f>
        <v>#REF!</v>
      </c>
      <c r="M22" s="45">
        <f>SUM(M15:M21)</f>
        <v>712000</v>
      </c>
      <c r="N22" s="45">
        <f>SUM(N15:N21)</f>
        <v>692000</v>
      </c>
      <c r="O22" s="52">
        <f>SUM(O19:O21)</f>
        <v>20000</v>
      </c>
      <c r="P22" s="47">
        <f t="shared" si="0"/>
        <v>1019500</v>
      </c>
      <c r="Q22" s="53">
        <f>SUM(Q15:Q21)</f>
        <v>777500</v>
      </c>
      <c r="R22" s="53">
        <f>SUM(R15:R21)</f>
        <v>242000</v>
      </c>
      <c r="S22" s="69"/>
    </row>
    <row r="23" spans="1:19" ht="53.25" customHeight="1" hidden="1">
      <c r="A23" s="9">
        <v>1</v>
      </c>
      <c r="B23" s="13">
        <v>750</v>
      </c>
      <c r="C23" s="9">
        <v>75011</v>
      </c>
      <c r="D23" s="9">
        <v>2360</v>
      </c>
      <c r="E23" s="12" t="s">
        <v>137</v>
      </c>
      <c r="F23" s="32">
        <f>SUM(G23+H23)</f>
        <v>2438</v>
      </c>
      <c r="G23" s="33">
        <v>2438</v>
      </c>
      <c r="H23" s="8">
        <v>0</v>
      </c>
      <c r="I23" s="50">
        <v>731</v>
      </c>
      <c r="J23" s="50">
        <v>731</v>
      </c>
      <c r="K23" s="50"/>
      <c r="L23" s="51" t="e">
        <f>SUM(#REF!/F23)*100</f>
        <v>#REF!</v>
      </c>
      <c r="M23" s="49">
        <f>SUM(N23+O23)</f>
        <v>0</v>
      </c>
      <c r="N23" s="50"/>
      <c r="O23" s="61">
        <v>0</v>
      </c>
      <c r="P23" s="47">
        <f t="shared" si="0"/>
        <v>0</v>
      </c>
      <c r="Q23" s="46"/>
      <c r="R23" s="46"/>
      <c r="S23" s="69"/>
    </row>
    <row r="24" spans="1:19" ht="36">
      <c r="A24" s="9">
        <v>1</v>
      </c>
      <c r="B24" s="13">
        <v>750</v>
      </c>
      <c r="C24" s="9">
        <v>75011</v>
      </c>
      <c r="D24" s="9">
        <v>2010</v>
      </c>
      <c r="E24" s="12" t="s">
        <v>59</v>
      </c>
      <c r="F24" s="32">
        <f>SUM(G24+H24)</f>
        <v>81312</v>
      </c>
      <c r="G24" s="33">
        <v>81312</v>
      </c>
      <c r="H24" s="33">
        <v>0</v>
      </c>
      <c r="I24" s="50">
        <v>41281</v>
      </c>
      <c r="J24" s="50">
        <v>41281</v>
      </c>
      <c r="K24" s="50"/>
      <c r="L24" s="51" t="e">
        <f>SUM(#REF!/F24)*100</f>
        <v>#REF!</v>
      </c>
      <c r="M24" s="49">
        <f>SUM(N24+O24)</f>
        <v>81312</v>
      </c>
      <c r="N24" s="50">
        <v>81312</v>
      </c>
      <c r="O24" s="61">
        <v>0</v>
      </c>
      <c r="P24" s="46">
        <f t="shared" si="0"/>
        <v>68942</v>
      </c>
      <c r="Q24" s="53">
        <v>68942</v>
      </c>
      <c r="R24" s="46">
        <v>0</v>
      </c>
      <c r="S24" s="69"/>
    </row>
    <row r="25" spans="1:19" ht="24">
      <c r="A25" s="9">
        <v>2</v>
      </c>
      <c r="B25" s="13">
        <v>750</v>
      </c>
      <c r="C25" s="9"/>
      <c r="D25" s="11"/>
      <c r="E25" s="12" t="s">
        <v>138</v>
      </c>
      <c r="F25" s="32"/>
      <c r="G25" s="33"/>
      <c r="H25" s="33"/>
      <c r="I25" s="50"/>
      <c r="J25" s="50"/>
      <c r="K25" s="50"/>
      <c r="L25" s="51"/>
      <c r="M25" s="49">
        <f>SUM(N25+O25)</f>
        <v>29</v>
      </c>
      <c r="N25" s="50">
        <v>29</v>
      </c>
      <c r="O25" s="61">
        <v>0</v>
      </c>
      <c r="P25" s="47">
        <f t="shared" si="0"/>
        <v>10000</v>
      </c>
      <c r="Q25" s="46">
        <v>10000</v>
      </c>
      <c r="R25" s="46">
        <v>0</v>
      </c>
      <c r="S25" s="69"/>
    </row>
    <row r="26" spans="1:19" ht="23.25" customHeight="1">
      <c r="A26" s="9">
        <v>3</v>
      </c>
      <c r="B26" s="13">
        <v>750</v>
      </c>
      <c r="C26" s="9">
        <v>75023</v>
      </c>
      <c r="D26" s="11" t="s">
        <v>29</v>
      </c>
      <c r="E26" s="12" t="s">
        <v>129</v>
      </c>
      <c r="F26" s="32">
        <f>SUM(G26+H26)</f>
        <v>2000</v>
      </c>
      <c r="G26" s="33">
        <v>2000</v>
      </c>
      <c r="H26" s="8"/>
      <c r="I26" s="50">
        <v>522</v>
      </c>
      <c r="J26" s="50">
        <v>522</v>
      </c>
      <c r="K26" s="50"/>
      <c r="L26" s="51" t="e">
        <f>SUM(#REF!/F26)*100</f>
        <v>#REF!</v>
      </c>
      <c r="M26" s="49">
        <f>SUM(N26+O26)</f>
        <v>1200</v>
      </c>
      <c r="N26" s="50">
        <v>1200</v>
      </c>
      <c r="O26" s="61">
        <v>0</v>
      </c>
      <c r="P26" s="47">
        <f t="shared" si="0"/>
        <v>1008.14</v>
      </c>
      <c r="Q26" s="46">
        <f>878+142.14-12</f>
        <v>1008.14</v>
      </c>
      <c r="R26" s="46">
        <v>0</v>
      </c>
      <c r="S26" s="69"/>
    </row>
    <row r="27" spans="1:19" s="31" customFormat="1" ht="17.25" customHeight="1">
      <c r="A27" s="79" t="s">
        <v>21</v>
      </c>
      <c r="B27" s="80"/>
      <c r="C27" s="80"/>
      <c r="D27" s="80"/>
      <c r="E27" s="100"/>
      <c r="F27" s="34">
        <f>SUM(F23:F26)</f>
        <v>85750</v>
      </c>
      <c r="G27" s="34">
        <f>SUM(G23:G26)</f>
        <v>85750</v>
      </c>
      <c r="H27" s="34">
        <f>SUM(H23:H26)</f>
        <v>0</v>
      </c>
      <c r="I27" s="45">
        <f>SUM(I23:I26)</f>
        <v>42534</v>
      </c>
      <c r="J27" s="45">
        <f>SUM(J23:J26)</f>
        <v>42534</v>
      </c>
      <c r="K27" s="53">
        <v>0</v>
      </c>
      <c r="L27" s="52" t="e">
        <f>SUM(#REF!/F27)*100</f>
        <v>#REF!</v>
      </c>
      <c r="M27" s="45">
        <f>SUM(M24:M26)</f>
        <v>82541</v>
      </c>
      <c r="N27" s="45">
        <f>SUM(N24:N26)</f>
        <v>82541</v>
      </c>
      <c r="O27" s="52">
        <f>SUM(O23:O26)</f>
        <v>0</v>
      </c>
      <c r="P27" s="47">
        <f t="shared" si="0"/>
        <v>79950.14</v>
      </c>
      <c r="Q27" s="53">
        <f>SUM(Q24:Q26)</f>
        <v>79950.14</v>
      </c>
      <c r="R27" s="53">
        <f>SUM(R24:R26)</f>
        <v>0</v>
      </c>
      <c r="S27" s="69"/>
    </row>
    <row r="28" spans="1:19" ht="48">
      <c r="A28" s="9">
        <v>1</v>
      </c>
      <c r="B28" s="13">
        <v>751</v>
      </c>
      <c r="C28" s="9">
        <v>75101</v>
      </c>
      <c r="D28" s="9">
        <v>2010</v>
      </c>
      <c r="E28" s="12" t="s">
        <v>87</v>
      </c>
      <c r="F28" s="32">
        <f>SUM(G28+H28)</f>
        <v>2509</v>
      </c>
      <c r="G28" s="33">
        <v>2509</v>
      </c>
      <c r="H28" s="33">
        <v>0</v>
      </c>
      <c r="I28" s="50">
        <v>1249</v>
      </c>
      <c r="J28" s="50">
        <v>1249</v>
      </c>
      <c r="K28" s="50"/>
      <c r="L28" s="51" t="e">
        <f>SUM(#REF!/F28)*100</f>
        <v>#REF!</v>
      </c>
      <c r="M28" s="49">
        <f>SUM(N28+O28)</f>
        <v>2609</v>
      </c>
      <c r="N28" s="50">
        <v>2609</v>
      </c>
      <c r="O28" s="61">
        <v>0</v>
      </c>
      <c r="P28" s="47">
        <f t="shared" si="0"/>
        <v>2752</v>
      </c>
      <c r="Q28" s="46">
        <v>2752</v>
      </c>
      <c r="R28" s="46">
        <v>0</v>
      </c>
      <c r="S28" s="69"/>
    </row>
    <row r="29" spans="1:19" s="31" customFormat="1" ht="23.25" customHeight="1">
      <c r="A29" s="87" t="s">
        <v>139</v>
      </c>
      <c r="B29" s="88"/>
      <c r="C29" s="88"/>
      <c r="D29" s="88"/>
      <c r="E29" s="105"/>
      <c r="F29" s="34">
        <f>SUM(F28:F28)</f>
        <v>2509</v>
      </c>
      <c r="G29" s="34">
        <f>SUM(G28:G28)</f>
        <v>2509</v>
      </c>
      <c r="H29" s="34">
        <f>SUM(H28)</f>
        <v>0</v>
      </c>
      <c r="I29" s="45">
        <f>SUM(I28:I28)</f>
        <v>1249</v>
      </c>
      <c r="J29" s="45">
        <f>SUM(J28:J28)</f>
        <v>1249</v>
      </c>
      <c r="K29" s="53">
        <v>0</v>
      </c>
      <c r="L29" s="52" t="e">
        <f>SUM(#REF!/F29)*100</f>
        <v>#REF!</v>
      </c>
      <c r="M29" s="45">
        <f>SUM(O29+N29)</f>
        <v>2609</v>
      </c>
      <c r="N29" s="45">
        <f>SUM(N28:N28)</f>
        <v>2609</v>
      </c>
      <c r="O29" s="52">
        <f>SUM(O28)</f>
        <v>0</v>
      </c>
      <c r="P29" s="47">
        <f t="shared" si="0"/>
        <v>2752</v>
      </c>
      <c r="Q29" s="53">
        <f>SUM(Q28:Q28)</f>
        <v>2752</v>
      </c>
      <c r="R29" s="53">
        <f>SUM(R28:R28)</f>
        <v>0</v>
      </c>
      <c r="S29" s="69"/>
    </row>
    <row r="30" spans="1:19" ht="24">
      <c r="A30" s="9">
        <v>1</v>
      </c>
      <c r="B30" s="13">
        <v>756</v>
      </c>
      <c r="C30" s="9">
        <v>75601</v>
      </c>
      <c r="D30" s="11" t="s">
        <v>30</v>
      </c>
      <c r="E30" s="14" t="s">
        <v>61</v>
      </c>
      <c r="F30" s="32">
        <f aca="true" t="shared" si="3" ref="F30:F36">SUM(G30+H30)</f>
        <v>100000</v>
      </c>
      <c r="G30" s="33">
        <v>100000</v>
      </c>
      <c r="H30" s="32">
        <v>0</v>
      </c>
      <c r="I30" s="50">
        <v>71825.44</v>
      </c>
      <c r="J30" s="50">
        <v>71825.44</v>
      </c>
      <c r="K30" s="50"/>
      <c r="L30" s="51" t="e">
        <f>SUM(#REF!/F30)*100</f>
        <v>#REF!</v>
      </c>
      <c r="M30" s="49">
        <f>SUM(N30+O30)</f>
        <v>90000</v>
      </c>
      <c r="N30" s="50">
        <v>90000</v>
      </c>
      <c r="O30" s="61">
        <v>0</v>
      </c>
      <c r="P30" s="47">
        <f t="shared" si="0"/>
        <v>90000</v>
      </c>
      <c r="Q30" s="46">
        <v>90000</v>
      </c>
      <c r="R30" s="46">
        <v>0</v>
      </c>
      <c r="S30" s="69"/>
    </row>
    <row r="31" spans="1:19" ht="24">
      <c r="A31" s="9">
        <v>2</v>
      </c>
      <c r="B31" s="13">
        <v>756</v>
      </c>
      <c r="C31" s="9"/>
      <c r="D31" s="11"/>
      <c r="E31" s="14" t="s">
        <v>66</v>
      </c>
      <c r="F31" s="32"/>
      <c r="G31" s="33"/>
      <c r="H31" s="33"/>
      <c r="I31" s="50"/>
      <c r="J31" s="50"/>
      <c r="K31" s="50"/>
      <c r="L31" s="51"/>
      <c r="M31" s="49">
        <f>SUM(N31+O31)</f>
        <v>2000</v>
      </c>
      <c r="N31" s="50">
        <v>2000</v>
      </c>
      <c r="O31" s="61">
        <v>0</v>
      </c>
      <c r="P31" s="47">
        <f t="shared" si="0"/>
        <v>3000</v>
      </c>
      <c r="Q31" s="46">
        <v>3000</v>
      </c>
      <c r="R31" s="46">
        <v>0</v>
      </c>
      <c r="S31" s="69"/>
    </row>
    <row r="32" spans="1:19" ht="12">
      <c r="A32" s="9">
        <v>3</v>
      </c>
      <c r="B32" s="13">
        <v>756</v>
      </c>
      <c r="C32" s="9">
        <v>75615</v>
      </c>
      <c r="D32" s="11" t="s">
        <v>31</v>
      </c>
      <c r="E32" s="14" t="s">
        <v>8</v>
      </c>
      <c r="F32" s="32">
        <f t="shared" si="3"/>
        <v>4008146</v>
      </c>
      <c r="G32" s="33">
        <f>4016946-8800</f>
        <v>4008146</v>
      </c>
      <c r="H32" s="33">
        <v>0</v>
      </c>
      <c r="I32" s="50">
        <v>2948855.6</v>
      </c>
      <c r="J32" s="50">
        <v>2948855.6</v>
      </c>
      <c r="K32" s="50"/>
      <c r="L32" s="51" t="e">
        <f>SUM(#REF!/F32)*100</f>
        <v>#REF!</v>
      </c>
      <c r="M32" s="49">
        <f aca="true" t="shared" si="4" ref="M32:M52">SUM(N32+O32)</f>
        <v>6460000</v>
      </c>
      <c r="N32" s="50">
        <v>6460000</v>
      </c>
      <c r="O32" s="61">
        <v>0</v>
      </c>
      <c r="P32" s="47">
        <f t="shared" si="0"/>
        <v>7012240</v>
      </c>
      <c r="Q32" s="46">
        <v>7012240</v>
      </c>
      <c r="R32" s="46">
        <v>0</v>
      </c>
      <c r="S32" s="69"/>
    </row>
    <row r="33" spans="1:19" ht="14.25" customHeight="1">
      <c r="A33" s="9">
        <v>4</v>
      </c>
      <c r="B33" s="13">
        <v>756</v>
      </c>
      <c r="C33" s="9">
        <v>75615</v>
      </c>
      <c r="D33" s="11" t="s">
        <v>32</v>
      </c>
      <c r="E33" s="14" t="s">
        <v>10</v>
      </c>
      <c r="F33" s="32">
        <f t="shared" si="3"/>
        <v>40000</v>
      </c>
      <c r="G33" s="33">
        <v>40000</v>
      </c>
      <c r="H33" s="33">
        <v>0</v>
      </c>
      <c r="I33" s="50">
        <v>28781.05</v>
      </c>
      <c r="J33" s="50">
        <v>28781.05</v>
      </c>
      <c r="K33" s="50"/>
      <c r="L33" s="51" t="e">
        <f>SUM(#REF!/F33)*100</f>
        <v>#REF!</v>
      </c>
      <c r="M33" s="49">
        <f t="shared" si="4"/>
        <v>25000</v>
      </c>
      <c r="N33" s="50">
        <v>25000</v>
      </c>
      <c r="O33" s="61">
        <v>0</v>
      </c>
      <c r="P33" s="47">
        <f t="shared" si="0"/>
        <v>40000</v>
      </c>
      <c r="Q33" s="46">
        <v>40000</v>
      </c>
      <c r="R33" s="46">
        <v>0</v>
      </c>
      <c r="S33" s="69"/>
    </row>
    <row r="34" spans="1:19" ht="17.25" customHeight="1">
      <c r="A34" s="9">
        <v>5</v>
      </c>
      <c r="B34" s="13">
        <v>756</v>
      </c>
      <c r="C34" s="9">
        <v>75615</v>
      </c>
      <c r="D34" s="11" t="s">
        <v>33</v>
      </c>
      <c r="E34" s="14" t="s">
        <v>11</v>
      </c>
      <c r="F34" s="32">
        <f t="shared" si="3"/>
        <v>3640</v>
      </c>
      <c r="G34" s="33">
        <v>3640</v>
      </c>
      <c r="H34" s="33">
        <v>0</v>
      </c>
      <c r="I34" s="50">
        <v>1783.5</v>
      </c>
      <c r="J34" s="50">
        <v>1783.5</v>
      </c>
      <c r="K34" s="50"/>
      <c r="L34" s="51" t="e">
        <f>SUM(#REF!/F34)*100</f>
        <v>#REF!</v>
      </c>
      <c r="M34" s="49">
        <f t="shared" si="4"/>
        <v>3000</v>
      </c>
      <c r="N34" s="50">
        <v>3000</v>
      </c>
      <c r="O34" s="61">
        <v>0</v>
      </c>
      <c r="P34" s="47">
        <f t="shared" si="0"/>
        <v>6000</v>
      </c>
      <c r="Q34" s="46">
        <v>6000</v>
      </c>
      <c r="R34" s="46">
        <v>0</v>
      </c>
      <c r="S34" s="69"/>
    </row>
    <row r="35" spans="1:19" ht="15" customHeight="1">
      <c r="A35" s="9">
        <v>6</v>
      </c>
      <c r="B35" s="13">
        <v>756</v>
      </c>
      <c r="C35" s="9">
        <v>75615</v>
      </c>
      <c r="D35" s="11" t="s">
        <v>34</v>
      </c>
      <c r="E35" s="14" t="s">
        <v>9</v>
      </c>
      <c r="F35" s="32">
        <f t="shared" si="3"/>
        <v>123000</v>
      </c>
      <c r="G35" s="33">
        <v>123000</v>
      </c>
      <c r="H35" s="33">
        <v>0</v>
      </c>
      <c r="I35" s="50">
        <v>75300</v>
      </c>
      <c r="J35" s="50">
        <v>75300</v>
      </c>
      <c r="K35" s="50"/>
      <c r="L35" s="51" t="e">
        <f>SUM(#REF!/F35)*100</f>
        <v>#REF!</v>
      </c>
      <c r="M35" s="49">
        <f t="shared" si="4"/>
        <v>110000</v>
      </c>
      <c r="N35" s="50">
        <v>110000</v>
      </c>
      <c r="O35" s="61">
        <v>0</v>
      </c>
      <c r="P35" s="47">
        <f t="shared" si="0"/>
        <v>85000</v>
      </c>
      <c r="Q35" s="46">
        <v>85000</v>
      </c>
      <c r="R35" s="46">
        <v>0</v>
      </c>
      <c r="S35" s="69"/>
    </row>
    <row r="36" spans="1:19" ht="15.75" customHeight="1">
      <c r="A36" s="9">
        <v>7</v>
      </c>
      <c r="B36" s="13">
        <v>756</v>
      </c>
      <c r="C36" s="9">
        <v>75615</v>
      </c>
      <c r="D36" s="11" t="s">
        <v>35</v>
      </c>
      <c r="E36" s="14" t="s">
        <v>7</v>
      </c>
      <c r="F36" s="32">
        <f t="shared" si="3"/>
        <v>300000</v>
      </c>
      <c r="G36" s="33">
        <v>300000</v>
      </c>
      <c r="H36" s="33">
        <v>0</v>
      </c>
      <c r="I36" s="50">
        <v>79165.55</v>
      </c>
      <c r="J36" s="50">
        <v>79165.55</v>
      </c>
      <c r="K36" s="50"/>
      <c r="L36" s="51" t="e">
        <f>SUM(#REF!/F36)*100</f>
        <v>#REF!</v>
      </c>
      <c r="M36" s="49">
        <f t="shared" si="4"/>
        <v>100000</v>
      </c>
      <c r="N36" s="50">
        <v>100000</v>
      </c>
      <c r="O36" s="61">
        <v>0</v>
      </c>
      <c r="P36" s="47">
        <f t="shared" si="0"/>
        <v>80000</v>
      </c>
      <c r="Q36" s="46">
        <v>80000</v>
      </c>
      <c r="R36" s="46">
        <v>0</v>
      </c>
      <c r="S36" s="69"/>
    </row>
    <row r="37" spans="1:19" ht="12">
      <c r="A37" s="9">
        <v>8</v>
      </c>
      <c r="B37" s="13">
        <v>756</v>
      </c>
      <c r="C37" s="9">
        <v>75616</v>
      </c>
      <c r="D37" s="11" t="s">
        <v>31</v>
      </c>
      <c r="E37" s="14" t="s">
        <v>0</v>
      </c>
      <c r="F37" s="33">
        <v>2980000</v>
      </c>
      <c r="G37" s="33">
        <v>2980000</v>
      </c>
      <c r="H37" s="33">
        <v>0</v>
      </c>
      <c r="I37" s="50">
        <v>2146406.23</v>
      </c>
      <c r="J37" s="50">
        <v>2146406.23</v>
      </c>
      <c r="K37" s="50"/>
      <c r="L37" s="51" t="e">
        <f>SUM(#REF!/F37)*100</f>
        <v>#REF!</v>
      </c>
      <c r="M37" s="49">
        <f t="shared" si="4"/>
        <v>4230000</v>
      </c>
      <c r="N37" s="50">
        <v>4230000</v>
      </c>
      <c r="O37" s="61">
        <v>0</v>
      </c>
      <c r="P37" s="47">
        <f t="shared" si="0"/>
        <v>4685280</v>
      </c>
      <c r="Q37" s="46">
        <v>4685280</v>
      </c>
      <c r="R37" s="46">
        <v>0</v>
      </c>
      <c r="S37" s="69"/>
    </row>
    <row r="38" spans="1:19" ht="18.75" customHeight="1">
      <c r="A38" s="9">
        <v>9</v>
      </c>
      <c r="B38" s="13">
        <v>756</v>
      </c>
      <c r="C38" s="9">
        <v>75616</v>
      </c>
      <c r="D38" s="11" t="s">
        <v>32</v>
      </c>
      <c r="E38" s="14" t="s">
        <v>1</v>
      </c>
      <c r="F38" s="32">
        <f aca="true" t="shared" si="5" ref="F38:F52">SUM(G38+H38)</f>
        <v>380000</v>
      </c>
      <c r="G38" s="33">
        <v>380000</v>
      </c>
      <c r="H38" s="33">
        <v>0</v>
      </c>
      <c r="I38" s="50">
        <v>145760.42</v>
      </c>
      <c r="J38" s="50">
        <v>145760.42</v>
      </c>
      <c r="K38" s="50"/>
      <c r="L38" s="51" t="e">
        <f>SUM(#REF!/F38)*100</f>
        <v>#REF!</v>
      </c>
      <c r="M38" s="49">
        <f t="shared" si="4"/>
        <v>210000</v>
      </c>
      <c r="N38" s="50">
        <v>210000</v>
      </c>
      <c r="O38" s="61">
        <v>0</v>
      </c>
      <c r="P38" s="47">
        <f t="shared" si="0"/>
        <v>150000</v>
      </c>
      <c r="Q38" s="46">
        <v>150000</v>
      </c>
      <c r="R38" s="46">
        <v>0</v>
      </c>
      <c r="S38" s="69"/>
    </row>
    <row r="39" spans="1:19" ht="15.75" customHeight="1">
      <c r="A39" s="9">
        <v>10</v>
      </c>
      <c r="B39" s="13">
        <v>756</v>
      </c>
      <c r="C39" s="9">
        <v>75616</v>
      </c>
      <c r="D39" s="11" t="s">
        <v>33</v>
      </c>
      <c r="E39" s="14" t="s">
        <v>4</v>
      </c>
      <c r="F39" s="32">
        <f t="shared" si="5"/>
        <v>1200</v>
      </c>
      <c r="G39" s="33">
        <v>1200</v>
      </c>
      <c r="H39" s="33">
        <v>0</v>
      </c>
      <c r="I39" s="50">
        <v>1251.11</v>
      </c>
      <c r="J39" s="50">
        <v>1251.11</v>
      </c>
      <c r="K39" s="50"/>
      <c r="L39" s="51" t="e">
        <f>SUM(#REF!/F39)*100</f>
        <v>#REF!</v>
      </c>
      <c r="M39" s="49">
        <f t="shared" si="4"/>
        <v>1200</v>
      </c>
      <c r="N39" s="50">
        <v>1200</v>
      </c>
      <c r="O39" s="61">
        <v>0</v>
      </c>
      <c r="P39" s="47">
        <f t="shared" si="0"/>
        <v>3000</v>
      </c>
      <c r="Q39" s="46">
        <v>3000</v>
      </c>
      <c r="R39" s="46">
        <v>0</v>
      </c>
      <c r="S39" s="69"/>
    </row>
    <row r="40" spans="1:19" ht="12">
      <c r="A40" s="9">
        <v>11</v>
      </c>
      <c r="B40" s="13">
        <v>756</v>
      </c>
      <c r="C40" s="9">
        <v>75616</v>
      </c>
      <c r="D40" s="11" t="s">
        <v>34</v>
      </c>
      <c r="E40" s="14" t="s">
        <v>2</v>
      </c>
      <c r="F40" s="32">
        <f t="shared" si="5"/>
        <v>191670</v>
      </c>
      <c r="G40" s="33">
        <v>191670</v>
      </c>
      <c r="H40" s="33">
        <v>0</v>
      </c>
      <c r="I40" s="50">
        <v>139744.25</v>
      </c>
      <c r="J40" s="50">
        <v>139744.25</v>
      </c>
      <c r="K40" s="50"/>
      <c r="L40" s="51" t="e">
        <f>SUM(#REF!/F40)*100</f>
        <v>#REF!</v>
      </c>
      <c r="M40" s="49">
        <f t="shared" si="4"/>
        <v>160000</v>
      </c>
      <c r="N40" s="50">
        <v>160000</v>
      </c>
      <c r="O40" s="61">
        <v>0</v>
      </c>
      <c r="P40" s="47">
        <f t="shared" si="0"/>
        <v>150000</v>
      </c>
      <c r="Q40" s="46">
        <v>150000</v>
      </c>
      <c r="R40" s="46">
        <v>0</v>
      </c>
      <c r="S40" s="69"/>
    </row>
    <row r="41" spans="1:21" ht="15" customHeight="1">
      <c r="A41" s="9">
        <v>12</v>
      </c>
      <c r="B41" s="13">
        <v>756</v>
      </c>
      <c r="C41" s="9">
        <v>75616</v>
      </c>
      <c r="D41" s="11" t="s">
        <v>36</v>
      </c>
      <c r="E41" s="14" t="s">
        <v>57</v>
      </c>
      <c r="F41" s="32">
        <f t="shared" si="5"/>
        <v>150000</v>
      </c>
      <c r="G41" s="33">
        <v>150000</v>
      </c>
      <c r="H41" s="33">
        <v>0</v>
      </c>
      <c r="I41" s="50">
        <v>340751.85</v>
      </c>
      <c r="J41" s="50">
        <v>340751.85</v>
      </c>
      <c r="K41" s="50"/>
      <c r="L41" s="51" t="e">
        <f>SUM(#REF!/F41)*100</f>
        <v>#REF!</v>
      </c>
      <c r="M41" s="49">
        <f t="shared" si="4"/>
        <v>120000</v>
      </c>
      <c r="N41" s="50">
        <v>120000</v>
      </c>
      <c r="O41" s="61">
        <v>0</v>
      </c>
      <c r="P41" s="47">
        <f t="shared" si="0"/>
        <v>250000</v>
      </c>
      <c r="Q41" s="46">
        <v>250000</v>
      </c>
      <c r="R41" s="46">
        <v>0</v>
      </c>
      <c r="S41" s="69"/>
      <c r="U41" s="67"/>
    </row>
    <row r="42" spans="1:19" ht="12">
      <c r="A42" s="9">
        <v>13</v>
      </c>
      <c r="B42" s="13">
        <v>756</v>
      </c>
      <c r="C42" s="9">
        <v>75616</v>
      </c>
      <c r="D42" s="11" t="s">
        <v>35</v>
      </c>
      <c r="E42" s="14" t="s">
        <v>58</v>
      </c>
      <c r="F42" s="32">
        <f t="shared" si="5"/>
        <v>3126000</v>
      </c>
      <c r="G42" s="33">
        <v>3126000</v>
      </c>
      <c r="H42" s="33">
        <v>0</v>
      </c>
      <c r="I42" s="50">
        <v>1463218.57</v>
      </c>
      <c r="J42" s="50">
        <v>1463218.57</v>
      </c>
      <c r="K42" s="50"/>
      <c r="L42" s="51" t="e">
        <f>SUM(#REF!/F42)*100</f>
        <v>#REF!</v>
      </c>
      <c r="M42" s="49">
        <f t="shared" si="4"/>
        <v>1000000</v>
      </c>
      <c r="N42" s="50">
        <v>1000000</v>
      </c>
      <c r="O42" s="61">
        <v>0</v>
      </c>
      <c r="P42" s="47">
        <f t="shared" si="0"/>
        <v>1400000</v>
      </c>
      <c r="Q42" s="46">
        <v>1400000</v>
      </c>
      <c r="R42" s="46">
        <v>0</v>
      </c>
      <c r="S42" s="69"/>
    </row>
    <row r="43" spans="1:19" ht="12">
      <c r="A43" s="9">
        <v>14</v>
      </c>
      <c r="B43" s="13">
        <v>756</v>
      </c>
      <c r="C43" s="9">
        <v>75616</v>
      </c>
      <c r="D43" s="11" t="s">
        <v>37</v>
      </c>
      <c r="E43" s="14" t="s">
        <v>6</v>
      </c>
      <c r="F43" s="32">
        <f t="shared" si="5"/>
        <v>81000</v>
      </c>
      <c r="G43" s="33">
        <v>81000</v>
      </c>
      <c r="H43" s="33">
        <v>0</v>
      </c>
      <c r="I43" s="50">
        <v>68898.62</v>
      </c>
      <c r="J43" s="50">
        <v>68898.62</v>
      </c>
      <c r="K43" s="50"/>
      <c r="L43" s="51" t="e">
        <f>SUM(#REF!/F43)*100</f>
        <v>#REF!</v>
      </c>
      <c r="M43" s="49">
        <f t="shared" si="4"/>
        <v>120000.79</v>
      </c>
      <c r="N43" s="50">
        <v>120000.79</v>
      </c>
      <c r="O43" s="61">
        <v>0</v>
      </c>
      <c r="P43" s="47">
        <f t="shared" si="0"/>
        <v>107000</v>
      </c>
      <c r="Q43" s="46">
        <v>107000</v>
      </c>
      <c r="R43" s="46">
        <v>0</v>
      </c>
      <c r="S43" s="69"/>
    </row>
    <row r="44" spans="1:19" ht="14.25" customHeight="1">
      <c r="A44" s="9">
        <v>15</v>
      </c>
      <c r="B44" s="13">
        <v>756</v>
      </c>
      <c r="C44" s="9">
        <v>75616</v>
      </c>
      <c r="D44" s="11" t="s">
        <v>38</v>
      </c>
      <c r="E44" s="14" t="s">
        <v>3</v>
      </c>
      <c r="F44" s="32">
        <f t="shared" si="5"/>
        <v>1000</v>
      </c>
      <c r="G44" s="33">
        <v>1000</v>
      </c>
      <c r="H44" s="33">
        <v>0</v>
      </c>
      <c r="I44" s="50">
        <v>0</v>
      </c>
      <c r="J44" s="50">
        <v>0</v>
      </c>
      <c r="K44" s="50"/>
      <c r="L44" s="51" t="e">
        <f>SUM(#REF!/F44)*100</f>
        <v>#REF!</v>
      </c>
      <c r="M44" s="49">
        <f t="shared" si="4"/>
        <v>1000</v>
      </c>
      <c r="N44" s="50">
        <v>1000</v>
      </c>
      <c r="O44" s="61">
        <v>0</v>
      </c>
      <c r="P44" s="47">
        <f t="shared" si="0"/>
        <v>1000</v>
      </c>
      <c r="Q44" s="46">
        <v>1000</v>
      </c>
      <c r="R44" s="46">
        <v>0</v>
      </c>
      <c r="S44" s="69"/>
    </row>
    <row r="45" spans="1:19" ht="14.25" customHeight="1">
      <c r="A45" s="9">
        <v>16</v>
      </c>
      <c r="B45" s="13">
        <v>756</v>
      </c>
      <c r="C45" s="9">
        <v>75618</v>
      </c>
      <c r="D45" s="11" t="s">
        <v>39</v>
      </c>
      <c r="E45" s="14" t="s">
        <v>12</v>
      </c>
      <c r="F45" s="32">
        <f t="shared" si="5"/>
        <v>65000</v>
      </c>
      <c r="G45" s="33">
        <v>65000</v>
      </c>
      <c r="H45" s="33">
        <v>0</v>
      </c>
      <c r="I45" s="50">
        <v>27204</v>
      </c>
      <c r="J45" s="50">
        <v>27204</v>
      </c>
      <c r="K45" s="50"/>
      <c r="L45" s="51" t="e">
        <f>SUM(#REF!/F45)*100</f>
        <v>#REF!</v>
      </c>
      <c r="M45" s="49">
        <f t="shared" si="4"/>
        <v>50000</v>
      </c>
      <c r="N45" s="50">
        <v>50000</v>
      </c>
      <c r="O45" s="61">
        <v>0</v>
      </c>
      <c r="P45" s="47">
        <f t="shared" si="0"/>
        <v>45000</v>
      </c>
      <c r="Q45" s="46">
        <v>45000</v>
      </c>
      <c r="R45" s="46">
        <v>0</v>
      </c>
      <c r="S45" s="69"/>
    </row>
    <row r="46" spans="1:19" ht="24">
      <c r="A46" s="9">
        <v>17</v>
      </c>
      <c r="B46" s="13">
        <v>756</v>
      </c>
      <c r="C46" s="9">
        <v>75618</v>
      </c>
      <c r="D46" s="11" t="s">
        <v>40</v>
      </c>
      <c r="E46" s="14" t="s">
        <v>80</v>
      </c>
      <c r="F46" s="32">
        <f t="shared" si="5"/>
        <v>169000</v>
      </c>
      <c r="G46" s="33">
        <v>169000</v>
      </c>
      <c r="H46" s="33">
        <v>0</v>
      </c>
      <c r="I46" s="50">
        <v>141196.17</v>
      </c>
      <c r="J46" s="50">
        <v>141196.17</v>
      </c>
      <c r="K46" s="50"/>
      <c r="L46" s="51" t="e">
        <f>SUM(#REF!/F46)*100</f>
        <v>#REF!</v>
      </c>
      <c r="M46" s="49">
        <f t="shared" si="4"/>
        <v>180000</v>
      </c>
      <c r="N46" s="50">
        <v>180000</v>
      </c>
      <c r="O46" s="61">
        <v>0</v>
      </c>
      <c r="P46" s="47">
        <f t="shared" si="0"/>
        <v>180000</v>
      </c>
      <c r="Q46" s="46">
        <v>180000</v>
      </c>
      <c r="R46" s="46">
        <v>0</v>
      </c>
      <c r="S46" s="69"/>
    </row>
    <row r="47" spans="1:19" ht="24">
      <c r="A47" s="9">
        <v>18</v>
      </c>
      <c r="B47" s="13">
        <v>756</v>
      </c>
      <c r="C47" s="9">
        <v>75618</v>
      </c>
      <c r="D47" s="11" t="s">
        <v>26</v>
      </c>
      <c r="E47" s="14" t="s">
        <v>74</v>
      </c>
      <c r="F47" s="32">
        <f t="shared" si="5"/>
        <v>160000</v>
      </c>
      <c r="G47" s="33">
        <v>160000</v>
      </c>
      <c r="H47" s="33">
        <v>0</v>
      </c>
      <c r="I47" s="50">
        <v>169632.44</v>
      </c>
      <c r="J47" s="50">
        <v>169632.44</v>
      </c>
      <c r="K47" s="50"/>
      <c r="L47" s="51" t="e">
        <f>SUM(#REF!/F47)*100</f>
        <v>#REF!</v>
      </c>
      <c r="M47" s="49">
        <f t="shared" si="4"/>
        <v>200000</v>
      </c>
      <c r="N47" s="50">
        <v>200000</v>
      </c>
      <c r="O47" s="61">
        <v>0</v>
      </c>
      <c r="P47" s="47">
        <f t="shared" si="0"/>
        <v>220000</v>
      </c>
      <c r="Q47" s="46">
        <v>220000</v>
      </c>
      <c r="R47" s="46">
        <v>0</v>
      </c>
      <c r="S47" s="69"/>
    </row>
    <row r="48" spans="1:19" ht="36">
      <c r="A48" s="9">
        <v>19</v>
      </c>
      <c r="B48" s="13">
        <v>756</v>
      </c>
      <c r="C48" s="9">
        <v>75618</v>
      </c>
      <c r="D48" s="11" t="s">
        <v>26</v>
      </c>
      <c r="E48" s="14" t="s">
        <v>136</v>
      </c>
      <c r="F48" s="32"/>
      <c r="G48" s="33"/>
      <c r="H48" s="33"/>
      <c r="I48" s="50"/>
      <c r="J48" s="50"/>
      <c r="K48" s="50"/>
      <c r="L48" s="51"/>
      <c r="M48" s="49"/>
      <c r="N48" s="50"/>
      <c r="O48" s="61"/>
      <c r="P48" s="47">
        <f t="shared" si="0"/>
        <v>1340000</v>
      </c>
      <c r="Q48" s="46">
        <v>1340000</v>
      </c>
      <c r="R48" s="46">
        <v>0</v>
      </c>
      <c r="S48" s="69"/>
    </row>
    <row r="49" spans="1:19" ht="12">
      <c r="A49" s="9">
        <v>20</v>
      </c>
      <c r="B49" s="13">
        <v>756</v>
      </c>
      <c r="C49" s="9"/>
      <c r="D49" s="11"/>
      <c r="E49" s="14" t="s">
        <v>79</v>
      </c>
      <c r="F49" s="32"/>
      <c r="G49" s="33"/>
      <c r="H49" s="33"/>
      <c r="I49" s="50"/>
      <c r="J49" s="50"/>
      <c r="K49" s="50"/>
      <c r="L49" s="51"/>
      <c r="M49" s="49">
        <f t="shared" si="4"/>
        <v>150</v>
      </c>
      <c r="N49" s="50">
        <v>150</v>
      </c>
      <c r="O49" s="61">
        <v>0</v>
      </c>
      <c r="P49" s="47">
        <f t="shared" si="0"/>
        <v>5000</v>
      </c>
      <c r="Q49" s="46">
        <v>5000</v>
      </c>
      <c r="R49" s="46">
        <v>0</v>
      </c>
      <c r="S49" s="69"/>
    </row>
    <row r="50" spans="1:19" ht="36">
      <c r="A50" s="9">
        <v>21</v>
      </c>
      <c r="B50" s="13">
        <v>756</v>
      </c>
      <c r="C50" s="9">
        <v>75618</v>
      </c>
      <c r="D50" s="11" t="s">
        <v>26</v>
      </c>
      <c r="E50" s="14" t="s">
        <v>112</v>
      </c>
      <c r="F50" s="32">
        <f t="shared" si="5"/>
        <v>295000</v>
      </c>
      <c r="G50" s="33">
        <v>295000</v>
      </c>
      <c r="H50" s="33">
        <v>0</v>
      </c>
      <c r="I50" s="50">
        <v>3043.85</v>
      </c>
      <c r="J50" s="50">
        <v>3043.85</v>
      </c>
      <c r="K50" s="50"/>
      <c r="L50" s="51" t="e">
        <f>SUM(#REF!/F50)*100</f>
        <v>#REF!</v>
      </c>
      <c r="M50" s="49">
        <f t="shared" si="4"/>
        <v>108850</v>
      </c>
      <c r="N50" s="50">
        <v>108850</v>
      </c>
      <c r="O50" s="61">
        <v>0</v>
      </c>
      <c r="P50" s="47">
        <f t="shared" si="0"/>
        <v>2950</v>
      </c>
      <c r="Q50" s="46">
        <v>2950</v>
      </c>
      <c r="R50" s="46">
        <v>0</v>
      </c>
      <c r="S50" s="69"/>
    </row>
    <row r="51" spans="1:19" ht="16.5" customHeight="1">
      <c r="A51" s="9">
        <v>22</v>
      </c>
      <c r="B51" s="13">
        <v>756</v>
      </c>
      <c r="C51" s="9">
        <v>75621</v>
      </c>
      <c r="D51" s="11" t="s">
        <v>41</v>
      </c>
      <c r="E51" s="14" t="s">
        <v>134</v>
      </c>
      <c r="F51" s="32">
        <f t="shared" si="5"/>
        <v>39062865</v>
      </c>
      <c r="G51" s="33">
        <v>39062865</v>
      </c>
      <c r="H51" s="33">
        <v>0</v>
      </c>
      <c r="I51" s="50">
        <v>15761034</v>
      </c>
      <c r="J51" s="50">
        <v>15761034</v>
      </c>
      <c r="K51" s="50"/>
      <c r="L51" s="51" t="e">
        <f>SUM(#REF!/F51)*100</f>
        <v>#REF!</v>
      </c>
      <c r="M51" s="49">
        <f t="shared" si="4"/>
        <v>35406728</v>
      </c>
      <c r="N51" s="50">
        <v>35406728</v>
      </c>
      <c r="O51" s="61">
        <v>0</v>
      </c>
      <c r="P51" s="47">
        <f t="shared" si="0"/>
        <v>39908945</v>
      </c>
      <c r="Q51" s="46">
        <v>39908945</v>
      </c>
      <c r="R51" s="46">
        <v>0</v>
      </c>
      <c r="S51" s="69"/>
    </row>
    <row r="52" spans="1:19" ht="17.25" customHeight="1">
      <c r="A52" s="9">
        <v>23</v>
      </c>
      <c r="B52" s="13">
        <v>756</v>
      </c>
      <c r="C52" s="9">
        <v>75621</v>
      </c>
      <c r="D52" s="11" t="s">
        <v>42</v>
      </c>
      <c r="E52" s="14" t="s">
        <v>135</v>
      </c>
      <c r="F52" s="32">
        <f t="shared" si="5"/>
        <v>1410000</v>
      </c>
      <c r="G52" s="33">
        <v>1410000</v>
      </c>
      <c r="H52" s="33">
        <v>0</v>
      </c>
      <c r="I52" s="50">
        <v>1313720.66</v>
      </c>
      <c r="J52" s="50">
        <v>1313720.66</v>
      </c>
      <c r="K52" s="50"/>
      <c r="L52" s="51" t="e">
        <f>SUM(#REF!/F52)*100</f>
        <v>#REF!</v>
      </c>
      <c r="M52" s="49">
        <f t="shared" si="4"/>
        <v>950000</v>
      </c>
      <c r="N52" s="50">
        <v>950000</v>
      </c>
      <c r="O52" s="61">
        <v>0</v>
      </c>
      <c r="P52" s="47">
        <f t="shared" si="0"/>
        <v>1000000</v>
      </c>
      <c r="Q52" s="46">
        <v>1000000</v>
      </c>
      <c r="R52" s="46">
        <v>0</v>
      </c>
      <c r="S52" s="69"/>
    </row>
    <row r="53" spans="1:19" s="31" customFormat="1" ht="28.5" customHeight="1">
      <c r="A53" s="87" t="s">
        <v>48</v>
      </c>
      <c r="B53" s="88"/>
      <c r="C53" s="88"/>
      <c r="D53" s="89"/>
      <c r="E53" s="90"/>
      <c r="F53" s="34">
        <f>SUM(F30:F52)</f>
        <v>52647521</v>
      </c>
      <c r="G53" s="35">
        <f>SUM(G30:G52)</f>
        <v>52647521</v>
      </c>
      <c r="H53" s="35">
        <f>SUM(H30:H52)</f>
        <v>0</v>
      </c>
      <c r="I53" s="43">
        <f>SUM(I30:I52)</f>
        <v>24927573.31</v>
      </c>
      <c r="J53" s="43">
        <f>SUM(J30:J52)</f>
        <v>24927573.31</v>
      </c>
      <c r="K53" s="54">
        <v>0</v>
      </c>
      <c r="L53" s="51" t="e">
        <f>SUM(#REF!/F53)*100</f>
        <v>#REF!</v>
      </c>
      <c r="M53" s="45">
        <f>SUM(M30:M52)</f>
        <v>49527928.79</v>
      </c>
      <c r="N53" s="43">
        <f>SUM(N30:N52)</f>
        <v>49527928.79</v>
      </c>
      <c r="O53" s="59">
        <f>SUM(O30:O52)</f>
        <v>0</v>
      </c>
      <c r="P53" s="47">
        <f t="shared" si="0"/>
        <v>56764415</v>
      </c>
      <c r="Q53" s="53">
        <f>SUM(Q30:Q52)</f>
        <v>56764415</v>
      </c>
      <c r="R53" s="53">
        <f>SUM(R30:R52)</f>
        <v>0</v>
      </c>
      <c r="S53" s="69"/>
    </row>
    <row r="54" spans="1:19" ht="12">
      <c r="A54" s="9">
        <v>1</v>
      </c>
      <c r="B54" s="13">
        <v>758</v>
      </c>
      <c r="C54" s="9">
        <v>75801</v>
      </c>
      <c r="D54" s="9">
        <v>2920</v>
      </c>
      <c r="E54" s="12" t="s">
        <v>122</v>
      </c>
      <c r="F54" s="32">
        <f>SUM(G54+H54)</f>
        <v>11450698</v>
      </c>
      <c r="G54" s="33">
        <v>11450698</v>
      </c>
      <c r="H54" s="33">
        <v>0</v>
      </c>
      <c r="I54" s="50">
        <v>7046584</v>
      </c>
      <c r="J54" s="50">
        <v>7046584</v>
      </c>
      <c r="K54" s="46"/>
      <c r="L54" s="51" t="e">
        <f>SUM(#REF!/F54)*100</f>
        <v>#REF!</v>
      </c>
      <c r="M54" s="49">
        <f>SUM(N54+O54)</f>
        <v>14143876</v>
      </c>
      <c r="N54" s="50">
        <v>14143876</v>
      </c>
      <c r="O54" s="61">
        <v>0</v>
      </c>
      <c r="P54" s="47">
        <f t="shared" si="0"/>
        <v>16164125</v>
      </c>
      <c r="Q54" s="46">
        <v>16164125</v>
      </c>
      <c r="R54" s="46">
        <v>0</v>
      </c>
      <c r="S54" s="69"/>
    </row>
    <row r="55" spans="1:19" ht="12">
      <c r="A55" s="17">
        <v>2</v>
      </c>
      <c r="B55" s="6">
        <v>758</v>
      </c>
      <c r="C55" s="17">
        <v>75814</v>
      </c>
      <c r="D55" s="27" t="s">
        <v>43</v>
      </c>
      <c r="E55" s="28" t="s">
        <v>133</v>
      </c>
      <c r="F55" s="36">
        <f>SUM(G55+H55)</f>
        <v>350000</v>
      </c>
      <c r="G55" s="37">
        <v>350000</v>
      </c>
      <c r="H55" s="33">
        <v>0</v>
      </c>
      <c r="I55" s="56">
        <v>269501.63</v>
      </c>
      <c r="J55" s="56">
        <v>269501.63</v>
      </c>
      <c r="K55" s="56"/>
      <c r="L55" s="51" t="e">
        <f>SUM(#REF!/F55)*100</f>
        <v>#REF!</v>
      </c>
      <c r="M55" s="55">
        <f>SUM(N55+O55)</f>
        <v>250000</v>
      </c>
      <c r="N55" s="56">
        <v>250000</v>
      </c>
      <c r="O55" s="61">
        <v>0</v>
      </c>
      <c r="P55" s="47">
        <f t="shared" si="0"/>
        <v>320000</v>
      </c>
      <c r="Q55" s="68">
        <v>320000</v>
      </c>
      <c r="R55" s="46">
        <v>0</v>
      </c>
      <c r="S55" s="69"/>
    </row>
    <row r="56" spans="1:51" s="29" customFormat="1" ht="26.25" customHeight="1" hidden="1">
      <c r="A56" s="9">
        <v>3</v>
      </c>
      <c r="B56" s="13">
        <v>758</v>
      </c>
      <c r="C56" s="9">
        <v>75814</v>
      </c>
      <c r="D56" s="11" t="s">
        <v>29</v>
      </c>
      <c r="E56" s="12" t="s">
        <v>140</v>
      </c>
      <c r="F56" s="32">
        <f>SUM(G56+H56)</f>
        <v>1845407</v>
      </c>
      <c r="G56" s="33">
        <v>1845407</v>
      </c>
      <c r="H56" s="33">
        <v>0</v>
      </c>
      <c r="I56" s="50">
        <v>1253000</v>
      </c>
      <c r="J56" s="50">
        <v>1253000</v>
      </c>
      <c r="K56" s="50"/>
      <c r="L56" s="51" t="e">
        <f>SUM(#REF!/F56)*100</f>
        <v>#REF!</v>
      </c>
      <c r="M56" s="49">
        <f>SUM(N56+O56)</f>
        <v>0</v>
      </c>
      <c r="N56" s="50"/>
      <c r="O56" s="61">
        <v>0</v>
      </c>
      <c r="P56" s="47">
        <f t="shared" si="0"/>
        <v>0</v>
      </c>
      <c r="Q56" s="46"/>
      <c r="R56" s="46"/>
      <c r="S56" s="69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</row>
    <row r="57" spans="1:19" s="31" customFormat="1" ht="15.75" customHeight="1">
      <c r="A57" s="79" t="s">
        <v>49</v>
      </c>
      <c r="B57" s="80"/>
      <c r="C57" s="80"/>
      <c r="D57" s="81"/>
      <c r="E57" s="82"/>
      <c r="F57" s="38">
        <f>SUM(F54:F56)</f>
        <v>13646105</v>
      </c>
      <c r="G57" s="39">
        <f>SUM(G54:G56)</f>
        <v>13646105</v>
      </c>
      <c r="H57" s="39">
        <f>SUM(H54:H55)</f>
        <v>0</v>
      </c>
      <c r="I57" s="57">
        <f>SUM(I54:I56)</f>
        <v>8569085.629999999</v>
      </c>
      <c r="J57" s="57">
        <f>SUM(J54:J56)</f>
        <v>8569085.629999999</v>
      </c>
      <c r="K57" s="58">
        <v>0</v>
      </c>
      <c r="L57" s="51" t="e">
        <f>SUM(#REF!/F57)*100</f>
        <v>#REF!</v>
      </c>
      <c r="M57" s="45">
        <f>SUM(M54:M56)</f>
        <v>14393876</v>
      </c>
      <c r="N57" s="43">
        <f>SUM(N54:N56)</f>
        <v>14393876</v>
      </c>
      <c r="O57" s="62">
        <f>SUM(O54:O55)</f>
        <v>0</v>
      </c>
      <c r="P57" s="47">
        <f t="shared" si="0"/>
        <v>16484125</v>
      </c>
      <c r="Q57" s="53">
        <f>SUM(Q54:Q56)</f>
        <v>16484125</v>
      </c>
      <c r="R57" s="53">
        <f>SUM(R54:R56)</f>
        <v>0</v>
      </c>
      <c r="S57" s="69"/>
    </row>
    <row r="58" spans="1:19" ht="24">
      <c r="A58" s="15">
        <v>1</v>
      </c>
      <c r="B58" s="13">
        <v>801</v>
      </c>
      <c r="C58" s="9">
        <v>80101</v>
      </c>
      <c r="D58" s="11" t="s">
        <v>53</v>
      </c>
      <c r="E58" s="16" t="s">
        <v>88</v>
      </c>
      <c r="F58" s="34">
        <f>SUM(G58)</f>
        <v>780</v>
      </c>
      <c r="G58" s="35">
        <v>780</v>
      </c>
      <c r="H58" s="35">
        <v>0</v>
      </c>
      <c r="I58" s="50">
        <v>373</v>
      </c>
      <c r="J58" s="50">
        <v>373</v>
      </c>
      <c r="K58" s="50"/>
      <c r="L58" s="51" t="e">
        <f>SUM(#REF!/F58)*100</f>
        <v>#REF!</v>
      </c>
      <c r="M58" s="49">
        <f>SUM(N58)</f>
        <v>740</v>
      </c>
      <c r="N58" s="50">
        <v>740</v>
      </c>
      <c r="O58" s="61">
        <v>0</v>
      </c>
      <c r="P58" s="47">
        <f t="shared" si="0"/>
        <v>720</v>
      </c>
      <c r="Q58" s="46">
        <v>720</v>
      </c>
      <c r="R58" s="46">
        <v>0</v>
      </c>
      <c r="S58" s="69"/>
    </row>
    <row r="59" spans="1:19" ht="24">
      <c r="A59" s="15">
        <v>2</v>
      </c>
      <c r="B59" s="13">
        <v>801</v>
      </c>
      <c r="C59" s="9">
        <v>80101</v>
      </c>
      <c r="D59" s="11" t="s">
        <v>43</v>
      </c>
      <c r="E59" s="12" t="s">
        <v>89</v>
      </c>
      <c r="F59" s="32">
        <f>SUM(G59+H59)</f>
        <v>300</v>
      </c>
      <c r="G59" s="33">
        <v>300</v>
      </c>
      <c r="H59" s="35">
        <v>0</v>
      </c>
      <c r="I59" s="50">
        <v>180.95</v>
      </c>
      <c r="J59" s="50">
        <v>180.95</v>
      </c>
      <c r="K59" s="50"/>
      <c r="L59" s="51" t="e">
        <f>SUM(#REF!/F59)*100</f>
        <v>#REF!</v>
      </c>
      <c r="M59" s="49">
        <f>SUM(N59+O59)</f>
        <v>9200</v>
      </c>
      <c r="N59" s="50">
        <v>9200</v>
      </c>
      <c r="O59" s="59">
        <v>0</v>
      </c>
      <c r="P59" s="47">
        <f t="shared" si="0"/>
        <v>9300</v>
      </c>
      <c r="Q59" s="46">
        <v>9300</v>
      </c>
      <c r="R59" s="54">
        <v>0</v>
      </c>
      <c r="S59" s="69"/>
    </row>
    <row r="60" spans="1:19" ht="12">
      <c r="A60" s="15">
        <v>3</v>
      </c>
      <c r="B60" s="13">
        <v>801</v>
      </c>
      <c r="C60" s="9">
        <v>80101</v>
      </c>
      <c r="D60" s="11" t="s">
        <v>24</v>
      </c>
      <c r="E60" s="12" t="s">
        <v>62</v>
      </c>
      <c r="F60" s="32">
        <f>SUM(G60+H60)</f>
        <v>17000</v>
      </c>
      <c r="G60" s="33">
        <v>17000</v>
      </c>
      <c r="H60" s="35">
        <v>0</v>
      </c>
      <c r="I60" s="50">
        <v>6268.07</v>
      </c>
      <c r="J60" s="50">
        <v>6268.07</v>
      </c>
      <c r="K60" s="50"/>
      <c r="L60" s="51" t="e">
        <f>SUM(#REF!/F60)*100</f>
        <v>#REF!</v>
      </c>
      <c r="M60" s="49">
        <f>SUM(N60+O60)</f>
        <v>20000</v>
      </c>
      <c r="N60" s="50">
        <v>20000</v>
      </c>
      <c r="O60" s="59">
        <v>0</v>
      </c>
      <c r="P60" s="47">
        <f t="shared" si="0"/>
        <v>21000</v>
      </c>
      <c r="Q60" s="46">
        <v>21000</v>
      </c>
      <c r="R60" s="54">
        <v>0</v>
      </c>
      <c r="S60" s="69"/>
    </row>
    <row r="61" spans="1:19" ht="12">
      <c r="A61" s="15">
        <v>4</v>
      </c>
      <c r="B61" s="13">
        <v>801</v>
      </c>
      <c r="C61" s="9">
        <v>80101</v>
      </c>
      <c r="D61" s="11" t="s">
        <v>37</v>
      </c>
      <c r="E61" s="12" t="s">
        <v>54</v>
      </c>
      <c r="F61" s="32">
        <f>SUM(G61+H61)</f>
        <v>0</v>
      </c>
      <c r="G61" s="33">
        <v>0</v>
      </c>
      <c r="H61" s="35">
        <v>0</v>
      </c>
      <c r="I61" s="50">
        <v>12.33</v>
      </c>
      <c r="J61" s="50">
        <v>12.33</v>
      </c>
      <c r="K61" s="50"/>
      <c r="L61" s="51" t="e">
        <f>SUM(#REF!/F61)*100</f>
        <v>#REF!</v>
      </c>
      <c r="M61" s="49">
        <f>SUM(N61+O61)</f>
        <v>100</v>
      </c>
      <c r="N61" s="50">
        <v>100</v>
      </c>
      <c r="O61" s="59">
        <v>0</v>
      </c>
      <c r="P61" s="47">
        <f t="shared" si="0"/>
        <v>500</v>
      </c>
      <c r="Q61" s="46">
        <v>500</v>
      </c>
      <c r="R61" s="54">
        <v>0</v>
      </c>
      <c r="S61" s="69"/>
    </row>
    <row r="62" spans="1:19" ht="24">
      <c r="A62" s="15">
        <v>5</v>
      </c>
      <c r="B62" s="13">
        <v>801</v>
      </c>
      <c r="C62" s="9">
        <v>80101</v>
      </c>
      <c r="D62" s="11" t="s">
        <v>29</v>
      </c>
      <c r="E62" s="12" t="s">
        <v>123</v>
      </c>
      <c r="F62" s="32">
        <f aca="true" t="shared" si="6" ref="F62:F75">SUM(G62+H62)</f>
        <v>3861</v>
      </c>
      <c r="G62" s="33">
        <v>3861</v>
      </c>
      <c r="H62" s="35">
        <v>0</v>
      </c>
      <c r="I62" s="50">
        <v>2950.34</v>
      </c>
      <c r="J62" s="50">
        <v>2950.34</v>
      </c>
      <c r="K62" s="50"/>
      <c r="L62" s="51" t="e">
        <f>SUM(#REF!/F62)*100</f>
        <v>#REF!</v>
      </c>
      <c r="M62" s="49">
        <f aca="true" t="shared" si="7" ref="M62:M75">SUM(N62+O62)</f>
        <v>1915</v>
      </c>
      <c r="N62" s="50">
        <v>1915</v>
      </c>
      <c r="O62" s="59">
        <v>0</v>
      </c>
      <c r="P62" s="47">
        <f t="shared" si="0"/>
        <v>1920</v>
      </c>
      <c r="Q62" s="46">
        <v>1920</v>
      </c>
      <c r="R62" s="54">
        <v>0</v>
      </c>
      <c r="S62" s="69"/>
    </row>
    <row r="63" spans="1:19" ht="13.5" customHeight="1">
      <c r="A63" s="15">
        <v>6</v>
      </c>
      <c r="B63" s="13">
        <v>801</v>
      </c>
      <c r="C63" s="9">
        <v>80104</v>
      </c>
      <c r="D63" s="11" t="s">
        <v>24</v>
      </c>
      <c r="E63" s="12" t="s">
        <v>113</v>
      </c>
      <c r="F63" s="32">
        <f t="shared" si="6"/>
        <v>285120</v>
      </c>
      <c r="G63" s="33">
        <v>285120</v>
      </c>
      <c r="H63" s="35">
        <v>0</v>
      </c>
      <c r="I63" s="50">
        <v>172524.1</v>
      </c>
      <c r="J63" s="50">
        <v>172524.1</v>
      </c>
      <c r="K63" s="50"/>
      <c r="L63" s="51" t="e">
        <f>SUM(#REF!/F63)*100</f>
        <v>#REF!</v>
      </c>
      <c r="M63" s="49">
        <f t="shared" si="7"/>
        <v>271920</v>
      </c>
      <c r="N63" s="50">
        <v>271920</v>
      </c>
      <c r="O63" s="59">
        <v>0</v>
      </c>
      <c r="P63" s="47">
        <f t="shared" si="0"/>
        <v>279760</v>
      </c>
      <c r="Q63" s="46">
        <v>279760</v>
      </c>
      <c r="R63" s="54">
        <v>0</v>
      </c>
      <c r="S63" s="69"/>
    </row>
    <row r="64" spans="1:19" ht="24">
      <c r="A64" s="15">
        <v>7</v>
      </c>
      <c r="B64" s="13">
        <v>801</v>
      </c>
      <c r="C64" s="9">
        <v>80104</v>
      </c>
      <c r="D64" s="11" t="s">
        <v>43</v>
      </c>
      <c r="E64" s="12" t="s">
        <v>94</v>
      </c>
      <c r="F64" s="32">
        <f t="shared" si="6"/>
        <v>70</v>
      </c>
      <c r="G64" s="33">
        <v>70</v>
      </c>
      <c r="H64" s="35">
        <v>0</v>
      </c>
      <c r="I64" s="50">
        <v>19.67</v>
      </c>
      <c r="J64" s="50">
        <v>19.67</v>
      </c>
      <c r="K64" s="50"/>
      <c r="L64" s="51" t="e">
        <f>SUM(#REF!/F64)*100</f>
        <v>#REF!</v>
      </c>
      <c r="M64" s="49">
        <f t="shared" si="7"/>
        <v>2400</v>
      </c>
      <c r="N64" s="50">
        <v>2400</v>
      </c>
      <c r="O64" s="59">
        <v>0</v>
      </c>
      <c r="P64" s="47">
        <f aca="true" t="shared" si="8" ref="P64:P103">SUM(R64+Q64)</f>
        <v>2620</v>
      </c>
      <c r="Q64" s="46">
        <v>2620</v>
      </c>
      <c r="R64" s="54">
        <v>0</v>
      </c>
      <c r="S64" s="69"/>
    </row>
    <row r="65" spans="1:19" ht="24">
      <c r="A65" s="15">
        <v>8</v>
      </c>
      <c r="B65" s="13">
        <v>801</v>
      </c>
      <c r="C65" s="9">
        <v>80104</v>
      </c>
      <c r="D65" s="11" t="s">
        <v>29</v>
      </c>
      <c r="E65" s="12" t="s">
        <v>124</v>
      </c>
      <c r="F65" s="32">
        <f t="shared" si="6"/>
        <v>240</v>
      </c>
      <c r="G65" s="33">
        <v>240</v>
      </c>
      <c r="H65" s="35">
        <v>0</v>
      </c>
      <c r="I65" s="50">
        <v>120.02</v>
      </c>
      <c r="J65" s="50">
        <v>120.02</v>
      </c>
      <c r="K65" s="50"/>
      <c r="L65" s="51" t="e">
        <f>SUM(#REF!/F65)*100</f>
        <v>#REF!</v>
      </c>
      <c r="M65" s="49">
        <f t="shared" si="7"/>
        <v>300</v>
      </c>
      <c r="N65" s="50">
        <v>300</v>
      </c>
      <c r="O65" s="59">
        <v>0</v>
      </c>
      <c r="P65" s="47">
        <f t="shared" si="8"/>
        <v>290</v>
      </c>
      <c r="Q65" s="46">
        <v>290</v>
      </c>
      <c r="R65" s="54">
        <v>0</v>
      </c>
      <c r="S65" s="69"/>
    </row>
    <row r="66" spans="1:19" ht="39" customHeight="1">
      <c r="A66" s="15">
        <v>9</v>
      </c>
      <c r="B66" s="13">
        <v>801</v>
      </c>
      <c r="C66" s="9">
        <v>80104</v>
      </c>
      <c r="D66" s="11" t="s">
        <v>44</v>
      </c>
      <c r="E66" s="12" t="s">
        <v>90</v>
      </c>
      <c r="F66" s="32">
        <f t="shared" si="6"/>
        <v>331036</v>
      </c>
      <c r="G66" s="33">
        <v>331036</v>
      </c>
      <c r="H66" s="35">
        <v>0</v>
      </c>
      <c r="I66" s="50">
        <v>181066.77</v>
      </c>
      <c r="J66" s="50">
        <v>181066.77</v>
      </c>
      <c r="K66" s="50"/>
      <c r="L66" s="51" t="e">
        <f>SUM(#REF!/F66)*100</f>
        <v>#REF!</v>
      </c>
      <c r="M66" s="49">
        <f t="shared" si="7"/>
        <v>728000</v>
      </c>
      <c r="N66" s="50">
        <v>728000</v>
      </c>
      <c r="O66" s="59">
        <v>0</v>
      </c>
      <c r="P66" s="47">
        <f t="shared" si="8"/>
        <v>1132000</v>
      </c>
      <c r="Q66" s="46">
        <v>1132000</v>
      </c>
      <c r="R66" s="54">
        <v>0</v>
      </c>
      <c r="S66" s="69"/>
    </row>
    <row r="67" spans="1:19" ht="36.75" customHeight="1">
      <c r="A67" s="15">
        <v>10</v>
      </c>
      <c r="B67" s="13">
        <v>801</v>
      </c>
      <c r="C67" s="9"/>
      <c r="D67" s="11"/>
      <c r="E67" s="12" t="s">
        <v>101</v>
      </c>
      <c r="F67" s="32"/>
      <c r="G67" s="33"/>
      <c r="H67" s="35"/>
      <c r="I67" s="50"/>
      <c r="J67" s="50"/>
      <c r="K67" s="50"/>
      <c r="L67" s="51"/>
      <c r="M67" s="49">
        <f t="shared" si="7"/>
        <v>162000</v>
      </c>
      <c r="N67" s="50">
        <v>162000</v>
      </c>
      <c r="O67" s="59">
        <v>0</v>
      </c>
      <c r="P67" s="47">
        <f t="shared" si="8"/>
        <v>251000</v>
      </c>
      <c r="Q67" s="46">
        <v>251000</v>
      </c>
      <c r="R67" s="54">
        <v>0</v>
      </c>
      <c r="S67" s="69"/>
    </row>
    <row r="68" spans="1:19" ht="24">
      <c r="A68" s="15">
        <v>11</v>
      </c>
      <c r="B68" s="13">
        <v>801</v>
      </c>
      <c r="C68" s="9">
        <v>80110</v>
      </c>
      <c r="D68" s="11" t="s">
        <v>53</v>
      </c>
      <c r="E68" s="12" t="s">
        <v>91</v>
      </c>
      <c r="F68" s="32">
        <f t="shared" si="6"/>
        <v>530</v>
      </c>
      <c r="G68" s="33">
        <v>530</v>
      </c>
      <c r="H68" s="35">
        <v>0</v>
      </c>
      <c r="I68" s="50">
        <v>306</v>
      </c>
      <c r="J68" s="50">
        <v>306</v>
      </c>
      <c r="K68" s="50"/>
      <c r="L68" s="51" t="e">
        <f>SUM(#REF!/F68)*100</f>
        <v>#REF!</v>
      </c>
      <c r="M68" s="49">
        <f t="shared" si="7"/>
        <v>580</v>
      </c>
      <c r="N68" s="50">
        <v>580</v>
      </c>
      <c r="O68" s="59">
        <v>0</v>
      </c>
      <c r="P68" s="47">
        <f t="shared" si="8"/>
        <v>620</v>
      </c>
      <c r="Q68" s="46">
        <v>620</v>
      </c>
      <c r="R68" s="54">
        <v>0</v>
      </c>
      <c r="S68" s="69"/>
    </row>
    <row r="69" spans="1:19" ht="19.5" customHeight="1">
      <c r="A69" s="15">
        <v>12</v>
      </c>
      <c r="B69" s="13">
        <v>801</v>
      </c>
      <c r="C69" s="9"/>
      <c r="D69" s="11"/>
      <c r="E69" s="12" t="s">
        <v>92</v>
      </c>
      <c r="F69" s="32"/>
      <c r="G69" s="33"/>
      <c r="H69" s="35"/>
      <c r="I69" s="50"/>
      <c r="J69" s="50"/>
      <c r="K69" s="50"/>
      <c r="L69" s="51"/>
      <c r="M69" s="49">
        <f t="shared" si="7"/>
        <v>6100</v>
      </c>
      <c r="N69" s="50">
        <v>6100</v>
      </c>
      <c r="O69" s="59">
        <v>0</v>
      </c>
      <c r="P69" s="47">
        <f t="shared" si="8"/>
        <v>6000</v>
      </c>
      <c r="Q69" s="46">
        <v>6000</v>
      </c>
      <c r="R69" s="54">
        <v>0</v>
      </c>
      <c r="S69" s="69"/>
    </row>
    <row r="70" spans="1:19" ht="24">
      <c r="A70" s="15">
        <v>13</v>
      </c>
      <c r="B70" s="13">
        <v>801</v>
      </c>
      <c r="C70" s="9">
        <v>80110</v>
      </c>
      <c r="D70" s="11" t="s">
        <v>29</v>
      </c>
      <c r="E70" s="12" t="s">
        <v>125</v>
      </c>
      <c r="F70" s="32">
        <f t="shared" si="6"/>
        <v>710</v>
      </c>
      <c r="G70" s="33">
        <v>710</v>
      </c>
      <c r="H70" s="35">
        <v>0</v>
      </c>
      <c r="I70" s="50">
        <v>400.38</v>
      </c>
      <c r="J70" s="50">
        <v>400.38</v>
      </c>
      <c r="K70" s="50"/>
      <c r="L70" s="51" t="e">
        <f>SUM(#REF!/F70)*100</f>
        <v>#REF!</v>
      </c>
      <c r="M70" s="49">
        <f t="shared" si="7"/>
        <v>970</v>
      </c>
      <c r="N70" s="50">
        <v>970</v>
      </c>
      <c r="O70" s="59">
        <v>0</v>
      </c>
      <c r="P70" s="47">
        <f t="shared" si="8"/>
        <v>950</v>
      </c>
      <c r="Q70" s="46">
        <v>950</v>
      </c>
      <c r="R70" s="54">
        <v>0</v>
      </c>
      <c r="S70" s="69"/>
    </row>
    <row r="71" spans="1:19" ht="24">
      <c r="A71" s="15">
        <v>14</v>
      </c>
      <c r="B71" s="13">
        <v>801</v>
      </c>
      <c r="C71" s="9">
        <v>80110</v>
      </c>
      <c r="D71" s="11" t="s">
        <v>43</v>
      </c>
      <c r="E71" s="12" t="s">
        <v>95</v>
      </c>
      <c r="F71" s="32">
        <v>0</v>
      </c>
      <c r="G71" s="33">
        <v>0</v>
      </c>
      <c r="H71" s="35">
        <v>0</v>
      </c>
      <c r="I71" s="50"/>
      <c r="J71" s="50"/>
      <c r="K71" s="50"/>
      <c r="L71" s="51" t="e">
        <f>SUM(#REF!/F71)*100</f>
        <v>#REF!</v>
      </c>
      <c r="M71" s="49">
        <f t="shared" si="7"/>
        <v>1800</v>
      </c>
      <c r="N71" s="50">
        <v>1800</v>
      </c>
      <c r="O71" s="59">
        <v>0</v>
      </c>
      <c r="P71" s="47">
        <f t="shared" si="8"/>
        <v>1900</v>
      </c>
      <c r="Q71" s="46">
        <v>1900</v>
      </c>
      <c r="R71" s="54">
        <v>0</v>
      </c>
      <c r="S71" s="69"/>
    </row>
    <row r="72" spans="1:19" ht="24">
      <c r="A72" s="15">
        <v>15</v>
      </c>
      <c r="B72" s="13">
        <v>801</v>
      </c>
      <c r="C72" s="9">
        <v>80120</v>
      </c>
      <c r="D72" s="11" t="s">
        <v>53</v>
      </c>
      <c r="E72" s="12" t="s">
        <v>93</v>
      </c>
      <c r="F72" s="32">
        <f t="shared" si="6"/>
        <v>350</v>
      </c>
      <c r="G72" s="33">
        <v>350</v>
      </c>
      <c r="H72" s="35">
        <v>0</v>
      </c>
      <c r="I72" s="50">
        <v>222</v>
      </c>
      <c r="J72" s="50">
        <v>222</v>
      </c>
      <c r="K72" s="50"/>
      <c r="L72" s="51" t="e">
        <f>SUM(#REF!/F72)*100</f>
        <v>#REF!</v>
      </c>
      <c r="M72" s="49">
        <f t="shared" si="7"/>
        <v>350</v>
      </c>
      <c r="N72" s="50">
        <v>350</v>
      </c>
      <c r="O72" s="59">
        <v>0</v>
      </c>
      <c r="P72" s="47">
        <f t="shared" si="8"/>
        <v>350</v>
      </c>
      <c r="Q72" s="46">
        <v>350</v>
      </c>
      <c r="R72" s="54">
        <v>0</v>
      </c>
      <c r="S72" s="69"/>
    </row>
    <row r="73" spans="1:19" ht="27.75" customHeight="1">
      <c r="A73" s="15">
        <v>16</v>
      </c>
      <c r="B73" s="13">
        <v>801</v>
      </c>
      <c r="C73" s="9"/>
      <c r="D73" s="11"/>
      <c r="E73" s="12" t="s">
        <v>126</v>
      </c>
      <c r="F73" s="32"/>
      <c r="G73" s="33"/>
      <c r="H73" s="35"/>
      <c r="I73" s="50"/>
      <c r="J73" s="50"/>
      <c r="K73" s="50"/>
      <c r="L73" s="51"/>
      <c r="M73" s="49">
        <f t="shared" si="7"/>
        <v>500</v>
      </c>
      <c r="N73" s="50">
        <v>500</v>
      </c>
      <c r="O73" s="59">
        <v>0</v>
      </c>
      <c r="P73" s="47">
        <f t="shared" si="8"/>
        <v>470</v>
      </c>
      <c r="Q73" s="46">
        <v>470</v>
      </c>
      <c r="R73" s="54">
        <v>0</v>
      </c>
      <c r="S73" s="69"/>
    </row>
    <row r="74" spans="1:19" ht="15.75" customHeight="1">
      <c r="A74" s="15">
        <v>17</v>
      </c>
      <c r="B74" s="13">
        <v>801</v>
      </c>
      <c r="C74" s="9">
        <v>80114</v>
      </c>
      <c r="D74" s="11" t="s">
        <v>43</v>
      </c>
      <c r="E74" s="12" t="s">
        <v>96</v>
      </c>
      <c r="F74" s="32">
        <f>SUM(G74+H74)</f>
        <v>80</v>
      </c>
      <c r="G74" s="33">
        <v>80</v>
      </c>
      <c r="H74" s="35">
        <v>0</v>
      </c>
      <c r="I74" s="50">
        <v>20.34</v>
      </c>
      <c r="J74" s="50">
        <v>20.34</v>
      </c>
      <c r="K74" s="50"/>
      <c r="L74" s="51" t="e">
        <f>SUM(#REF!/F74)*100</f>
        <v>#REF!</v>
      </c>
      <c r="M74" s="49">
        <f>SUM(N74+O74)</f>
        <v>2000</v>
      </c>
      <c r="N74" s="50">
        <v>2000</v>
      </c>
      <c r="O74" s="59">
        <v>0</v>
      </c>
      <c r="P74" s="47">
        <f>SUM(R74+Q74)</f>
        <v>2600</v>
      </c>
      <c r="Q74" s="46">
        <v>2600</v>
      </c>
      <c r="R74" s="54">
        <v>0</v>
      </c>
      <c r="S74" s="69"/>
    </row>
    <row r="75" spans="1:19" ht="24">
      <c r="A75" s="15">
        <v>18</v>
      </c>
      <c r="B75" s="13">
        <v>801</v>
      </c>
      <c r="C75" s="9">
        <v>80120</v>
      </c>
      <c r="D75" s="11" t="s">
        <v>29</v>
      </c>
      <c r="E75" s="12" t="s">
        <v>127</v>
      </c>
      <c r="F75" s="32">
        <f t="shared" si="6"/>
        <v>350</v>
      </c>
      <c r="G75" s="33">
        <v>350</v>
      </c>
      <c r="H75" s="35">
        <v>0</v>
      </c>
      <c r="I75" s="50">
        <v>171.71</v>
      </c>
      <c r="J75" s="50">
        <v>171.71</v>
      </c>
      <c r="K75" s="50"/>
      <c r="L75" s="51" t="e">
        <f>SUM(#REF!/F75)*100</f>
        <v>#REF!</v>
      </c>
      <c r="M75" s="49">
        <f t="shared" si="7"/>
        <v>188</v>
      </c>
      <c r="N75" s="50">
        <v>188</v>
      </c>
      <c r="O75" s="59">
        <v>0</v>
      </c>
      <c r="P75" s="47">
        <f t="shared" si="8"/>
        <v>188</v>
      </c>
      <c r="Q75" s="46">
        <v>188</v>
      </c>
      <c r="R75" s="54">
        <v>0</v>
      </c>
      <c r="S75" s="69"/>
    </row>
    <row r="76" spans="1:20" s="31" customFormat="1" ht="18" customHeight="1">
      <c r="A76" s="79" t="s">
        <v>47</v>
      </c>
      <c r="B76" s="80"/>
      <c r="C76" s="80"/>
      <c r="D76" s="81"/>
      <c r="E76" s="82"/>
      <c r="F76" s="34">
        <f>SUM(F58:F75)</f>
        <v>640427</v>
      </c>
      <c r="G76" s="35">
        <f>SUM(G58:G75)</f>
        <v>640427</v>
      </c>
      <c r="H76" s="34">
        <f>SUM(H59:H75)</f>
        <v>0</v>
      </c>
      <c r="I76" s="45">
        <f>SUM(I58:I75)</f>
        <v>364635.68000000005</v>
      </c>
      <c r="J76" s="45">
        <f>SUM(J58:J75)</f>
        <v>364635.68000000005</v>
      </c>
      <c r="K76" s="53">
        <v>0</v>
      </c>
      <c r="L76" s="51" t="e">
        <f>SUM(#REF!/F76)*100</f>
        <v>#REF!</v>
      </c>
      <c r="M76" s="45">
        <f>SUM(M58:M75)</f>
        <v>1209063</v>
      </c>
      <c r="N76" s="43">
        <f>SUM(N58:N75)</f>
        <v>1209063</v>
      </c>
      <c r="O76" s="52">
        <f>SUM(O59:O75)</f>
        <v>0</v>
      </c>
      <c r="P76" s="47">
        <f t="shared" si="8"/>
        <v>1712188</v>
      </c>
      <c r="Q76" s="53">
        <f>SUM(Q58:Q75)</f>
        <v>1712188</v>
      </c>
      <c r="R76" s="53">
        <f>SUM(R58:R75)</f>
        <v>0</v>
      </c>
      <c r="S76" s="69"/>
      <c r="T76" s="64"/>
    </row>
    <row r="77" spans="1:19" ht="24" customHeight="1">
      <c r="A77" s="9">
        <v>1</v>
      </c>
      <c r="B77" s="13">
        <v>851</v>
      </c>
      <c r="C77" s="9">
        <v>85195</v>
      </c>
      <c r="D77" s="11" t="s">
        <v>46</v>
      </c>
      <c r="E77" s="14" t="s">
        <v>128</v>
      </c>
      <c r="F77" s="32">
        <f aca="true" t="shared" si="9" ref="F77:F82">SUM(G77+H77)</f>
        <v>120</v>
      </c>
      <c r="G77" s="33">
        <v>120</v>
      </c>
      <c r="H77" s="35">
        <v>0</v>
      </c>
      <c r="I77" s="50">
        <v>120</v>
      </c>
      <c r="J77" s="50">
        <v>120</v>
      </c>
      <c r="K77" s="50"/>
      <c r="L77" s="51" t="e">
        <f>SUM(#REF!/F77)*100</f>
        <v>#REF!</v>
      </c>
      <c r="M77" s="49">
        <f>SUM(N77+O77)</f>
        <v>0</v>
      </c>
      <c r="N77" s="50">
        <v>0</v>
      </c>
      <c r="O77" s="59">
        <v>0</v>
      </c>
      <c r="P77" s="47">
        <f t="shared" si="8"/>
        <v>12</v>
      </c>
      <c r="Q77" s="46">
        <v>12</v>
      </c>
      <c r="R77" s="46">
        <v>0</v>
      </c>
      <c r="S77" s="69"/>
    </row>
    <row r="78" spans="1:19" s="31" customFormat="1" ht="16.5" customHeight="1">
      <c r="A78" s="79" t="s">
        <v>65</v>
      </c>
      <c r="B78" s="80"/>
      <c r="C78" s="80"/>
      <c r="D78" s="81"/>
      <c r="E78" s="82"/>
      <c r="F78" s="34">
        <f t="shared" si="9"/>
        <v>120</v>
      </c>
      <c r="G78" s="35">
        <f>SUM(G77)</f>
        <v>120</v>
      </c>
      <c r="H78" s="34">
        <v>0</v>
      </c>
      <c r="I78" s="45">
        <f>SUM(I77)</f>
        <v>120</v>
      </c>
      <c r="J78" s="45">
        <f>SUM(J77)</f>
        <v>120</v>
      </c>
      <c r="K78" s="45"/>
      <c r="L78" s="51" t="e">
        <f>SUM(#REF!/F78)*100</f>
        <v>#REF!</v>
      </c>
      <c r="M78" s="45">
        <f>SUM(N78+O78)</f>
        <v>0</v>
      </c>
      <c r="N78" s="43">
        <f>SUM(N77)</f>
        <v>0</v>
      </c>
      <c r="O78" s="52">
        <v>0</v>
      </c>
      <c r="P78" s="47">
        <f t="shared" si="8"/>
        <v>12</v>
      </c>
      <c r="Q78" s="54">
        <f>SUM(Q77)</f>
        <v>12</v>
      </c>
      <c r="R78" s="54">
        <v>0</v>
      </c>
      <c r="S78" s="69"/>
    </row>
    <row r="79" spans="1:19" ht="39.75" customHeight="1">
      <c r="A79" s="15">
        <v>1</v>
      </c>
      <c r="B79" s="13">
        <v>852</v>
      </c>
      <c r="C79" s="9">
        <v>85212</v>
      </c>
      <c r="D79" s="11" t="s">
        <v>46</v>
      </c>
      <c r="E79" s="14" t="s">
        <v>114</v>
      </c>
      <c r="F79" s="32">
        <f t="shared" si="9"/>
        <v>1240000</v>
      </c>
      <c r="G79" s="33">
        <v>1240000</v>
      </c>
      <c r="H79" s="35">
        <v>0</v>
      </c>
      <c r="I79" s="50">
        <v>513505</v>
      </c>
      <c r="J79" s="50">
        <v>513505</v>
      </c>
      <c r="K79" s="50"/>
      <c r="L79" s="51" t="e">
        <f>SUM(#REF!/F79)*100</f>
        <v>#REF!</v>
      </c>
      <c r="M79" s="49">
        <f>SUM(N79+O79)</f>
        <v>1234000</v>
      </c>
      <c r="N79" s="50">
        <v>1234000</v>
      </c>
      <c r="O79" s="59">
        <v>0</v>
      </c>
      <c r="P79" s="47">
        <f t="shared" si="8"/>
        <v>1352000</v>
      </c>
      <c r="Q79" s="46">
        <v>1352000</v>
      </c>
      <c r="R79" s="54">
        <v>0</v>
      </c>
      <c r="S79" s="69"/>
    </row>
    <row r="80" spans="1:19" ht="38.25" customHeight="1">
      <c r="A80" s="15">
        <v>2</v>
      </c>
      <c r="B80" s="13">
        <v>852</v>
      </c>
      <c r="C80" s="9">
        <v>85213</v>
      </c>
      <c r="D80" s="11" t="s">
        <v>46</v>
      </c>
      <c r="E80" s="14" t="s">
        <v>115</v>
      </c>
      <c r="F80" s="32">
        <f t="shared" si="9"/>
        <v>13400</v>
      </c>
      <c r="G80" s="33">
        <v>13400</v>
      </c>
      <c r="H80" s="35">
        <v>0</v>
      </c>
      <c r="I80" s="50">
        <v>6690</v>
      </c>
      <c r="J80" s="50">
        <v>6690</v>
      </c>
      <c r="K80" s="50"/>
      <c r="L80" s="51" t="e">
        <f>SUM(#REF!/F80)*100</f>
        <v>#REF!</v>
      </c>
      <c r="M80" s="49">
        <f>SUM(N80+O80)</f>
        <v>1100</v>
      </c>
      <c r="N80" s="50">
        <v>1100</v>
      </c>
      <c r="O80" s="59">
        <v>0</v>
      </c>
      <c r="P80" s="47">
        <f t="shared" si="8"/>
        <v>2600</v>
      </c>
      <c r="Q80" s="46">
        <v>2600</v>
      </c>
      <c r="R80" s="54">
        <v>0</v>
      </c>
      <c r="S80" s="69"/>
    </row>
    <row r="81" spans="1:19" ht="24">
      <c r="A81" s="15">
        <v>3</v>
      </c>
      <c r="B81" s="13">
        <v>852</v>
      </c>
      <c r="C81" s="9">
        <v>85213</v>
      </c>
      <c r="D81" s="11" t="s">
        <v>45</v>
      </c>
      <c r="E81" s="14" t="s">
        <v>116</v>
      </c>
      <c r="F81" s="32">
        <f t="shared" si="9"/>
        <v>0</v>
      </c>
      <c r="G81" s="33"/>
      <c r="H81" s="35">
        <v>0</v>
      </c>
      <c r="I81" s="50">
        <v>6690</v>
      </c>
      <c r="J81" s="50">
        <v>6690</v>
      </c>
      <c r="K81" s="50"/>
      <c r="L81" s="51" t="e">
        <f>SUM(#REF!/F81)*100</f>
        <v>#REF!</v>
      </c>
      <c r="M81" s="49">
        <f>SUM(N81+O81)</f>
        <v>15800</v>
      </c>
      <c r="N81" s="50">
        <v>15800</v>
      </c>
      <c r="O81" s="59">
        <v>0</v>
      </c>
      <c r="P81" s="47">
        <f t="shared" si="8"/>
        <v>14100</v>
      </c>
      <c r="Q81" s="46">
        <v>14100</v>
      </c>
      <c r="R81" s="54">
        <v>0</v>
      </c>
      <c r="S81" s="69"/>
    </row>
    <row r="82" spans="1:19" ht="24">
      <c r="A82" s="15">
        <v>4</v>
      </c>
      <c r="B82" s="13">
        <v>852</v>
      </c>
      <c r="C82" s="9">
        <v>85214</v>
      </c>
      <c r="D82" s="11" t="s">
        <v>45</v>
      </c>
      <c r="E82" s="14" t="s">
        <v>117</v>
      </c>
      <c r="F82" s="32">
        <f t="shared" si="9"/>
        <v>29600</v>
      </c>
      <c r="G82" s="33">
        <v>29600</v>
      </c>
      <c r="H82" s="35">
        <v>0</v>
      </c>
      <c r="I82" s="50">
        <v>13760</v>
      </c>
      <c r="J82" s="50">
        <v>13760</v>
      </c>
      <c r="K82" s="50"/>
      <c r="L82" s="51" t="e">
        <f>SUM(#REF!/F82)*100</f>
        <v>#REF!</v>
      </c>
      <c r="M82" s="49">
        <f aca="true" t="shared" si="10" ref="M82:M89">SUM(N82+O82)</f>
        <v>26000</v>
      </c>
      <c r="N82" s="50">
        <v>26000</v>
      </c>
      <c r="O82" s="59">
        <v>0</v>
      </c>
      <c r="P82" s="47">
        <f t="shared" si="8"/>
        <v>19000</v>
      </c>
      <c r="Q82" s="46">
        <v>19000</v>
      </c>
      <c r="R82" s="54">
        <v>0</v>
      </c>
      <c r="S82" s="69"/>
    </row>
    <row r="83" spans="1:19" ht="24">
      <c r="A83" s="15">
        <v>5</v>
      </c>
      <c r="B83" s="13">
        <v>852</v>
      </c>
      <c r="C83" s="9"/>
      <c r="D83" s="11"/>
      <c r="E83" s="14" t="s">
        <v>118</v>
      </c>
      <c r="F83" s="32"/>
      <c r="G83" s="33"/>
      <c r="H83" s="35"/>
      <c r="I83" s="50"/>
      <c r="J83" s="50"/>
      <c r="K83" s="50"/>
      <c r="L83" s="51"/>
      <c r="M83" s="49">
        <f t="shared" si="10"/>
        <v>154000</v>
      </c>
      <c r="N83" s="50">
        <v>154000</v>
      </c>
      <c r="O83" s="59">
        <v>0</v>
      </c>
      <c r="P83" s="47">
        <f t="shared" si="8"/>
        <v>139000</v>
      </c>
      <c r="Q83" s="46">
        <v>139000</v>
      </c>
      <c r="R83" s="54">
        <v>0</v>
      </c>
      <c r="S83" s="69"/>
    </row>
    <row r="84" spans="1:19" ht="28.5" customHeight="1">
      <c r="A84" s="15">
        <v>6</v>
      </c>
      <c r="B84" s="13">
        <v>852</v>
      </c>
      <c r="C84" s="9">
        <v>85219</v>
      </c>
      <c r="D84" s="11" t="s">
        <v>45</v>
      </c>
      <c r="E84" s="14" t="s">
        <v>119</v>
      </c>
      <c r="F84" s="32">
        <f>SUM(G84+H84)</f>
        <v>106600</v>
      </c>
      <c r="G84" s="33">
        <v>106600</v>
      </c>
      <c r="H84" s="35">
        <v>0</v>
      </c>
      <c r="I84" s="50">
        <v>47537</v>
      </c>
      <c r="J84" s="50">
        <v>47537</v>
      </c>
      <c r="K84" s="50"/>
      <c r="L84" s="51" t="e">
        <f>SUM(#REF!/F84)*100</f>
        <v>#REF!</v>
      </c>
      <c r="M84" s="49">
        <f t="shared" si="10"/>
        <v>97000</v>
      </c>
      <c r="N84" s="50">
        <v>97000</v>
      </c>
      <c r="O84" s="59">
        <v>0</v>
      </c>
      <c r="P84" s="47">
        <f>SUM(R84+Q84)</f>
        <v>99400</v>
      </c>
      <c r="Q84" s="46">
        <v>99400</v>
      </c>
      <c r="R84" s="54">
        <v>0</v>
      </c>
      <c r="S84" s="69"/>
    </row>
    <row r="85" spans="1:19" ht="24">
      <c r="A85" s="15">
        <v>7</v>
      </c>
      <c r="B85" s="13">
        <v>852</v>
      </c>
      <c r="C85" s="9"/>
      <c r="D85" s="11"/>
      <c r="E85" s="14" t="s">
        <v>120</v>
      </c>
      <c r="F85" s="32"/>
      <c r="G85" s="33"/>
      <c r="H85" s="35"/>
      <c r="I85" s="50"/>
      <c r="J85" s="50"/>
      <c r="K85" s="50"/>
      <c r="L85" s="51"/>
      <c r="M85" s="49">
        <f t="shared" si="10"/>
        <v>48000</v>
      </c>
      <c r="N85" s="50">
        <v>48000</v>
      </c>
      <c r="O85" s="59">
        <v>0</v>
      </c>
      <c r="P85" s="47">
        <f>SUM(R85+Q85)</f>
        <v>50000</v>
      </c>
      <c r="Q85" s="46">
        <v>50000</v>
      </c>
      <c r="R85" s="54">
        <v>0</v>
      </c>
      <c r="S85" s="69"/>
    </row>
    <row r="86" spans="1:19" ht="24">
      <c r="A86" s="15">
        <v>8</v>
      </c>
      <c r="B86" s="13">
        <v>852</v>
      </c>
      <c r="C86" s="42"/>
      <c r="D86" s="41"/>
      <c r="E86" s="26" t="s">
        <v>108</v>
      </c>
      <c r="F86" s="32"/>
      <c r="G86" s="33"/>
      <c r="H86" s="35"/>
      <c r="I86" s="50"/>
      <c r="J86" s="50"/>
      <c r="K86" s="50"/>
      <c r="L86" s="51"/>
      <c r="M86" s="49">
        <f t="shared" si="10"/>
        <v>8400</v>
      </c>
      <c r="N86" s="50">
        <v>8400</v>
      </c>
      <c r="O86" s="59">
        <v>0</v>
      </c>
      <c r="P86" s="47">
        <f>SUM(R86+Q86)</f>
        <v>2400</v>
      </c>
      <c r="Q86" s="46">
        <v>2400</v>
      </c>
      <c r="R86" s="54">
        <v>0</v>
      </c>
      <c r="S86" s="69"/>
    </row>
    <row r="87" spans="1:19" ht="26.25" customHeight="1">
      <c r="A87" s="15">
        <v>9</v>
      </c>
      <c r="B87" s="13">
        <v>852</v>
      </c>
      <c r="C87" s="42"/>
      <c r="D87" s="41"/>
      <c r="E87" s="26" t="s">
        <v>130</v>
      </c>
      <c r="F87" s="32"/>
      <c r="G87" s="33"/>
      <c r="H87" s="35"/>
      <c r="I87" s="50"/>
      <c r="J87" s="50"/>
      <c r="K87" s="50"/>
      <c r="L87" s="51"/>
      <c r="M87" s="49">
        <f t="shared" si="10"/>
        <v>45</v>
      </c>
      <c r="N87" s="50">
        <v>45</v>
      </c>
      <c r="O87" s="59">
        <v>0</v>
      </c>
      <c r="P87" s="47">
        <f>SUM(R87+Q87)</f>
        <v>44</v>
      </c>
      <c r="Q87" s="46">
        <v>44</v>
      </c>
      <c r="R87" s="54">
        <v>0</v>
      </c>
      <c r="S87" s="69"/>
    </row>
    <row r="88" spans="1:19" ht="24">
      <c r="A88" s="15">
        <v>10</v>
      </c>
      <c r="B88" s="13">
        <v>852</v>
      </c>
      <c r="C88" s="9">
        <v>85219</v>
      </c>
      <c r="D88" s="11" t="s">
        <v>43</v>
      </c>
      <c r="E88" s="14" t="s">
        <v>131</v>
      </c>
      <c r="F88" s="32">
        <f>SUM(G88+H88)</f>
        <v>40</v>
      </c>
      <c r="G88" s="33">
        <v>40</v>
      </c>
      <c r="H88" s="35">
        <v>0</v>
      </c>
      <c r="I88" s="50">
        <v>15.91</v>
      </c>
      <c r="J88" s="50">
        <v>15.91</v>
      </c>
      <c r="K88" s="50"/>
      <c r="L88" s="51" t="e">
        <f>SUM(#REF!/F88)*100</f>
        <v>#REF!</v>
      </c>
      <c r="M88" s="49">
        <f t="shared" si="10"/>
        <v>600</v>
      </c>
      <c r="N88" s="50">
        <v>600</v>
      </c>
      <c r="O88" s="59">
        <v>0</v>
      </c>
      <c r="P88" s="47">
        <f t="shared" si="8"/>
        <v>40</v>
      </c>
      <c r="Q88" s="46">
        <v>40</v>
      </c>
      <c r="R88" s="54">
        <v>0</v>
      </c>
      <c r="S88" s="69"/>
    </row>
    <row r="89" spans="1:19" ht="29.25" customHeight="1">
      <c r="A89" s="15">
        <v>11</v>
      </c>
      <c r="B89" s="13">
        <v>852</v>
      </c>
      <c r="C89" s="9">
        <v>85219</v>
      </c>
      <c r="D89" s="11" t="s">
        <v>29</v>
      </c>
      <c r="E89" s="14" t="s">
        <v>132</v>
      </c>
      <c r="F89" s="32">
        <f>SUM(G89+H89)</f>
        <v>150</v>
      </c>
      <c r="G89" s="33">
        <v>150</v>
      </c>
      <c r="H89" s="35">
        <v>0</v>
      </c>
      <c r="I89" s="50">
        <v>60</v>
      </c>
      <c r="J89" s="50">
        <v>60</v>
      </c>
      <c r="K89" s="50"/>
      <c r="L89" s="51" t="e">
        <f>SUM(#REF!/F89)*100</f>
        <v>#REF!</v>
      </c>
      <c r="M89" s="49">
        <f t="shared" si="10"/>
        <v>520</v>
      </c>
      <c r="N89" s="50">
        <v>520</v>
      </c>
      <c r="O89" s="59">
        <v>0</v>
      </c>
      <c r="P89" s="47">
        <f t="shared" si="8"/>
        <v>20</v>
      </c>
      <c r="Q89" s="46">
        <v>20</v>
      </c>
      <c r="R89" s="54">
        <v>0</v>
      </c>
      <c r="S89" s="69"/>
    </row>
    <row r="90" spans="1:19" ht="29.25" customHeight="1">
      <c r="A90" s="15">
        <v>12</v>
      </c>
      <c r="B90" s="13">
        <v>852</v>
      </c>
      <c r="C90" s="9">
        <v>85219</v>
      </c>
      <c r="D90" s="11" t="s">
        <v>29</v>
      </c>
      <c r="E90" s="14" t="s">
        <v>105</v>
      </c>
      <c r="F90" s="32"/>
      <c r="G90" s="33"/>
      <c r="H90" s="35"/>
      <c r="I90" s="50"/>
      <c r="J90" s="50"/>
      <c r="K90" s="50"/>
      <c r="L90" s="51"/>
      <c r="M90" s="49"/>
      <c r="N90" s="50"/>
      <c r="O90" s="59"/>
      <c r="P90" s="47">
        <f t="shared" si="8"/>
        <v>300</v>
      </c>
      <c r="Q90" s="46">
        <v>300</v>
      </c>
      <c r="R90" s="54">
        <v>0</v>
      </c>
      <c r="S90" s="69"/>
    </row>
    <row r="91" spans="1:19" ht="29.25" customHeight="1">
      <c r="A91" s="15">
        <v>13</v>
      </c>
      <c r="B91" s="13">
        <v>852</v>
      </c>
      <c r="C91" s="42"/>
      <c r="D91" s="41"/>
      <c r="E91" s="26" t="s">
        <v>106</v>
      </c>
      <c r="F91" s="32"/>
      <c r="G91" s="33"/>
      <c r="H91" s="35"/>
      <c r="I91" s="50"/>
      <c r="J91" s="50"/>
      <c r="K91" s="50"/>
      <c r="L91" s="51"/>
      <c r="M91" s="49">
        <f>SUM(N91+O91)</f>
        <v>150</v>
      </c>
      <c r="N91" s="50">
        <v>150</v>
      </c>
      <c r="O91" s="59">
        <v>0</v>
      </c>
      <c r="P91" s="47">
        <f>SUM(R91+Q91)</f>
        <v>500</v>
      </c>
      <c r="Q91" s="46">
        <v>500</v>
      </c>
      <c r="R91" s="54">
        <v>0</v>
      </c>
      <c r="S91" s="69"/>
    </row>
    <row r="92" spans="1:19" ht="14.25" customHeight="1">
      <c r="A92" s="15">
        <v>14</v>
      </c>
      <c r="B92" s="13">
        <v>852</v>
      </c>
      <c r="C92" s="9">
        <v>85212</v>
      </c>
      <c r="D92" s="11" t="s">
        <v>43</v>
      </c>
      <c r="E92" s="14" t="s">
        <v>107</v>
      </c>
      <c r="F92" s="32">
        <f>SUM(G92+H92)</f>
        <v>2</v>
      </c>
      <c r="G92" s="35">
        <v>2</v>
      </c>
      <c r="H92" s="35">
        <v>0</v>
      </c>
      <c r="I92" s="50">
        <v>0.09</v>
      </c>
      <c r="J92" s="50">
        <v>0.09</v>
      </c>
      <c r="K92" s="50"/>
      <c r="L92" s="51" t="e">
        <f>SUM(#REF!/F92)*100</f>
        <v>#REF!</v>
      </c>
      <c r="M92" s="49">
        <f>SUM(N92+O92)</f>
        <v>30</v>
      </c>
      <c r="N92" s="43">
        <v>30</v>
      </c>
      <c r="O92" s="59">
        <v>0</v>
      </c>
      <c r="P92" s="47">
        <f>SUM(R92+Q92)</f>
        <v>150</v>
      </c>
      <c r="Q92" s="54">
        <v>150</v>
      </c>
      <c r="R92" s="54">
        <v>0</v>
      </c>
      <c r="S92" s="69"/>
    </row>
    <row r="93" spans="1:19" ht="24">
      <c r="A93" s="15">
        <v>15</v>
      </c>
      <c r="B93" s="13">
        <v>852</v>
      </c>
      <c r="C93" s="9">
        <v>85228</v>
      </c>
      <c r="D93" s="11" t="s">
        <v>29</v>
      </c>
      <c r="E93" s="14" t="s">
        <v>109</v>
      </c>
      <c r="F93" s="32">
        <f>SUM(G93+H93)</f>
        <v>15</v>
      </c>
      <c r="G93" s="33">
        <v>15</v>
      </c>
      <c r="H93" s="35">
        <v>0</v>
      </c>
      <c r="I93" s="50">
        <v>5</v>
      </c>
      <c r="J93" s="50">
        <v>5</v>
      </c>
      <c r="K93" s="50"/>
      <c r="L93" s="51" t="e">
        <f>SUM(#REF!/F93)*100</f>
        <v>#REF!</v>
      </c>
      <c r="M93" s="49">
        <f>SUM(N93+O93)</f>
        <v>15</v>
      </c>
      <c r="N93" s="50">
        <v>15</v>
      </c>
      <c r="O93" s="59">
        <v>0</v>
      </c>
      <c r="P93" s="47">
        <f>SUM(R93+Q93)</f>
        <v>150</v>
      </c>
      <c r="Q93" s="46">
        <v>150</v>
      </c>
      <c r="R93" s="54">
        <v>0</v>
      </c>
      <c r="S93" s="69"/>
    </row>
    <row r="94" spans="1:19" ht="24">
      <c r="A94" s="15">
        <v>16</v>
      </c>
      <c r="B94" s="13">
        <v>852</v>
      </c>
      <c r="C94" s="9">
        <v>85228</v>
      </c>
      <c r="D94" s="11" t="s">
        <v>29</v>
      </c>
      <c r="E94" s="14" t="s">
        <v>110</v>
      </c>
      <c r="M94" s="1"/>
      <c r="P94" s="47">
        <f>SUM(R94+Q94)</f>
        <v>10</v>
      </c>
      <c r="Q94" s="54">
        <v>10</v>
      </c>
      <c r="R94" s="54">
        <v>0</v>
      </c>
      <c r="S94" s="69"/>
    </row>
    <row r="95" spans="1:19" ht="15.75" customHeight="1">
      <c r="A95" s="15">
        <v>17</v>
      </c>
      <c r="B95" s="13">
        <v>852</v>
      </c>
      <c r="C95" s="9">
        <v>85228</v>
      </c>
      <c r="D95" s="11" t="s">
        <v>24</v>
      </c>
      <c r="E95" s="14" t="s">
        <v>70</v>
      </c>
      <c r="F95" s="32">
        <f>SUM(G95+H95)</f>
        <v>10500</v>
      </c>
      <c r="G95" s="33">
        <v>10500</v>
      </c>
      <c r="H95" s="35">
        <v>0</v>
      </c>
      <c r="I95" s="50">
        <v>4210.67</v>
      </c>
      <c r="J95" s="50">
        <v>4210.67</v>
      </c>
      <c r="K95" s="50"/>
      <c r="L95" s="51" t="e">
        <f>SUM(#REF!/F95)*100</f>
        <v>#REF!</v>
      </c>
      <c r="M95" s="49">
        <f>SUM(N95+O95)</f>
        <v>11000</v>
      </c>
      <c r="N95" s="50">
        <v>11000</v>
      </c>
      <c r="O95" s="59">
        <v>0</v>
      </c>
      <c r="P95" s="47">
        <f t="shared" si="8"/>
        <v>7200</v>
      </c>
      <c r="Q95" s="46">
        <v>7200</v>
      </c>
      <c r="R95" s="54">
        <v>0</v>
      </c>
      <c r="S95" s="69"/>
    </row>
    <row r="96" spans="1:19" s="31" customFormat="1" ht="15.75" customHeight="1">
      <c r="A96" s="79" t="s">
        <v>51</v>
      </c>
      <c r="B96" s="80"/>
      <c r="C96" s="80"/>
      <c r="D96" s="81"/>
      <c r="E96" s="82"/>
      <c r="F96" s="34">
        <f>SUM(F79:F95)</f>
        <v>1400307</v>
      </c>
      <c r="G96" s="35">
        <f>SUM(G79:G95)</f>
        <v>1400307</v>
      </c>
      <c r="H96" s="35">
        <v>0</v>
      </c>
      <c r="I96" s="43">
        <f aca="true" t="shared" si="11" ref="I96:N96">SUM(I79:I95)</f>
        <v>592473.67</v>
      </c>
      <c r="J96" s="43">
        <f t="shared" si="11"/>
        <v>592473.67</v>
      </c>
      <c r="K96" s="43">
        <f t="shared" si="11"/>
        <v>0</v>
      </c>
      <c r="L96" s="43" t="e">
        <f t="shared" si="11"/>
        <v>#REF!</v>
      </c>
      <c r="M96" s="45">
        <f t="shared" si="11"/>
        <v>1596660</v>
      </c>
      <c r="N96" s="43">
        <f t="shared" si="11"/>
        <v>1596660</v>
      </c>
      <c r="O96" s="59">
        <v>0</v>
      </c>
      <c r="P96" s="47">
        <f t="shared" si="8"/>
        <v>1686914</v>
      </c>
      <c r="Q96" s="53">
        <f>SUM(Q79:Q95)</f>
        <v>1686914</v>
      </c>
      <c r="R96" s="53">
        <f>SUM(R79:R95)</f>
        <v>0</v>
      </c>
      <c r="S96" s="69"/>
    </row>
    <row r="97" spans="1:19" s="31" customFormat="1" ht="48">
      <c r="A97" s="77">
        <v>1</v>
      </c>
      <c r="B97" s="78">
        <v>853</v>
      </c>
      <c r="C97" s="74" t="s">
        <v>141</v>
      </c>
      <c r="D97" s="75"/>
      <c r="E97" s="76" t="s">
        <v>141</v>
      </c>
      <c r="F97" s="34"/>
      <c r="G97" s="35"/>
      <c r="H97" s="35"/>
      <c r="I97" s="43"/>
      <c r="J97" s="43"/>
      <c r="K97" s="43"/>
      <c r="L97" s="59"/>
      <c r="M97" s="45"/>
      <c r="N97" s="43"/>
      <c r="O97" s="59"/>
      <c r="P97" s="47">
        <f>SUM(Q97+R97)</f>
        <v>223750</v>
      </c>
      <c r="Q97" s="46">
        <v>223750</v>
      </c>
      <c r="R97" s="46">
        <v>0</v>
      </c>
      <c r="S97" s="69"/>
    </row>
    <row r="98" spans="1:19" s="31" customFormat="1" ht="15.75" customHeight="1">
      <c r="A98" s="70" t="s">
        <v>142</v>
      </c>
      <c r="B98" s="71"/>
      <c r="C98" s="72"/>
      <c r="D98" s="44"/>
      <c r="E98" s="73"/>
      <c r="F98" s="34"/>
      <c r="G98" s="35"/>
      <c r="H98" s="35"/>
      <c r="I98" s="43"/>
      <c r="J98" s="43"/>
      <c r="K98" s="43"/>
      <c r="L98" s="59"/>
      <c r="M98" s="45"/>
      <c r="N98" s="43"/>
      <c r="O98" s="59"/>
      <c r="P98" s="47">
        <f>SUM(Q98+R98)</f>
        <v>223750</v>
      </c>
      <c r="Q98" s="53">
        <f>SUM(Q97)</f>
        <v>223750</v>
      </c>
      <c r="R98" s="53">
        <f>SUM(R97)</f>
        <v>0</v>
      </c>
      <c r="S98" s="69"/>
    </row>
    <row r="99" spans="1:19" s="31" customFormat="1" ht="35.25" customHeight="1">
      <c r="A99" s="9">
        <v>1</v>
      </c>
      <c r="B99" s="13">
        <v>900</v>
      </c>
      <c r="C99" s="44"/>
      <c r="D99" s="44"/>
      <c r="E99" s="48" t="s">
        <v>84</v>
      </c>
      <c r="F99" s="34"/>
      <c r="G99" s="35"/>
      <c r="H99" s="35"/>
      <c r="I99" s="45"/>
      <c r="J99" s="45"/>
      <c r="K99" s="53"/>
      <c r="L99" s="51"/>
      <c r="M99" s="49">
        <f>SUM(O99+N99)</f>
        <v>80000</v>
      </c>
      <c r="N99" s="43">
        <v>80000</v>
      </c>
      <c r="O99" s="59">
        <v>0</v>
      </c>
      <c r="P99" s="47">
        <f t="shared" si="8"/>
        <v>40000</v>
      </c>
      <c r="Q99" s="46">
        <v>40000</v>
      </c>
      <c r="R99" s="54">
        <v>0</v>
      </c>
      <c r="S99" s="69"/>
    </row>
    <row r="100" spans="1:19" s="31" customFormat="1" ht="12">
      <c r="A100" s="87" t="s">
        <v>78</v>
      </c>
      <c r="B100" s="88"/>
      <c r="C100" s="88"/>
      <c r="D100" s="89"/>
      <c r="E100" s="90"/>
      <c r="F100" s="35"/>
      <c r="G100" s="35"/>
      <c r="H100" s="35"/>
      <c r="I100" s="43"/>
      <c r="J100" s="43"/>
      <c r="K100" s="54"/>
      <c r="L100" s="59"/>
      <c r="M100" s="45">
        <f>SUM(O100+N100)</f>
        <v>80000</v>
      </c>
      <c r="N100" s="43">
        <f>SUM(N99)</f>
        <v>80000</v>
      </c>
      <c r="O100" s="59">
        <v>0</v>
      </c>
      <c r="P100" s="47">
        <f t="shared" si="8"/>
        <v>40000</v>
      </c>
      <c r="Q100" s="53">
        <f>SUM(Q99:Q99)</f>
        <v>40000</v>
      </c>
      <c r="R100" s="53">
        <f>SUM(R99:R99)</f>
        <v>0</v>
      </c>
      <c r="S100" s="69"/>
    </row>
    <row r="101" spans="1:19" ht="15" customHeight="1">
      <c r="A101" s="18">
        <v>1</v>
      </c>
      <c r="B101" s="19">
        <v>921</v>
      </c>
      <c r="C101" s="18">
        <v>92109</v>
      </c>
      <c r="D101" s="20" t="s">
        <v>24</v>
      </c>
      <c r="E101" s="21" t="s">
        <v>60</v>
      </c>
      <c r="F101" s="32">
        <f>SUM(G101+H101)</f>
        <v>4500</v>
      </c>
      <c r="G101" s="33">
        <v>4500</v>
      </c>
      <c r="H101" s="33">
        <v>0</v>
      </c>
      <c r="I101" s="50">
        <v>2065</v>
      </c>
      <c r="J101" s="50">
        <v>2065</v>
      </c>
      <c r="K101" s="50"/>
      <c r="L101" s="51" t="e">
        <f>SUM(#REF!/F101)*100</f>
        <v>#REF!</v>
      </c>
      <c r="M101" s="49">
        <f>SUM(N101+O101)</f>
        <v>4000</v>
      </c>
      <c r="N101" s="50">
        <v>4000</v>
      </c>
      <c r="O101" s="59">
        <v>0</v>
      </c>
      <c r="P101" s="47">
        <f t="shared" si="8"/>
        <v>4500</v>
      </c>
      <c r="Q101" s="46">
        <v>4500</v>
      </c>
      <c r="R101" s="54">
        <v>0</v>
      </c>
      <c r="S101" s="69"/>
    </row>
    <row r="102" spans="1:19" s="31" customFormat="1" ht="14.25" customHeight="1">
      <c r="A102" s="87" t="s">
        <v>50</v>
      </c>
      <c r="B102" s="88"/>
      <c r="C102" s="88"/>
      <c r="D102" s="89"/>
      <c r="E102" s="90"/>
      <c r="F102" s="35">
        <f>SUM(G102+H102)</f>
        <v>4500</v>
      </c>
      <c r="G102" s="35">
        <f>SUM(G101)</f>
        <v>4500</v>
      </c>
      <c r="H102" s="35">
        <f>SUM(H101)</f>
        <v>0</v>
      </c>
      <c r="I102" s="43">
        <f>SUM(I101)</f>
        <v>2065</v>
      </c>
      <c r="J102" s="43">
        <f>SUM(J101)</f>
        <v>2065</v>
      </c>
      <c r="K102" s="43"/>
      <c r="L102" s="59" t="e">
        <f>SUM(#REF!/F102)*100</f>
        <v>#REF!</v>
      </c>
      <c r="M102" s="45">
        <f>SUM(N102+O102)</f>
        <v>4000</v>
      </c>
      <c r="N102" s="43">
        <f>SUM(N101)</f>
        <v>4000</v>
      </c>
      <c r="O102" s="59">
        <f>SUM(O101)</f>
        <v>0</v>
      </c>
      <c r="P102" s="47">
        <f t="shared" si="8"/>
        <v>4500</v>
      </c>
      <c r="Q102" s="53">
        <f>SUM(Q101:Q101)</f>
        <v>4500</v>
      </c>
      <c r="R102" s="53">
        <f>SUM(R101:R101)</f>
        <v>0</v>
      </c>
      <c r="S102" s="69"/>
    </row>
    <row r="103" spans="1:19" ht="15.75" customHeight="1">
      <c r="A103" s="83" t="s">
        <v>76</v>
      </c>
      <c r="B103" s="84"/>
      <c r="C103" s="84"/>
      <c r="D103" s="85"/>
      <c r="E103" s="86"/>
      <c r="F103" s="40" t="e">
        <f>SUM(H103+G103)</f>
        <v>#REF!</v>
      </c>
      <c r="G103" s="40" t="e">
        <f>SUM(G14+G22+G27+G29+#REF!+G53+G57+G76+G78+G96+#REF!+G102)</f>
        <v>#REF!</v>
      </c>
      <c r="H103" s="40" t="e">
        <f>SUM(H14+H22+H27+H29+#REF!+H53+H57+H76+H78+H96+#REF!+H102)</f>
        <v>#REF!</v>
      </c>
      <c r="I103" s="47" t="e">
        <f>SUM(I14+I22+I27+I29+#REF!+I53+I57+I76+I78+I96+#REF!+#REF!+I102)</f>
        <v>#REF!</v>
      </c>
      <c r="J103" s="47" t="e">
        <f>SUM(J14+J27+J22+J29+#REF!+J53+J57+J76+J78+J96+#REF!+J102)</f>
        <v>#REF!</v>
      </c>
      <c r="K103" s="47" t="e">
        <f>SUM(K14+K22)</f>
        <v>#REF!</v>
      </c>
      <c r="L103" s="51" t="e">
        <f>SUM(#REF!/F103)*100</f>
        <v>#REF!</v>
      </c>
      <c r="M103" s="49" t="e">
        <f>SUM(M14+M22+#REF!+M27+M29+#REF!+M53+M57+M76+M96+M100+M102+#REF!)</f>
        <v>#REF!</v>
      </c>
      <c r="N103" s="49" t="e">
        <f>SUM(N14+N22+#REF!+N27+N29+#REF!+N53+N57+N76+N96+N100+N102+#REF!)</f>
        <v>#REF!</v>
      </c>
      <c r="O103" s="51" t="e">
        <f>SUM(O14+O22+#REF!+O27+O29+#REF!+O53+O57+O76+O96+O100+O102+#REF!)</f>
        <v>#REF!</v>
      </c>
      <c r="P103" s="47">
        <f t="shared" si="8"/>
        <v>83559106.14</v>
      </c>
      <c r="Q103" s="47">
        <f>SUM(Q14+Q22+Q27+Q29+Q53+Q57+Q76+Q96+Q100+Q102+Q78+Q98)</f>
        <v>83317106.14</v>
      </c>
      <c r="R103" s="47">
        <f>SUM(R14+R22+R27+R29+R53+R57+R76+R96+R100+R102+R78+R98)</f>
        <v>242000</v>
      </c>
      <c r="S103" s="69"/>
    </row>
    <row r="104" spans="1:3" ht="12">
      <c r="A104" s="22"/>
      <c r="B104" s="22"/>
      <c r="C104" s="22"/>
    </row>
    <row r="105" spans="1:3" ht="12">
      <c r="A105" s="22"/>
      <c r="B105" s="22"/>
      <c r="C105" s="22"/>
    </row>
    <row r="106" spans="1:3" ht="12">
      <c r="A106" s="22"/>
      <c r="B106" s="22"/>
      <c r="C106" s="22"/>
    </row>
    <row r="107" spans="1:3" ht="12">
      <c r="A107" s="22"/>
      <c r="B107" s="22"/>
      <c r="C107" s="22"/>
    </row>
    <row r="108" spans="1:3" ht="12">
      <c r="A108" s="22"/>
      <c r="B108" s="22"/>
      <c r="C108" s="22"/>
    </row>
    <row r="109" spans="1:3" ht="12">
      <c r="A109" s="22"/>
      <c r="B109" s="22"/>
      <c r="C109" s="22"/>
    </row>
    <row r="110" spans="1:3" ht="12">
      <c r="A110" s="22"/>
      <c r="B110" s="22"/>
      <c r="C110" s="22"/>
    </row>
    <row r="111" spans="1:3" ht="12">
      <c r="A111" s="22"/>
      <c r="B111" s="22"/>
      <c r="C111" s="22"/>
    </row>
    <row r="112" spans="1:3" ht="12">
      <c r="A112" s="22"/>
      <c r="B112" s="22"/>
      <c r="C112" s="22"/>
    </row>
    <row r="113" spans="1:3" ht="12">
      <c r="A113" s="22"/>
      <c r="B113" s="22"/>
      <c r="C113" s="22"/>
    </row>
    <row r="114" spans="1:3" ht="12">
      <c r="A114" s="22"/>
      <c r="B114" s="22"/>
      <c r="C114" s="22"/>
    </row>
    <row r="115" spans="1:3" ht="12">
      <c r="A115" s="22"/>
      <c r="B115" s="22"/>
      <c r="C115" s="22"/>
    </row>
    <row r="116" spans="1:3" ht="12">
      <c r="A116" s="22"/>
      <c r="B116" s="22"/>
      <c r="C116" s="22"/>
    </row>
    <row r="117" spans="1:3" ht="12">
      <c r="A117" s="22"/>
      <c r="B117" s="22"/>
      <c r="C117" s="22"/>
    </row>
    <row r="118" spans="1:3" ht="12">
      <c r="A118" s="22"/>
      <c r="B118" s="22"/>
      <c r="C118" s="22"/>
    </row>
    <row r="119" spans="1:3" ht="12">
      <c r="A119" s="22"/>
      <c r="B119" s="22"/>
      <c r="C119" s="22"/>
    </row>
    <row r="120" spans="1:3" ht="12">
      <c r="A120" s="22"/>
      <c r="B120" s="22"/>
      <c r="C120" s="22"/>
    </row>
    <row r="121" spans="1:3" ht="12">
      <c r="A121" s="22"/>
      <c r="B121" s="22"/>
      <c r="C121" s="22"/>
    </row>
    <row r="122" spans="1:3" ht="12">
      <c r="A122" s="22"/>
      <c r="B122" s="22"/>
      <c r="C122" s="22"/>
    </row>
    <row r="123" spans="1:3" ht="12">
      <c r="A123" s="22"/>
      <c r="B123" s="22"/>
      <c r="C123" s="22"/>
    </row>
    <row r="124" spans="1:3" ht="12">
      <c r="A124" s="22"/>
      <c r="B124" s="22"/>
      <c r="C124" s="22"/>
    </row>
    <row r="125" spans="1:3" ht="12">
      <c r="A125" s="22"/>
      <c r="B125" s="22"/>
      <c r="C125" s="22"/>
    </row>
    <row r="126" spans="1:3" ht="12">
      <c r="A126" s="22"/>
      <c r="B126" s="22"/>
      <c r="C126" s="22"/>
    </row>
    <row r="127" spans="1:3" ht="12">
      <c r="A127" s="22"/>
      <c r="B127" s="22"/>
      <c r="C127" s="22"/>
    </row>
    <row r="128" spans="1:3" ht="12">
      <c r="A128" s="22"/>
      <c r="B128" s="22"/>
      <c r="C128" s="22"/>
    </row>
    <row r="129" spans="1:3" ht="12">
      <c r="A129" s="22"/>
      <c r="B129" s="22"/>
      <c r="C129" s="22"/>
    </row>
    <row r="130" spans="1:3" ht="12">
      <c r="A130" s="22"/>
      <c r="B130" s="22"/>
      <c r="C130" s="22"/>
    </row>
    <row r="131" spans="1:3" ht="12">
      <c r="A131" s="22"/>
      <c r="B131" s="22"/>
      <c r="C131" s="22"/>
    </row>
    <row r="132" spans="1:3" ht="12">
      <c r="A132" s="22"/>
      <c r="B132" s="22"/>
      <c r="C132" s="22"/>
    </row>
    <row r="133" spans="1:3" ht="12">
      <c r="A133" s="22"/>
      <c r="B133" s="22"/>
      <c r="C133" s="22"/>
    </row>
    <row r="134" spans="1:3" ht="12">
      <c r="A134" s="22"/>
      <c r="B134" s="22"/>
      <c r="C134" s="22"/>
    </row>
    <row r="135" spans="1:3" ht="12">
      <c r="A135" s="22"/>
      <c r="B135" s="22"/>
      <c r="C135" s="22"/>
    </row>
    <row r="136" spans="1:3" ht="12">
      <c r="A136" s="22"/>
      <c r="B136" s="22"/>
      <c r="C136" s="22"/>
    </row>
    <row r="137" spans="1:3" ht="12">
      <c r="A137" s="22"/>
      <c r="B137" s="22"/>
      <c r="C137" s="22"/>
    </row>
    <row r="138" spans="1:3" ht="12">
      <c r="A138" s="22"/>
      <c r="B138" s="22"/>
      <c r="C138" s="22"/>
    </row>
    <row r="139" spans="1:3" ht="12">
      <c r="A139" s="22"/>
      <c r="B139" s="22"/>
      <c r="C139" s="22"/>
    </row>
    <row r="140" spans="1:3" ht="12">
      <c r="A140" s="22"/>
      <c r="B140" s="22"/>
      <c r="C140" s="22"/>
    </row>
    <row r="141" spans="1:3" ht="12">
      <c r="A141" s="22"/>
      <c r="B141" s="22"/>
      <c r="C141" s="22"/>
    </row>
    <row r="142" spans="1:3" ht="12">
      <c r="A142" s="22"/>
      <c r="B142" s="22"/>
      <c r="C142" s="22"/>
    </row>
    <row r="143" spans="1:3" ht="12">
      <c r="A143" s="22"/>
      <c r="B143" s="22"/>
      <c r="C143" s="22"/>
    </row>
    <row r="144" spans="1:3" ht="12">
      <c r="A144" s="22"/>
      <c r="B144" s="22"/>
      <c r="C144" s="22"/>
    </row>
    <row r="145" spans="1:3" ht="12">
      <c r="A145" s="22"/>
      <c r="B145" s="22"/>
      <c r="C145" s="22"/>
    </row>
    <row r="146" spans="1:3" ht="12">
      <c r="A146" s="22"/>
      <c r="B146" s="22"/>
      <c r="C146" s="22"/>
    </row>
    <row r="147" spans="1:3" ht="12">
      <c r="A147" s="22"/>
      <c r="B147" s="22"/>
      <c r="C147" s="22"/>
    </row>
    <row r="148" spans="1:3" ht="12">
      <c r="A148" s="22"/>
      <c r="B148" s="22"/>
      <c r="C148" s="22"/>
    </row>
    <row r="149" spans="1:3" ht="12">
      <c r="A149" s="22"/>
      <c r="B149" s="22"/>
      <c r="C149" s="22"/>
    </row>
    <row r="150" spans="1:3" ht="12">
      <c r="A150" s="22"/>
      <c r="B150" s="22"/>
      <c r="C150" s="22"/>
    </row>
    <row r="151" spans="1:3" ht="12">
      <c r="A151" s="22"/>
      <c r="B151" s="22"/>
      <c r="C151" s="22"/>
    </row>
    <row r="152" spans="1:3" ht="12">
      <c r="A152" s="22"/>
      <c r="B152" s="22"/>
      <c r="C152" s="22"/>
    </row>
    <row r="153" spans="1:3" ht="12">
      <c r="A153" s="22"/>
      <c r="B153" s="22"/>
      <c r="C153" s="22"/>
    </row>
    <row r="154" spans="1:3" ht="12">
      <c r="A154" s="22"/>
      <c r="B154" s="22"/>
      <c r="C154" s="22"/>
    </row>
    <row r="155" spans="1:3" ht="12">
      <c r="A155" s="22"/>
      <c r="B155" s="22"/>
      <c r="C155" s="22"/>
    </row>
    <row r="156" spans="1:3" ht="12">
      <c r="A156" s="22"/>
      <c r="B156" s="22"/>
      <c r="C156" s="22"/>
    </row>
    <row r="157" spans="1:3" ht="12">
      <c r="A157" s="22"/>
      <c r="B157" s="22"/>
      <c r="C157" s="22"/>
    </row>
    <row r="158" spans="1:3" ht="12">
      <c r="A158" s="22"/>
      <c r="B158" s="22"/>
      <c r="C158" s="22"/>
    </row>
    <row r="159" spans="1:3" ht="12">
      <c r="A159" s="22"/>
      <c r="B159" s="22"/>
      <c r="C159" s="22"/>
    </row>
    <row r="160" spans="1:3" ht="12">
      <c r="A160" s="22"/>
      <c r="B160" s="22"/>
      <c r="C160" s="22"/>
    </row>
    <row r="161" spans="1:3" ht="12">
      <c r="A161" s="22"/>
      <c r="B161" s="22"/>
      <c r="C161" s="22"/>
    </row>
    <row r="162" spans="1:3" ht="12">
      <c r="A162" s="22"/>
      <c r="B162" s="22"/>
      <c r="C162" s="22"/>
    </row>
    <row r="163" spans="1:3" ht="12">
      <c r="A163" s="22"/>
      <c r="B163" s="22"/>
      <c r="C163" s="22"/>
    </row>
    <row r="164" spans="1:3" ht="12">
      <c r="A164" s="22"/>
      <c r="B164" s="22"/>
      <c r="C164" s="22"/>
    </row>
    <row r="165" spans="1:3" ht="12">
      <c r="A165" s="22"/>
      <c r="B165" s="22"/>
      <c r="C165" s="22"/>
    </row>
    <row r="166" spans="1:3" ht="12">
      <c r="A166" s="22"/>
      <c r="B166" s="22"/>
      <c r="C166" s="22"/>
    </row>
    <row r="167" spans="1:3" ht="12">
      <c r="A167" s="22"/>
      <c r="B167" s="22"/>
      <c r="C167" s="22"/>
    </row>
    <row r="168" spans="1:3" ht="12">
      <c r="A168" s="22"/>
      <c r="B168" s="22"/>
      <c r="C168" s="22"/>
    </row>
    <row r="169" spans="1:3" ht="12">
      <c r="A169" s="24"/>
      <c r="B169" s="24"/>
      <c r="C169" s="24"/>
    </row>
    <row r="170" spans="1:3" ht="12">
      <c r="A170" s="24"/>
      <c r="B170" s="24"/>
      <c r="C170" s="24"/>
    </row>
    <row r="171" spans="1:3" ht="12">
      <c r="A171" s="24"/>
      <c r="B171" s="24"/>
      <c r="C171" s="24"/>
    </row>
    <row r="172" spans="1:3" ht="12">
      <c r="A172" s="24"/>
      <c r="B172" s="24"/>
      <c r="C172" s="24"/>
    </row>
    <row r="173" spans="1:3" ht="12">
      <c r="A173" s="24"/>
      <c r="B173" s="24"/>
      <c r="C173" s="24"/>
    </row>
    <row r="174" spans="1:3" ht="12">
      <c r="A174" s="24"/>
      <c r="B174" s="24"/>
      <c r="C174" s="24"/>
    </row>
    <row r="175" spans="1:3" ht="12">
      <c r="A175" s="24"/>
      <c r="B175" s="24"/>
      <c r="C175" s="24"/>
    </row>
    <row r="176" spans="1:3" ht="12">
      <c r="A176" s="24"/>
      <c r="B176" s="24"/>
      <c r="C176" s="24"/>
    </row>
    <row r="177" spans="1:3" ht="12">
      <c r="A177" s="24"/>
      <c r="B177" s="24"/>
      <c r="C177" s="24"/>
    </row>
    <row r="178" spans="1:3" ht="12">
      <c r="A178" s="25"/>
      <c r="B178" s="25"/>
      <c r="C178" s="25"/>
    </row>
  </sheetData>
  <sheetProtection/>
  <mergeCells count="31">
    <mergeCell ref="P7:P9"/>
    <mergeCell ref="M7:O7"/>
    <mergeCell ref="M8:M9"/>
    <mergeCell ref="N8:O8"/>
    <mergeCell ref="L7:L9"/>
    <mergeCell ref="A57:E57"/>
    <mergeCell ref="E5:S5"/>
    <mergeCell ref="Q7:Q9"/>
    <mergeCell ref="A14:E14"/>
    <mergeCell ref="F8:F9"/>
    <mergeCell ref="G8:H8"/>
    <mergeCell ref="C7:C9"/>
    <mergeCell ref="K7:K9"/>
    <mergeCell ref="D7:D9"/>
    <mergeCell ref="R7:R9"/>
    <mergeCell ref="A53:E53"/>
    <mergeCell ref="A27:E27"/>
    <mergeCell ref="I7:I9"/>
    <mergeCell ref="B7:B9"/>
    <mergeCell ref="A22:E22"/>
    <mergeCell ref="A29:E29"/>
    <mergeCell ref="A78:E78"/>
    <mergeCell ref="A103:E103"/>
    <mergeCell ref="A96:E96"/>
    <mergeCell ref="A102:E102"/>
    <mergeCell ref="A100:E100"/>
    <mergeCell ref="J7:J9"/>
    <mergeCell ref="F7:H7"/>
    <mergeCell ref="A7:A9"/>
    <mergeCell ref="E7:E9"/>
    <mergeCell ref="A76:E76"/>
  </mergeCells>
  <printOptions horizontalCentered="1"/>
  <pageMargins left="0.2362204724409449" right="0.15748031496062992" top="0.5905511811023623" bottom="0.7874015748031497" header="0.5118110236220472" footer="0.5118110236220472"/>
  <pageSetup horizontalDpi="600" verticalDpi="600" orientation="portrait" paperSize="9" scale="95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Izabela Gora</cp:lastModifiedBy>
  <cp:lastPrinted>2012-11-14T15:00:40Z</cp:lastPrinted>
  <dcterms:created xsi:type="dcterms:W3CDTF">2001-09-07T12:46:35Z</dcterms:created>
  <dcterms:modified xsi:type="dcterms:W3CDTF">2012-12-27T09:19:27Z</dcterms:modified>
  <cp:category/>
  <cp:version/>
  <cp:contentType/>
  <cp:contentStatus/>
</cp:coreProperties>
</file>