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04'!$10:$13</definedName>
  </definedNames>
  <calcPr fullCalcOnLoad="1"/>
</workbook>
</file>

<file path=xl/sharedStrings.xml><?xml version="1.0" encoding="utf-8"?>
<sst xmlns="http://schemas.openxmlformats.org/spreadsheetml/2006/main" count="405" uniqueCount="309">
  <si>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</si>
  <si>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</si>
  <si>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</si>
  <si>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</si>
  <si>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</si>
  <si>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</si>
  <si>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</si>
  <si>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</si>
  <si>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</si>
  <si>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</si>
  <si>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</si>
  <si>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</si>
  <si>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</si>
  <si>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</si>
  <si>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</si>
  <si>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</si>
  <si>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</si>
  <si>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</si>
  <si>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</si>
  <si>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</si>
  <si>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</si>
  <si>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</si>
  <si>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</si>
  <si>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</si>
  <si>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</si>
  <si>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</si>
  <si>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</si>
  <si>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</si>
  <si>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</si>
  <si>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</si>
  <si>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</si>
  <si>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</si>
  <si>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</si>
  <si>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</si>
  <si>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</si>
  <si>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</si>
  <si>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</si>
  <si>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</si>
  <si>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</si>
  <si>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</si>
  <si>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</si>
  <si>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</si>
  <si>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</si>
  <si>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</si>
  <si>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</si>
  <si>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</si>
  <si>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</si>
  <si>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</si>
  <si>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</si>
  <si>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</si>
  <si>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</si>
  <si>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</si>
  <si>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</si>
  <si>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</si>
  <si>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</si>
  <si>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</si>
  <si>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</si>
  <si>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</si>
  <si>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</si>
  <si>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</si>
  <si>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</si>
  <si>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</si>
  <si>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</si>
  <si>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</si>
  <si>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</si>
  <si>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</si>
  <si>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</si>
  <si>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</si>
  <si>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</si>
  <si>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</si>
  <si>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</si>
  <si>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</si>
  <si>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</si>
  <si>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</si>
  <si>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</si>
  <si>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</si>
  <si>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</si>
  <si>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</si>
  <si>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</si>
  <si>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</si>
  <si>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</si>
  <si>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</si>
  <si>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</si>
  <si>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</si>
  <si>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</si>
  <si>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</si>
  <si>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</si>
  <si>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</si>
  <si>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</si>
  <si>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</si>
  <si>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</si>
  <si>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</si>
  <si>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</si>
  <si>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</si>
  <si>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</si>
  <si>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</si>
  <si>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</si>
  <si>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</si>
  <si>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</si>
  <si>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</si>
  <si>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</si>
  <si>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</si>
  <si>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</si>
  <si>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</si>
  <si>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</si>
  <si>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</si>
  <si>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</si>
  <si>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</si>
  <si>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</si>
  <si>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</si>
  <si>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</si>
  <si>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</si>
  <si>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</si>
  <si>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</si>
  <si>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</si>
  <si>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</si>
  <si>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</si>
  <si>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</si>
  <si>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</si>
  <si>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</si>
  <si>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</si>
  <si>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</si>
  <si>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</si>
  <si>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</si>
  <si>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</si>
  <si>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</si>
  <si>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</si>
  <si>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</si>
  <si>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</si>
  <si>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</si>
  <si>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</si>
  <si>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</si>
  <si>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</si>
  <si>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</si>
  <si>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</si>
  <si>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</si>
  <si>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</si>
  <si>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</si>
  <si>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</si>
  <si>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</si>
  <si>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</si>
  <si>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</si>
  <si>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</si>
  <si>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</si>
  <si>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</si>
  <si>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</si>
  <si>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</si>
  <si>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</si>
  <si>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</si>
  <si>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</si>
  <si>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</si>
  <si>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</si>
  <si>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</si>
  <si>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</si>
  <si>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</si>
  <si>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</si>
  <si>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</si>
  <si>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</si>
  <si>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</si>
  <si>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</si>
  <si>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</si>
  <si>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</si>
  <si>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</si>
  <si>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Lp.</t>
  </si>
  <si>
    <t>wpływy z usług  - za pobór wody</t>
  </si>
  <si>
    <t>wpływy z usług  - za zrzut ścieków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</si>
  <si>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</si>
  <si>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</si>
  <si>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</si>
  <si>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</si>
  <si>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czynności cywilnoprawnych  od osób fizycznych </t>
  </si>
  <si>
    <t>Autopoprawki Wójta Gminy</t>
  </si>
  <si>
    <t>Plan dochodów na  2005 rok</t>
  </si>
  <si>
    <t xml:space="preserve">podatek od nieruchomości od osób prawnych </t>
  </si>
  <si>
    <t xml:space="preserve">podatek od środków transportowych od osób prawnych </t>
  </si>
  <si>
    <t>wpływy z usług-odpłatność za udział w imprezach kulturalnych</t>
  </si>
  <si>
    <t>podatek rolny od osób  prawnych</t>
  </si>
  <si>
    <t>podatek leśny od osób  prawnych</t>
  </si>
  <si>
    <t>wpływy z usług - czynsze mieszkaniowe</t>
  </si>
  <si>
    <t>wpływy z usług - usługi opiekuńcze</t>
  </si>
  <si>
    <t>Plan dochodów na 2006 rok</t>
  </si>
  <si>
    <t>podatek od spadków i darowizn od osób fizycznych</t>
  </si>
  <si>
    <t>dotacje celowe otrzymane z gminy na zadania bieżące realiz na podstawie porozumień między jst - refundacja kosztów przez inne gminy za pobyt dzieci w przedszk. na terenie naszej gminy</t>
  </si>
  <si>
    <t>Zmniejszenie</t>
  </si>
  <si>
    <t>zwiększenie</t>
  </si>
  <si>
    <t xml:space="preserve">Przewidywane wykonanie  dochodów  2006 rok  </t>
  </si>
  <si>
    <t xml:space="preserve">% </t>
  </si>
  <si>
    <t>wpływy z tyt.przekształ.prawa użytkowania wieczystego przysługującego osobom fizycznym w prawo własności</t>
  </si>
  <si>
    <t>wpływy z opłat za wydawanie zezwoleń na sprzedaż alkoholu</t>
  </si>
  <si>
    <t>wpływy z opłaty za zarząd, użytkowanie i użytkowanie wieczystego nieruchomości</t>
  </si>
  <si>
    <t>wpływy z innych lokalnych opłat pobieranych przez jst na podstawie odrębnych ustaw - opłaty za zajęcie pasa drogowego</t>
  </si>
  <si>
    <t>wpływy z opłaty skarbowej</t>
  </si>
  <si>
    <t>wpływ z innych lokalnych opłat pobieranych przez jst na podstawie odrębnych ustaw - z tytułu wzrostu nieruchomości z zw.z uchw.miejscowych  planów zagospodarowania przestrzennego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</si>
  <si>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</si>
  <si>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</si>
  <si>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</si>
  <si>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</si>
  <si>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</si>
  <si>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</si>
  <si>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</si>
  <si>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</si>
  <si>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</si>
  <si>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</si>
  <si>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</si>
  <si>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</si>
  <si>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</si>
  <si>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</si>
  <si>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</si>
  <si>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</si>
  <si>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</si>
  <si>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</si>
  <si>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</si>
  <si>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</si>
  <si>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</si>
  <si>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</si>
  <si>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</si>
  <si>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</si>
  <si>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</si>
  <si>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</si>
  <si>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</si>
  <si>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</si>
  <si>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</si>
  <si>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</si>
  <si>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</si>
  <si>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</si>
  <si>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</si>
  <si>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</si>
  <si>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</si>
  <si>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</si>
  <si>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</si>
  <si>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</si>
  <si>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751 Urzędy naczelnych organów władzy państwowej,kontroli i ochrony prawa oraz sądownictwa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</si>
  <si>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</si>
  <si>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</si>
  <si>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</si>
  <si>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</si>
  <si>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</si>
  <si>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wpływy z innych lokalnych opłat pobieranych przez jst-wpis do ewidencji działalności gospodarczej</t>
  </si>
  <si>
    <t>subwencja ogólna z budżetu państwa-część oświatowa dla jednostek samorządu terytorialnego</t>
  </si>
  <si>
    <t>wpływy z usług - opłata stała za przedszkole</t>
  </si>
  <si>
    <t>Dział 852 Pomoc społeczna</t>
  </si>
  <si>
    <t xml:space="preserve">środki na dofinansowanie własnych inwestycji gmin, pozyskane z innych źródeł - udział mieszkańców na budowę kanalizacji sanitarnej  wsch cz gminy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</si>
  <si>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</si>
  <si>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</si>
  <si>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Źródło dochodów</t>
  </si>
  <si>
    <t>§</t>
  </si>
  <si>
    <t>dotacje celowe otrzymane z budżetu państwa na realizację zadań bieżących z zakresu administracji rządowej  (spraw obywatelskich)</t>
  </si>
  <si>
    <t>dotacje celowe otrzymane z budżetu państwa na realizację zadań bieżących z zakresu administracji rządowej (obrony cywilnej)</t>
  </si>
  <si>
    <t>dotacje celowe otrzymane z budżetu państwa na realizację zadań bieżących z zakresu administracji rządowej (pomocy społecznej - świadczenia rodzinne)</t>
  </si>
  <si>
    <t>dotacje celowe otrzymane z budżetu państwa na realizację zadań bieżących z zakresu administracji rządowej (pomocy społecznej- składki na ubezp.zdrowotne)</t>
  </si>
  <si>
    <t>dotacje celowe otrzymane z budżetu państwa na realizację zadań bieżących z zakresu administracji rządowej (pomocy społecznej -  zasiłki i pomoc w naturze)</t>
  </si>
  <si>
    <t xml:space="preserve">dotacje celowe otrzymane z budżetu państwa na realizację zadań bieżących gmin  (z zakresu oświaty i wychowania) </t>
  </si>
  <si>
    <t>dotacje celowe otrzymane z budżetu państwa na realizację zadań bieżących gmin - z zakresu pomocy społecznej- zasiłki i pomoc w naturze</t>
  </si>
  <si>
    <t>dotacje celowe otrzymane z budżetu państwa na realizację zadań bieżących gmin - z zakresu pomocy społecznej- działalność ośrodka pomocy społecznej</t>
  </si>
  <si>
    <t xml:space="preserve">dotacje celowe otrzymane z budżetu państwa na realizację zadań bieżących gmin - z zakresu pomocy społecznej- dożywianie </t>
  </si>
  <si>
    <t xml:space="preserve"> podatek dochodowy od osób fizycznych - udział</t>
  </si>
  <si>
    <t xml:space="preserve"> podatek dochodowy od osób prawnych - udział</t>
  </si>
  <si>
    <t xml:space="preserve">dotacje celowe otrzymane z budżetu państwa na realizację zadań bieżących z zakresu administracji rządowej </t>
  </si>
  <si>
    <t>dochody z najmu i dzierżawy składników majątkowych skarbu państwa, jst lub innych jednostek zaliczonych do sektora finansów publicznych oraz innych umów o podobnym charakterze (w tym dzierżawy związane z festynami w kwocie 1 000 zł)</t>
  </si>
  <si>
    <t>rekompensaty utraconych dochodów w podatkach i opłatach lokalnych (dotacja z funduszy celowych PFRON)</t>
  </si>
  <si>
    <t>Planowane dochody  po zmianach 2008 rok</t>
  </si>
  <si>
    <t>Wykonanie dochodów za 2008 rok</t>
  </si>
  <si>
    <t>Wykonanie w %</t>
  </si>
  <si>
    <t>środki na dofinansowanie własnych inwestycji gmin, pozyskane z innych źródeł - udział mieszkańców na budowę wodociągu na terenie gminy</t>
  </si>
  <si>
    <t xml:space="preserve">                                                                                    (dane w zł)</t>
  </si>
  <si>
    <t>0690</t>
  </si>
  <si>
    <t>wpływy z różnych opłat - wpłaty za wpis do księgi wieczystej</t>
  </si>
  <si>
    <t>odsetki za nieterminowe wpłaty z tytułu opłaty adjacenckiej</t>
  </si>
  <si>
    <t>odsetki za nieterminowe wpłaty z tytułu wpłaty użytkowanie wieczyste</t>
  </si>
  <si>
    <t>odsetki za nieterminowe wpłaty z tytułu wpłaty dzierżawa</t>
  </si>
  <si>
    <t>6310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</si>
  <si>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</si>
  <si>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</si>
  <si>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Dział 854 Edukacyjna opieka wychowawcza</t>
  </si>
  <si>
    <t>01095</t>
  </si>
  <si>
    <t>wpływy z tytułu pomocy finansowej udzielanej między jst na dofinansowanie własnych zadań inwestycyjnych i zakupów inwestycyjnych</t>
  </si>
  <si>
    <t>Dział 600 Transport i łączność</t>
  </si>
  <si>
    <t>0570</t>
  </si>
  <si>
    <t>odsetki od nieterminowych wpłat z tytułu podatków i opłat - z karty podatkowej</t>
  </si>
  <si>
    <t>dotacje celowe z zakresu oświaty i wychowania z przeznaczeniem na wdrożenie reformy oświaty na naukę języka angielskiego w  klasach pierwszych szkoły podstawowej</t>
  </si>
  <si>
    <t>odsetki za nieterminowe wpłaty</t>
  </si>
  <si>
    <t xml:space="preserve">dotacje celowe otrzymane z budżetu państwa na realizację zadań bieżących gmin - z zakresu wypłat wynagrodzeń dla nauczycieli za przeprowadzenie ustnej egzaminu maturalnego </t>
  </si>
  <si>
    <t>2008</t>
  </si>
  <si>
    <t>2009</t>
  </si>
  <si>
    <t>6208</t>
  </si>
  <si>
    <t>6209</t>
  </si>
  <si>
    <t xml:space="preserve">z zakresu ośrodków pomocy społecznej - dofinansowanie realizacji projektu systemowego "Aktywnie do rozwoju" w ramach Programu Operacyjnego Kapitał Ludzki współfinansowanego ze środków EFS </t>
  </si>
  <si>
    <t xml:space="preserve">dotacje celowe otrzymane z budżetu państwa na zadania bieżące realizowane przez gminę na podstawie porozumień z organami administracji rządowej </t>
  </si>
  <si>
    <t xml:space="preserve">dochody jst związane z realizacją zadań z zakresu adm.rządowej oraz innych zadań zleconych ustawami - 2% dochodów od wypłaconego zwrotu podatku akcyzowego zawartego w cenie oleju napędowego wykorzystywanego do produkcji rolnej </t>
  </si>
  <si>
    <t xml:space="preserve">wpływy z różnych opłat </t>
  </si>
  <si>
    <t>dotacje celowe z zakresu edukacji opieki wychowawczej -z przeznaczeniem na dofinansowanie świadczeń pomocy materialnej dla uczniów o charakterze socjalnym</t>
  </si>
  <si>
    <t xml:space="preserve">Wykonanie dochodów  budżetu Gminy Michałowice za 2008  rok  </t>
  </si>
  <si>
    <t>odsetki za nieterminowe wpłaty z tytułu czynszów mieszkaniowych</t>
  </si>
  <si>
    <t>wpływy z różnych opłat - wpłaty za duplikaty legitymacji i świadectw szkolnych</t>
  </si>
  <si>
    <t>wpływy z różnych dochodów     (wpływy z tyt. wynagrodzenia dla płatnika z tyt. wykonywania zadań określonych przepisami prawa)</t>
  </si>
  <si>
    <t>wpływy z różnych dochodów           (wpływy z tyt. wynagrodzenia dla płatnika z tyt. wykonywania zadań określonych przepisami prawa)</t>
  </si>
  <si>
    <t>wpływy z różnych opłat - wpłaty za duplikaty legitymacji i świadectw szkolnych wpis do księgi wieczystej</t>
  </si>
  <si>
    <t>dotacje celowe otrzymane z  budżetu państwa na inwestycje i zakupy inwestycyjne z zakresu administracji rządowej oraz innych zadań zleconych gminom ustawami</t>
  </si>
  <si>
    <t xml:space="preserve">grzywny, mandaty i inne kary pieniężne od osób fizycznych </t>
  </si>
  <si>
    <t>wpływy z różnych dochodów  (wpływy z tyt. wynagrodzenia dla płatnika z tyt. wykonywania zadań określonych przepisami prawa)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</si>
  <si>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</si>
  <si>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środki na dofinansowanie własnych zadań bieżących gmin (związków gmin) powiatów (związków powiatów) samorządów województw pozyskane z innych źródeł.
</t>
  </si>
  <si>
    <t xml:space="preserve">wpływy z innych lokalnych opłat pobieranych przez jst na podstawie odrębnych ustaw (z tyt. opłaty adiacenckiej związanej  z podziałem nieruchomości  i wzrostu wartości nieruch spowodowanej budową urz. infrastr.techn. - sieć wodoc. i kanal.  </t>
  </si>
  <si>
    <t>wpływy z różnych dochodów (zwrot wydatków niewygasajacych z 2007 r)</t>
  </si>
  <si>
    <t>(w złotych)</t>
  </si>
  <si>
    <t xml:space="preserve">                                                Sprawozdanie </t>
  </si>
  <si>
    <t xml:space="preserve">                                               do Uchwały Nr XXX/208/2009</t>
  </si>
  <si>
    <t xml:space="preserve">                                               Rady Gminy Michałowice</t>
  </si>
  <si>
    <t xml:space="preserve">                                               z dnia 29 kwietnia 2009 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</si>
</sst>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Times New Roman"/>
      <family val="1"/>
    </font>
    <font>
      <b/>
      <i/>
      <sz val="8"/>
      <name val="Arial CE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justify" wrapText="1"/>
    </xf>
    <xf numFmtId="4" fontId="9" fillId="0" borderId="0" xfId="0" applyNumberFormat="1" applyFont="1" applyBorder="1" applyAlignment="1">
      <alignment horizontal="justify" vertical="justify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vertical="justify"/>
    </xf>
    <xf numFmtId="4" fontId="9" fillId="0" borderId="0" xfId="0" applyNumberFormat="1" applyFont="1" applyBorder="1" applyAlignment="1">
      <alignment horizontal="justify" vertical="justify"/>
    </xf>
    <xf numFmtId="4" fontId="9" fillId="0" borderId="0" xfId="0" applyNumberFormat="1" applyFont="1" applyBorder="1" applyAlignment="1">
      <alignment vertical="top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3" fontId="8" fillId="0" borderId="6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169" fontId="8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4" fontId="1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vertical="top"/>
    </xf>
    <xf numFmtId="3" fontId="8" fillId="0" borderId="5" xfId="0" applyNumberFormat="1" applyFont="1" applyBorder="1" applyAlignment="1">
      <alignment vertical="top"/>
    </xf>
    <xf numFmtId="169" fontId="9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169" fontId="9" fillId="0" borderId="6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top"/>
    </xf>
    <xf numFmtId="3" fontId="14" fillId="0" borderId="6" xfId="0" applyNumberFormat="1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/>
    </xf>
    <xf numFmtId="3" fontId="14" fillId="0" borderId="2" xfId="0" applyNumberFormat="1" applyFont="1" applyBorder="1" applyAlignment="1">
      <alignment vertical="top"/>
    </xf>
    <xf numFmtId="3" fontId="14" fillId="0" borderId="7" xfId="0" applyNumberFormat="1" applyFont="1" applyBorder="1" applyAlignment="1">
      <alignment vertical="top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169" fontId="9" fillId="0" borderId="7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top"/>
    </xf>
    <xf numFmtId="4" fontId="8" fillId="0" borderId="8" xfId="0" applyNumberFormat="1" applyFont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top"/>
    </xf>
    <xf numFmtId="3" fontId="8" fillId="0" borderId="9" xfId="0" applyNumberFormat="1" applyFont="1" applyBorder="1" applyAlignment="1">
      <alignment vertical="top"/>
    </xf>
    <xf numFmtId="4" fontId="8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4" fontId="8" fillId="0" borderId="9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vertical="center"/>
    </xf>
    <xf numFmtId="169" fontId="8" fillId="0" borderId="9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justify" vertical="top" wrapText="1"/>
    </xf>
    <xf numFmtId="4" fontId="14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/>
    </xf>
    <xf numFmtId="169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4" fontId="9" fillId="0" borderId="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0" xfId="0" applyFont="1" applyBorder="1" applyAlignment="1">
      <alignment horizontal="justify" vertical="justify" wrapText="1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10" fillId="0" borderId="9" xfId="0" applyFont="1" applyBorder="1" applyAlignment="1">
      <alignment vertical="center"/>
    </xf>
    <xf numFmtId="0" fontId="1" fillId="0" borderId="0" xfId="0" applyFont="1" applyBorder="1" applyAlignment="1">
      <alignment horizontal="justify" vertic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202"/>
  <sheetViews>
    <sheetView tabSelected="1" workbookViewId="0" topLeftCell="A1">
      <selection activeCell="V11" sqref="V11"/>
    </sheetView>
  </sheetViews>
  <sheetFormatPr defaultColWidth="9.00390625" defaultRowHeight="12.75"/>
  <cols>
    <col min="1" max="1" width="3.00390625" style="36" customWidth="1"/>
    <col min="2" max="2" width="5.125" style="25" customWidth="1"/>
    <col min="3" max="3" width="7.625" style="25" customWidth="1"/>
    <col min="4" max="4" width="4.875" style="25" customWidth="1"/>
    <col min="5" max="5" width="30.875" style="25" customWidth="1"/>
    <col min="6" max="6" width="9.25390625" style="25" hidden="1" customWidth="1"/>
    <col min="7" max="8" width="11.625" style="25" hidden="1" customWidth="1"/>
    <col min="9" max="9" width="10.125" style="25" hidden="1" customWidth="1"/>
    <col min="10" max="10" width="10.00390625" style="25" hidden="1" customWidth="1"/>
    <col min="11" max="11" width="11.625" style="25" hidden="1" customWidth="1"/>
    <col min="12" max="12" width="11.00390625" style="25" customWidth="1"/>
    <col min="13" max="13" width="11.125" style="25" customWidth="1"/>
    <col min="14" max="14" width="9.625" style="25" customWidth="1"/>
    <col min="15" max="15" width="12.125" style="35" customWidth="1"/>
    <col min="16" max="16" width="12.625" style="25" customWidth="1"/>
    <col min="17" max="17" width="10.00390625" style="25" customWidth="1"/>
    <col min="18" max="18" width="11.625" style="25" hidden="1" customWidth="1"/>
    <col min="19" max="19" width="12.125" style="25" customWidth="1"/>
    <col min="20" max="20" width="9.375" style="25" customWidth="1"/>
    <col min="21" max="16384" width="9.125" style="25" customWidth="1"/>
  </cols>
  <sheetData>
    <row r="3" spans="1:23" ht="16.5" customHeight="1">
      <c r="A3" s="39"/>
      <c r="B3" s="40"/>
      <c r="C3" s="40"/>
      <c r="D3" s="41"/>
      <c r="E3" s="145"/>
      <c r="F3" s="146"/>
      <c r="G3" s="146"/>
      <c r="H3" s="146"/>
      <c r="I3" s="146"/>
      <c r="J3" s="146"/>
      <c r="K3" s="146"/>
      <c r="L3" s="146"/>
      <c r="M3" s="42"/>
      <c r="N3" s="42"/>
      <c r="O3" s="43"/>
      <c r="P3" s="197" t="s">
        <v>305</v>
      </c>
      <c r="Q3" s="170"/>
      <c r="R3" s="170"/>
      <c r="S3" s="170"/>
      <c r="T3" s="170"/>
      <c r="U3" s="170"/>
      <c r="V3" s="170"/>
      <c r="W3" s="170"/>
    </row>
    <row r="4" spans="1:23" ht="15" customHeight="1">
      <c r="A4" s="46"/>
      <c r="B4" s="47"/>
      <c r="C4" s="47"/>
      <c r="D4" s="41"/>
      <c r="E4" s="145"/>
      <c r="F4" s="146"/>
      <c r="G4" s="146"/>
      <c r="H4" s="146"/>
      <c r="I4" s="146"/>
      <c r="J4" s="146"/>
      <c r="K4" s="146"/>
      <c r="L4" s="146"/>
      <c r="M4" s="42"/>
      <c r="N4" s="42"/>
      <c r="O4" s="43"/>
      <c r="P4" s="197" t="s">
        <v>306</v>
      </c>
      <c r="Q4" s="170"/>
      <c r="R4" s="170"/>
      <c r="S4" s="170"/>
      <c r="T4" s="170"/>
      <c r="U4" s="170"/>
      <c r="V4" s="170"/>
      <c r="W4" s="170"/>
    </row>
    <row r="5" spans="1:23" ht="14.25" customHeight="1">
      <c r="A5" s="46"/>
      <c r="B5" s="47"/>
      <c r="C5" s="47"/>
      <c r="D5" s="41"/>
      <c r="E5" s="145"/>
      <c r="F5" s="146"/>
      <c r="G5" s="146"/>
      <c r="H5" s="146"/>
      <c r="I5" s="146"/>
      <c r="J5" s="146"/>
      <c r="K5" s="146"/>
      <c r="L5" s="146"/>
      <c r="M5" s="42"/>
      <c r="N5" s="42"/>
      <c r="O5" s="43"/>
      <c r="P5" s="197" t="s">
        <v>307</v>
      </c>
      <c r="Q5" s="170"/>
      <c r="R5" s="170"/>
      <c r="S5" s="170"/>
      <c r="T5" s="170"/>
      <c r="U5" s="170"/>
      <c r="V5" s="170"/>
      <c r="W5" s="170"/>
    </row>
    <row r="6" spans="1:23" ht="16.5" customHeight="1">
      <c r="A6" s="48"/>
      <c r="B6" s="44"/>
      <c r="C6" s="44"/>
      <c r="D6" s="49"/>
      <c r="E6" s="145"/>
      <c r="F6" s="146"/>
      <c r="G6" s="146"/>
      <c r="H6" s="146"/>
      <c r="I6" s="146"/>
      <c r="J6" s="146"/>
      <c r="K6" s="146"/>
      <c r="L6" s="146"/>
      <c r="M6" s="50"/>
      <c r="N6" s="50"/>
      <c r="O6" s="51"/>
      <c r="P6" s="197" t="s">
        <v>308</v>
      </c>
      <c r="Q6" s="170"/>
      <c r="R6" s="170"/>
      <c r="S6" s="170"/>
      <c r="T6" s="170"/>
      <c r="U6" s="170"/>
      <c r="V6" s="170"/>
      <c r="W6" s="170"/>
    </row>
    <row r="7" spans="1:22" ht="8.25" customHeight="1">
      <c r="A7" s="48"/>
      <c r="B7" s="44"/>
      <c r="C7" s="44"/>
      <c r="D7" s="49"/>
      <c r="E7" s="47"/>
      <c r="F7" s="47"/>
      <c r="G7" s="47"/>
      <c r="H7" s="47"/>
      <c r="I7" s="47"/>
      <c r="J7" s="47"/>
      <c r="K7" s="47"/>
      <c r="L7" s="47"/>
      <c r="M7" s="47"/>
      <c r="N7" s="47"/>
      <c r="O7" s="52"/>
      <c r="P7" s="47"/>
      <c r="Q7" s="47"/>
      <c r="R7" s="47"/>
      <c r="S7" s="44"/>
      <c r="T7" s="45"/>
      <c r="U7" s="2"/>
      <c r="V7" s="3"/>
    </row>
    <row r="8" spans="1:22" ht="18.75" customHeight="1">
      <c r="A8" s="48"/>
      <c r="B8" s="44"/>
      <c r="C8" s="169" t="s">
        <v>291</v>
      </c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45"/>
      <c r="O8" s="53"/>
      <c r="P8" s="45"/>
      <c r="Q8" s="54" t="s">
        <v>264</v>
      </c>
      <c r="R8" s="55"/>
      <c r="S8" s="44"/>
      <c r="T8" s="45"/>
      <c r="U8" s="155"/>
      <c r="V8" s="156"/>
    </row>
    <row r="9" spans="1:22" ht="19.5" customHeight="1">
      <c r="A9" s="48"/>
      <c r="B9" s="44"/>
      <c r="C9" s="44"/>
      <c r="D9" s="56"/>
      <c r="E9" s="56"/>
      <c r="F9" s="57"/>
      <c r="G9" s="57"/>
      <c r="H9" s="57"/>
      <c r="I9" s="55"/>
      <c r="J9" s="55"/>
      <c r="K9" s="45"/>
      <c r="L9" s="45"/>
      <c r="M9" s="45"/>
      <c r="N9" s="45"/>
      <c r="O9" s="53"/>
      <c r="P9" s="45"/>
      <c r="Q9" s="54"/>
      <c r="R9" s="55"/>
      <c r="S9" s="58" t="s">
        <v>304</v>
      </c>
      <c r="T9" s="59"/>
      <c r="U9" s="2"/>
      <c r="V9" s="3"/>
    </row>
    <row r="10" spans="1:22" ht="12.75">
      <c r="A10" s="191" t="s">
        <v>163</v>
      </c>
      <c r="B10" s="172" t="s">
        <v>198</v>
      </c>
      <c r="C10" s="172" t="s">
        <v>199</v>
      </c>
      <c r="D10" s="172" t="s">
        <v>245</v>
      </c>
      <c r="E10" s="191" t="s">
        <v>244</v>
      </c>
      <c r="F10" s="61"/>
      <c r="G10" s="61"/>
      <c r="H10" s="61"/>
      <c r="I10" s="62"/>
      <c r="J10" s="62"/>
      <c r="K10" s="63"/>
      <c r="L10" s="163" t="s">
        <v>193</v>
      </c>
      <c r="M10" s="164"/>
      <c r="N10" s="165"/>
      <c r="O10" s="186" t="s">
        <v>260</v>
      </c>
      <c r="P10" s="187"/>
      <c r="Q10" s="188"/>
      <c r="R10" s="55"/>
      <c r="S10" s="143" t="s">
        <v>261</v>
      </c>
      <c r="T10" s="166" t="s">
        <v>262</v>
      </c>
      <c r="U10" s="2"/>
      <c r="V10" s="3"/>
    </row>
    <row r="11" spans="1:22" ht="12.75">
      <c r="A11" s="192"/>
      <c r="B11" s="173"/>
      <c r="C11" s="173"/>
      <c r="D11" s="189"/>
      <c r="E11" s="192"/>
      <c r="F11" s="61"/>
      <c r="G11" s="61"/>
      <c r="H11" s="61"/>
      <c r="I11" s="62"/>
      <c r="J11" s="62"/>
      <c r="K11" s="63"/>
      <c r="L11" s="157" t="s">
        <v>194</v>
      </c>
      <c r="M11" s="159" t="s">
        <v>195</v>
      </c>
      <c r="N11" s="160"/>
      <c r="O11" s="193" t="s">
        <v>194</v>
      </c>
      <c r="P11" s="161" t="s">
        <v>195</v>
      </c>
      <c r="Q11" s="162"/>
      <c r="R11" s="55"/>
      <c r="S11" s="143"/>
      <c r="T11" s="167"/>
      <c r="U11" s="2"/>
      <c r="V11" s="3"/>
    </row>
    <row r="12" spans="1:20" ht="33.75" customHeight="1">
      <c r="A12" s="196"/>
      <c r="B12" s="174"/>
      <c r="C12" s="174"/>
      <c r="D12" s="190"/>
      <c r="E12" s="190"/>
      <c r="F12" s="65" t="s">
        <v>172</v>
      </c>
      <c r="G12" s="66" t="s">
        <v>171</v>
      </c>
      <c r="H12" s="67" t="s">
        <v>180</v>
      </c>
      <c r="I12" s="66" t="s">
        <v>183</v>
      </c>
      <c r="J12" s="66" t="s">
        <v>184</v>
      </c>
      <c r="K12" s="67" t="s">
        <v>185</v>
      </c>
      <c r="L12" s="158"/>
      <c r="M12" s="67" t="s">
        <v>196</v>
      </c>
      <c r="N12" s="67" t="s">
        <v>197</v>
      </c>
      <c r="O12" s="194"/>
      <c r="P12" s="67" t="s">
        <v>196</v>
      </c>
      <c r="Q12" s="67" t="s">
        <v>197</v>
      </c>
      <c r="R12" s="66" t="s">
        <v>186</v>
      </c>
      <c r="S12" s="144"/>
      <c r="T12" s="168"/>
    </row>
    <row r="13" spans="1:20" ht="12.75">
      <c r="A13" s="68">
        <v>1</v>
      </c>
      <c r="B13" s="69">
        <v>2</v>
      </c>
      <c r="C13" s="69">
        <v>3</v>
      </c>
      <c r="D13" s="70">
        <v>4</v>
      </c>
      <c r="E13" s="70">
        <v>5</v>
      </c>
      <c r="F13" s="71">
        <v>5</v>
      </c>
      <c r="G13" s="71"/>
      <c r="H13" s="69">
        <v>4</v>
      </c>
      <c r="I13" s="71"/>
      <c r="J13" s="71"/>
      <c r="K13" s="69"/>
      <c r="L13" s="69">
        <v>6</v>
      </c>
      <c r="M13" s="69">
        <v>7</v>
      </c>
      <c r="N13" s="69">
        <v>8</v>
      </c>
      <c r="O13" s="72">
        <v>9</v>
      </c>
      <c r="P13" s="69">
        <v>10</v>
      </c>
      <c r="Q13" s="69">
        <v>11</v>
      </c>
      <c r="R13" s="64"/>
      <c r="S13" s="69">
        <v>12</v>
      </c>
      <c r="T13" s="69">
        <v>13</v>
      </c>
    </row>
    <row r="14" spans="1:20" ht="19.5" customHeight="1">
      <c r="A14" s="68">
        <v>1</v>
      </c>
      <c r="B14" s="73" t="s">
        <v>203</v>
      </c>
      <c r="C14" s="74" t="s">
        <v>204</v>
      </c>
      <c r="D14" s="74" t="s">
        <v>205</v>
      </c>
      <c r="E14" s="75" t="s">
        <v>164</v>
      </c>
      <c r="F14" s="76">
        <v>1500000</v>
      </c>
      <c r="G14" s="76"/>
      <c r="H14" s="77">
        <v>1200000</v>
      </c>
      <c r="I14" s="76"/>
      <c r="J14" s="76"/>
      <c r="K14" s="77">
        <f>SUM(H14-I14+J14)</f>
        <v>1200000</v>
      </c>
      <c r="L14" s="78">
        <f aca="true" t="shared" si="0" ref="L14:L21">SUM(M14+N14)</f>
        <v>1070000</v>
      </c>
      <c r="M14" s="78">
        <v>1070000</v>
      </c>
      <c r="N14" s="78">
        <v>0</v>
      </c>
      <c r="O14" s="78">
        <f>SUM(P14+Q14)</f>
        <v>1070000</v>
      </c>
      <c r="P14" s="78">
        <v>1070000</v>
      </c>
      <c r="Q14" s="78">
        <v>0</v>
      </c>
      <c r="R14" s="79"/>
      <c r="S14" s="80">
        <v>946333.91</v>
      </c>
      <c r="T14" s="81">
        <f>SUM(S14/O14)*100</f>
        <v>88.44242149532711</v>
      </c>
    </row>
    <row r="15" spans="1:20" ht="20.25" customHeight="1">
      <c r="A15" s="68">
        <v>2</v>
      </c>
      <c r="B15" s="73" t="s">
        <v>203</v>
      </c>
      <c r="C15" s="74" t="s">
        <v>204</v>
      </c>
      <c r="D15" s="74" t="s">
        <v>205</v>
      </c>
      <c r="E15" s="75" t="s">
        <v>165</v>
      </c>
      <c r="F15" s="76">
        <v>800000</v>
      </c>
      <c r="G15" s="76"/>
      <c r="H15" s="77">
        <v>1000000</v>
      </c>
      <c r="I15" s="76"/>
      <c r="J15" s="76"/>
      <c r="K15" s="77">
        <f>SUM(H15-I15+J15)</f>
        <v>1000000</v>
      </c>
      <c r="L15" s="78">
        <f t="shared" si="0"/>
        <v>1300000</v>
      </c>
      <c r="M15" s="78">
        <v>1300000</v>
      </c>
      <c r="N15" s="78">
        <v>0</v>
      </c>
      <c r="O15" s="78">
        <f aca="true" t="shared" si="1" ref="O15:O120">SUM(P15+Q15)</f>
        <v>1300000</v>
      </c>
      <c r="P15" s="78">
        <v>1300000</v>
      </c>
      <c r="Q15" s="78">
        <v>0</v>
      </c>
      <c r="R15" s="79"/>
      <c r="S15" s="80">
        <v>884891.77</v>
      </c>
      <c r="T15" s="81">
        <f aca="true" t="shared" si="2" ref="T15:T103">SUM(S15/O15)*100</f>
        <v>68.06859769230769</v>
      </c>
    </row>
    <row r="16" spans="1:20" ht="46.5" customHeight="1">
      <c r="A16" s="68">
        <v>3</v>
      </c>
      <c r="B16" s="73" t="s">
        <v>203</v>
      </c>
      <c r="C16" s="74" t="s">
        <v>204</v>
      </c>
      <c r="D16" s="68">
        <v>6290</v>
      </c>
      <c r="E16" s="75" t="s">
        <v>241</v>
      </c>
      <c r="F16" s="82"/>
      <c r="G16" s="82"/>
      <c r="H16" s="69"/>
      <c r="I16" s="71"/>
      <c r="J16" s="71"/>
      <c r="K16" s="69"/>
      <c r="L16" s="78">
        <f t="shared" si="0"/>
        <v>25000</v>
      </c>
      <c r="M16" s="78"/>
      <c r="N16" s="78">
        <v>25000</v>
      </c>
      <c r="O16" s="78">
        <f t="shared" si="1"/>
        <v>175000</v>
      </c>
      <c r="P16" s="78"/>
      <c r="Q16" s="78">
        <v>175000</v>
      </c>
      <c r="R16" s="79"/>
      <c r="S16" s="80">
        <v>107097.14</v>
      </c>
      <c r="T16" s="81">
        <f t="shared" si="2"/>
        <v>61.19836571428572</v>
      </c>
    </row>
    <row r="17" spans="1:20" ht="45.75" customHeight="1">
      <c r="A17" s="83">
        <v>4</v>
      </c>
      <c r="B17" s="73" t="s">
        <v>203</v>
      </c>
      <c r="C17" s="74" t="s">
        <v>204</v>
      </c>
      <c r="D17" s="68">
        <v>6290</v>
      </c>
      <c r="E17" s="75" t="s">
        <v>242</v>
      </c>
      <c r="F17" s="82"/>
      <c r="G17" s="82"/>
      <c r="H17" s="69"/>
      <c r="I17" s="71"/>
      <c r="J17" s="71"/>
      <c r="K17" s="69"/>
      <c r="L17" s="78">
        <f t="shared" si="0"/>
        <v>25000</v>
      </c>
      <c r="M17" s="78"/>
      <c r="N17" s="78">
        <v>25000</v>
      </c>
      <c r="O17" s="78">
        <f t="shared" si="1"/>
        <v>25000</v>
      </c>
      <c r="P17" s="78"/>
      <c r="Q17" s="78">
        <v>25000</v>
      </c>
      <c r="R17" s="79"/>
      <c r="S17" s="80">
        <v>27261.15</v>
      </c>
      <c r="T17" s="81">
        <f t="shared" si="2"/>
        <v>109.0446</v>
      </c>
    </row>
    <row r="18" spans="1:20" ht="48.75" customHeight="1">
      <c r="A18" s="83">
        <v>5</v>
      </c>
      <c r="B18" s="73" t="s">
        <v>203</v>
      </c>
      <c r="C18" s="74" t="s">
        <v>204</v>
      </c>
      <c r="D18" s="68">
        <v>6290</v>
      </c>
      <c r="E18" s="75" t="s">
        <v>243</v>
      </c>
      <c r="F18" s="82"/>
      <c r="G18" s="82"/>
      <c r="H18" s="69"/>
      <c r="I18" s="71"/>
      <c r="J18" s="71"/>
      <c r="K18" s="69"/>
      <c r="L18" s="78">
        <f t="shared" si="0"/>
        <v>10000</v>
      </c>
      <c r="M18" s="78"/>
      <c r="N18" s="78">
        <v>10000</v>
      </c>
      <c r="O18" s="78">
        <f t="shared" si="1"/>
        <v>110000</v>
      </c>
      <c r="P18" s="78"/>
      <c r="Q18" s="78">
        <v>110000</v>
      </c>
      <c r="R18" s="79"/>
      <c r="S18" s="80">
        <v>58017.48</v>
      </c>
      <c r="T18" s="81">
        <f t="shared" si="2"/>
        <v>52.74316363636365</v>
      </c>
    </row>
    <row r="19" spans="1:20" ht="47.25" customHeight="1">
      <c r="A19" s="68">
        <v>6</v>
      </c>
      <c r="B19" s="73" t="s">
        <v>203</v>
      </c>
      <c r="C19" s="74" t="s">
        <v>204</v>
      </c>
      <c r="D19" s="68">
        <v>6290</v>
      </c>
      <c r="E19" s="75" t="s">
        <v>263</v>
      </c>
      <c r="F19" s="82"/>
      <c r="G19" s="82"/>
      <c r="H19" s="69"/>
      <c r="I19" s="71"/>
      <c r="J19" s="71"/>
      <c r="K19" s="69"/>
      <c r="L19" s="78">
        <f t="shared" si="0"/>
        <v>0</v>
      </c>
      <c r="M19" s="78"/>
      <c r="N19" s="78"/>
      <c r="O19" s="78">
        <f t="shared" si="1"/>
        <v>160000</v>
      </c>
      <c r="P19" s="78"/>
      <c r="Q19" s="78">
        <v>160000</v>
      </c>
      <c r="R19" s="79"/>
      <c r="S19" s="80">
        <v>139425</v>
      </c>
      <c r="T19" s="81">
        <f t="shared" si="2"/>
        <v>87.140625</v>
      </c>
    </row>
    <row r="20" spans="1:20" ht="69" customHeight="1">
      <c r="A20" s="68">
        <v>7</v>
      </c>
      <c r="B20" s="73" t="s">
        <v>203</v>
      </c>
      <c r="C20" s="74" t="s">
        <v>274</v>
      </c>
      <c r="D20" s="68">
        <v>2010</v>
      </c>
      <c r="E20" s="75" t="s">
        <v>300</v>
      </c>
      <c r="F20" s="82"/>
      <c r="G20" s="82"/>
      <c r="H20" s="69"/>
      <c r="I20" s="71"/>
      <c r="J20" s="71"/>
      <c r="K20" s="69"/>
      <c r="L20" s="78">
        <f t="shared" si="0"/>
        <v>0</v>
      </c>
      <c r="M20" s="78"/>
      <c r="N20" s="78"/>
      <c r="O20" s="78">
        <f t="shared" si="1"/>
        <v>20307</v>
      </c>
      <c r="P20" s="78">
        <v>20307</v>
      </c>
      <c r="Q20" s="78"/>
      <c r="R20" s="79"/>
      <c r="S20" s="80">
        <v>20305.84</v>
      </c>
      <c r="T20" s="81">
        <f t="shared" si="2"/>
        <v>99.99428768404984</v>
      </c>
    </row>
    <row r="21" spans="1:20" ht="72" customHeight="1">
      <c r="A21" s="68">
        <v>8</v>
      </c>
      <c r="B21" s="73" t="s">
        <v>203</v>
      </c>
      <c r="C21" s="74" t="s">
        <v>274</v>
      </c>
      <c r="D21" s="68">
        <v>2360</v>
      </c>
      <c r="E21" s="84" t="s">
        <v>288</v>
      </c>
      <c r="F21" s="82"/>
      <c r="G21" s="82"/>
      <c r="H21" s="69"/>
      <c r="I21" s="71"/>
      <c r="J21" s="71"/>
      <c r="K21" s="69"/>
      <c r="L21" s="78">
        <f t="shared" si="0"/>
        <v>0</v>
      </c>
      <c r="M21" s="78"/>
      <c r="N21" s="78"/>
      <c r="O21" s="78">
        <f t="shared" si="1"/>
        <v>450</v>
      </c>
      <c r="P21" s="78">
        <v>450</v>
      </c>
      <c r="Q21" s="78"/>
      <c r="R21" s="79"/>
      <c r="S21" s="80">
        <v>398.15</v>
      </c>
      <c r="T21" s="81">
        <f t="shared" si="2"/>
        <v>88.47777777777777</v>
      </c>
    </row>
    <row r="22" spans="1:20" ht="12.75">
      <c r="A22" s="151" t="s">
        <v>200</v>
      </c>
      <c r="B22" s="152"/>
      <c r="C22" s="152"/>
      <c r="D22" s="153"/>
      <c r="E22" s="154"/>
      <c r="F22" s="85"/>
      <c r="G22" s="85"/>
      <c r="H22" s="86"/>
      <c r="I22" s="87"/>
      <c r="J22" s="87"/>
      <c r="K22" s="86"/>
      <c r="L22" s="88">
        <f>SUM(L14:L18)</f>
        <v>2430000</v>
      </c>
      <c r="M22" s="89">
        <f>SUM(M14:M18)</f>
        <v>2370000</v>
      </c>
      <c r="N22" s="89">
        <f>SUM(N14:N18)</f>
        <v>60000</v>
      </c>
      <c r="O22" s="88">
        <f>SUM(O14:O21)</f>
        <v>2860757</v>
      </c>
      <c r="P22" s="89">
        <f>SUM(P14:P21)</f>
        <v>2390757</v>
      </c>
      <c r="Q22" s="89">
        <f>SUM(Q14:Q20)</f>
        <v>470000</v>
      </c>
      <c r="R22" s="79"/>
      <c r="S22" s="88">
        <f>SUM(S14:S21)</f>
        <v>2183730.44</v>
      </c>
      <c r="T22" s="81">
        <f t="shared" si="2"/>
        <v>76.33400669822707</v>
      </c>
    </row>
    <row r="23" spans="1:20" s="34" customFormat="1" ht="48" customHeight="1">
      <c r="A23" s="68">
        <v>1</v>
      </c>
      <c r="B23" s="90">
        <v>600</v>
      </c>
      <c r="C23" s="68">
        <v>60016</v>
      </c>
      <c r="D23" s="68">
        <v>6300</v>
      </c>
      <c r="E23" s="75" t="s">
        <v>275</v>
      </c>
      <c r="F23" s="82"/>
      <c r="G23" s="82"/>
      <c r="H23" s="69"/>
      <c r="I23" s="71"/>
      <c r="J23" s="71"/>
      <c r="K23" s="69"/>
      <c r="L23" s="78">
        <f>SUM(N23+M23)</f>
        <v>0</v>
      </c>
      <c r="M23" s="91"/>
      <c r="N23" s="91"/>
      <c r="O23" s="78">
        <f>SUM(P23:Q23)</f>
        <v>247500</v>
      </c>
      <c r="P23" s="78">
        <v>247500</v>
      </c>
      <c r="Q23" s="91"/>
      <c r="R23" s="79"/>
      <c r="S23" s="78">
        <v>440490</v>
      </c>
      <c r="T23" s="81">
        <f t="shared" si="2"/>
        <v>177.97575757575757</v>
      </c>
    </row>
    <row r="24" spans="1:20" s="34" customFormat="1" ht="29.25" customHeight="1">
      <c r="A24" s="68">
        <v>2</v>
      </c>
      <c r="B24" s="90">
        <v>600</v>
      </c>
      <c r="C24" s="68">
        <v>60095</v>
      </c>
      <c r="D24" s="74" t="s">
        <v>277</v>
      </c>
      <c r="E24" s="92" t="s">
        <v>298</v>
      </c>
      <c r="F24" s="82"/>
      <c r="G24" s="82"/>
      <c r="H24" s="69"/>
      <c r="I24" s="71"/>
      <c r="J24" s="71"/>
      <c r="K24" s="69"/>
      <c r="L24" s="78">
        <f>SUM(N24+M24)</f>
        <v>0</v>
      </c>
      <c r="M24" s="91"/>
      <c r="N24" s="91"/>
      <c r="O24" s="78">
        <f>SUM(P24:Q24)</f>
        <v>2100</v>
      </c>
      <c r="P24" s="78">
        <v>2100</v>
      </c>
      <c r="Q24" s="91"/>
      <c r="R24" s="79"/>
      <c r="S24" s="78">
        <v>2068</v>
      </c>
      <c r="T24" s="81">
        <f t="shared" si="2"/>
        <v>98.47619047619047</v>
      </c>
    </row>
    <row r="25" spans="1:20" ht="20.25" customHeight="1">
      <c r="A25" s="151" t="s">
        <v>276</v>
      </c>
      <c r="B25" s="152"/>
      <c r="C25" s="152"/>
      <c r="D25" s="153"/>
      <c r="E25" s="154"/>
      <c r="F25" s="85"/>
      <c r="G25" s="85"/>
      <c r="H25" s="86"/>
      <c r="I25" s="87"/>
      <c r="J25" s="87"/>
      <c r="K25" s="86"/>
      <c r="L25" s="93">
        <v>0</v>
      </c>
      <c r="M25" s="89"/>
      <c r="N25" s="89"/>
      <c r="O25" s="88">
        <f>SUM(Q25+P25)</f>
        <v>249600</v>
      </c>
      <c r="P25" s="89">
        <f>SUM(P23:P24)</f>
        <v>249600</v>
      </c>
      <c r="Q25" s="89"/>
      <c r="R25" s="79"/>
      <c r="S25" s="88">
        <f>SUM(S23:S24)</f>
        <v>442558</v>
      </c>
      <c r="T25" s="81">
        <f t="shared" si="2"/>
        <v>177.30689102564102</v>
      </c>
    </row>
    <row r="26" spans="1:20" ht="12.75">
      <c r="A26" s="68">
        <v>1</v>
      </c>
      <c r="B26" s="94">
        <v>700</v>
      </c>
      <c r="C26" s="69">
        <v>70004</v>
      </c>
      <c r="D26" s="95" t="s">
        <v>205</v>
      </c>
      <c r="E26" s="75" t="s">
        <v>178</v>
      </c>
      <c r="F26" s="82"/>
      <c r="G26" s="82"/>
      <c r="H26" s="69"/>
      <c r="I26" s="71"/>
      <c r="J26" s="71"/>
      <c r="K26" s="69"/>
      <c r="L26" s="88">
        <f aca="true" t="shared" si="3" ref="L26:L35">SUM(M26+N26)</f>
        <v>6000</v>
      </c>
      <c r="M26" s="78">
        <v>6000</v>
      </c>
      <c r="N26" s="91"/>
      <c r="O26" s="80">
        <f t="shared" si="1"/>
        <v>6000</v>
      </c>
      <c r="P26" s="78">
        <v>6000</v>
      </c>
      <c r="Q26" s="91"/>
      <c r="R26" s="79"/>
      <c r="S26" s="80">
        <v>5969.15</v>
      </c>
      <c r="T26" s="81">
        <f t="shared" si="2"/>
        <v>99.48583333333333</v>
      </c>
    </row>
    <row r="27" spans="1:20" ht="27.75" customHeight="1">
      <c r="A27" s="68">
        <v>2</v>
      </c>
      <c r="B27" s="90">
        <v>700</v>
      </c>
      <c r="C27" s="68">
        <v>70004</v>
      </c>
      <c r="D27" s="74" t="s">
        <v>219</v>
      </c>
      <c r="E27" s="75" t="s">
        <v>292</v>
      </c>
      <c r="F27" s="82"/>
      <c r="G27" s="82"/>
      <c r="H27" s="69"/>
      <c r="I27" s="71"/>
      <c r="J27" s="71"/>
      <c r="K27" s="69"/>
      <c r="L27" s="80">
        <f t="shared" si="3"/>
        <v>0</v>
      </c>
      <c r="M27" s="78"/>
      <c r="N27" s="91"/>
      <c r="O27" s="80">
        <f t="shared" si="1"/>
        <v>0</v>
      </c>
      <c r="P27" s="78"/>
      <c r="Q27" s="91"/>
      <c r="R27" s="79"/>
      <c r="S27" s="80">
        <v>66.16</v>
      </c>
      <c r="T27" s="81" t="e">
        <f t="shared" si="2"/>
        <v>#DIV/0!</v>
      </c>
    </row>
    <row r="28" spans="1:21" ht="22.5">
      <c r="A28" s="68">
        <v>3</v>
      </c>
      <c r="B28" s="90">
        <v>700</v>
      </c>
      <c r="C28" s="68">
        <v>70005</v>
      </c>
      <c r="D28" s="74" t="s">
        <v>206</v>
      </c>
      <c r="E28" s="75" t="s">
        <v>189</v>
      </c>
      <c r="F28" s="82"/>
      <c r="G28" s="82"/>
      <c r="H28" s="69"/>
      <c r="I28" s="71"/>
      <c r="J28" s="71"/>
      <c r="K28" s="69"/>
      <c r="L28" s="80">
        <f t="shared" si="3"/>
        <v>160000</v>
      </c>
      <c r="M28" s="80">
        <v>160000</v>
      </c>
      <c r="N28" s="91"/>
      <c r="O28" s="80">
        <f t="shared" si="1"/>
        <v>260000</v>
      </c>
      <c r="P28" s="80">
        <v>260000</v>
      </c>
      <c r="Q28" s="91"/>
      <c r="R28" s="79"/>
      <c r="S28" s="80">
        <v>227256.11</v>
      </c>
      <c r="T28" s="81">
        <f t="shared" si="2"/>
        <v>87.40619615384615</v>
      </c>
      <c r="U28" s="32"/>
    </row>
    <row r="29" spans="1:20" ht="78.75">
      <c r="A29" s="68">
        <v>4</v>
      </c>
      <c r="B29" s="90">
        <v>700</v>
      </c>
      <c r="C29" s="68">
        <v>70005</v>
      </c>
      <c r="D29" s="74" t="s">
        <v>207</v>
      </c>
      <c r="E29" s="75" t="s">
        <v>302</v>
      </c>
      <c r="F29" s="82"/>
      <c r="G29" s="82"/>
      <c r="H29" s="69"/>
      <c r="I29" s="71"/>
      <c r="J29" s="71"/>
      <c r="K29" s="69"/>
      <c r="L29" s="80">
        <f t="shared" si="3"/>
        <v>820000</v>
      </c>
      <c r="M29" s="80">
        <f>295000+525000</f>
        <v>820000</v>
      </c>
      <c r="N29" s="91"/>
      <c r="O29" s="80">
        <f t="shared" si="1"/>
        <v>820000</v>
      </c>
      <c r="P29" s="80">
        <f>295000+525000</f>
        <v>820000</v>
      </c>
      <c r="Q29" s="91"/>
      <c r="R29" s="79"/>
      <c r="S29" s="80">
        <v>5910.85</v>
      </c>
      <c r="T29" s="81">
        <f t="shared" si="2"/>
        <v>0.7208353658536586</v>
      </c>
    </row>
    <row r="30" spans="1:20" ht="22.5">
      <c r="A30" s="68">
        <v>5</v>
      </c>
      <c r="B30" s="90">
        <v>700</v>
      </c>
      <c r="C30" s="68">
        <v>70005</v>
      </c>
      <c r="D30" s="74" t="s">
        <v>265</v>
      </c>
      <c r="E30" s="75" t="s">
        <v>266</v>
      </c>
      <c r="F30" s="82"/>
      <c r="G30" s="82"/>
      <c r="H30" s="69"/>
      <c r="I30" s="71"/>
      <c r="J30" s="71"/>
      <c r="K30" s="69"/>
      <c r="L30" s="80">
        <f t="shared" si="3"/>
        <v>0</v>
      </c>
      <c r="M30" s="80"/>
      <c r="N30" s="91"/>
      <c r="O30" s="80">
        <f t="shared" si="1"/>
        <v>3000</v>
      </c>
      <c r="P30" s="80">
        <v>3000</v>
      </c>
      <c r="Q30" s="91"/>
      <c r="R30" s="79"/>
      <c r="S30" s="78">
        <v>2800</v>
      </c>
      <c r="T30" s="81">
        <f t="shared" si="2"/>
        <v>93.33333333333333</v>
      </c>
    </row>
    <row r="31" spans="1:20" ht="69" customHeight="1">
      <c r="A31" s="68">
        <v>6</v>
      </c>
      <c r="B31" s="90">
        <v>700</v>
      </c>
      <c r="C31" s="68">
        <v>70005</v>
      </c>
      <c r="D31" s="74" t="s">
        <v>208</v>
      </c>
      <c r="E31" s="75" t="s">
        <v>258</v>
      </c>
      <c r="F31" s="82"/>
      <c r="G31" s="82"/>
      <c r="H31" s="69"/>
      <c r="I31" s="71"/>
      <c r="J31" s="71"/>
      <c r="K31" s="69"/>
      <c r="L31" s="80">
        <f t="shared" si="3"/>
        <v>410000</v>
      </c>
      <c r="M31" s="80">
        <v>410000</v>
      </c>
      <c r="N31" s="91"/>
      <c r="O31" s="80">
        <f t="shared" si="1"/>
        <v>350000</v>
      </c>
      <c r="P31" s="80">
        <v>350000</v>
      </c>
      <c r="Q31" s="91"/>
      <c r="R31" s="79"/>
      <c r="S31" s="80">
        <v>418963.35</v>
      </c>
      <c r="T31" s="81">
        <f t="shared" si="2"/>
        <v>119.70381428571429</v>
      </c>
    </row>
    <row r="32" spans="1:20" ht="27.75" customHeight="1">
      <c r="A32" s="68">
        <v>7</v>
      </c>
      <c r="B32" s="90">
        <v>700</v>
      </c>
      <c r="C32" s="68">
        <v>70005</v>
      </c>
      <c r="D32" s="74" t="s">
        <v>219</v>
      </c>
      <c r="E32" s="75" t="s">
        <v>267</v>
      </c>
      <c r="F32" s="82"/>
      <c r="G32" s="82"/>
      <c r="H32" s="69"/>
      <c r="I32" s="71"/>
      <c r="J32" s="71"/>
      <c r="K32" s="69"/>
      <c r="L32" s="80">
        <f t="shared" si="3"/>
        <v>0</v>
      </c>
      <c r="M32" s="80"/>
      <c r="N32" s="91"/>
      <c r="O32" s="80">
        <f t="shared" si="1"/>
        <v>10000</v>
      </c>
      <c r="P32" s="80">
        <v>10000</v>
      </c>
      <c r="Q32" s="91"/>
      <c r="R32" s="79"/>
      <c r="S32" s="78">
        <v>275.08</v>
      </c>
      <c r="T32" s="81">
        <f t="shared" si="2"/>
        <v>2.7508</v>
      </c>
    </row>
    <row r="33" spans="1:20" ht="22.5">
      <c r="A33" s="68">
        <v>8</v>
      </c>
      <c r="B33" s="90">
        <v>700</v>
      </c>
      <c r="C33" s="68">
        <v>70005</v>
      </c>
      <c r="D33" s="74" t="s">
        <v>219</v>
      </c>
      <c r="E33" s="75" t="s">
        <v>268</v>
      </c>
      <c r="F33" s="82"/>
      <c r="G33" s="82"/>
      <c r="H33" s="69"/>
      <c r="I33" s="71"/>
      <c r="J33" s="71"/>
      <c r="K33" s="69"/>
      <c r="L33" s="80">
        <f t="shared" si="3"/>
        <v>0</v>
      </c>
      <c r="M33" s="80"/>
      <c r="N33" s="91"/>
      <c r="O33" s="80">
        <f t="shared" si="1"/>
        <v>7500</v>
      </c>
      <c r="P33" s="80">
        <v>7500</v>
      </c>
      <c r="Q33" s="91"/>
      <c r="R33" s="79"/>
      <c r="S33" s="80">
        <v>9890.51</v>
      </c>
      <c r="T33" s="81">
        <f t="shared" si="2"/>
        <v>131.87346666666667</v>
      </c>
    </row>
    <row r="34" spans="1:20" ht="27" customHeight="1">
      <c r="A34" s="68">
        <v>9</v>
      </c>
      <c r="B34" s="90">
        <v>700</v>
      </c>
      <c r="C34" s="68">
        <v>70005</v>
      </c>
      <c r="D34" s="74" t="s">
        <v>219</v>
      </c>
      <c r="E34" s="75" t="s">
        <v>269</v>
      </c>
      <c r="F34" s="82"/>
      <c r="G34" s="82"/>
      <c r="H34" s="69"/>
      <c r="I34" s="71"/>
      <c r="J34" s="71"/>
      <c r="K34" s="69"/>
      <c r="L34" s="80">
        <f t="shared" si="3"/>
        <v>0</v>
      </c>
      <c r="M34" s="80"/>
      <c r="N34" s="91"/>
      <c r="O34" s="80">
        <f t="shared" si="1"/>
        <v>0</v>
      </c>
      <c r="P34" s="80">
        <v>0</v>
      </c>
      <c r="Q34" s="91"/>
      <c r="R34" s="79"/>
      <c r="S34" s="80">
        <v>89.92</v>
      </c>
      <c r="T34" s="81" t="e">
        <f t="shared" si="2"/>
        <v>#DIV/0!</v>
      </c>
    </row>
    <row r="35" spans="1:20" ht="37.5" customHeight="1">
      <c r="A35" s="68">
        <v>10</v>
      </c>
      <c r="B35" s="90">
        <v>700</v>
      </c>
      <c r="C35" s="68">
        <v>70005</v>
      </c>
      <c r="D35" s="74" t="s">
        <v>209</v>
      </c>
      <c r="E35" s="75" t="s">
        <v>187</v>
      </c>
      <c r="F35" s="76"/>
      <c r="G35" s="76"/>
      <c r="H35" s="96"/>
      <c r="I35" s="76"/>
      <c r="J35" s="76"/>
      <c r="K35" s="96"/>
      <c r="L35" s="80">
        <f t="shared" si="3"/>
        <v>41500</v>
      </c>
      <c r="M35" s="80"/>
      <c r="N35" s="80">
        <v>41500</v>
      </c>
      <c r="O35" s="80">
        <f t="shared" si="1"/>
        <v>101500</v>
      </c>
      <c r="P35" s="80"/>
      <c r="Q35" s="80">
        <v>101500</v>
      </c>
      <c r="R35" s="79"/>
      <c r="S35" s="80">
        <v>207662.55</v>
      </c>
      <c r="T35" s="81">
        <f t="shared" si="2"/>
        <v>204.59364532019703</v>
      </c>
    </row>
    <row r="36" spans="1:20" ht="20.25" customHeight="1">
      <c r="A36" s="151" t="s">
        <v>201</v>
      </c>
      <c r="B36" s="152"/>
      <c r="C36" s="152"/>
      <c r="D36" s="153"/>
      <c r="E36" s="154"/>
      <c r="F36" s="97"/>
      <c r="G36" s="97"/>
      <c r="H36" s="96"/>
      <c r="I36" s="76"/>
      <c r="J36" s="76"/>
      <c r="K36" s="96"/>
      <c r="L36" s="88">
        <f aca="true" t="shared" si="4" ref="L36:Q36">SUM(L26:L35)</f>
        <v>1437500</v>
      </c>
      <c r="M36" s="93">
        <f t="shared" si="4"/>
        <v>1396000</v>
      </c>
      <c r="N36" s="93">
        <f t="shared" si="4"/>
        <v>41500</v>
      </c>
      <c r="O36" s="88">
        <f t="shared" si="4"/>
        <v>1558000</v>
      </c>
      <c r="P36" s="93">
        <f t="shared" si="4"/>
        <v>1456500</v>
      </c>
      <c r="Q36" s="93">
        <f t="shared" si="4"/>
        <v>101500</v>
      </c>
      <c r="R36" s="79"/>
      <c r="S36" s="88">
        <f>SUM(S26:S35)</f>
        <v>878883.6799999999</v>
      </c>
      <c r="T36" s="81">
        <f t="shared" si="2"/>
        <v>56.411019255455706</v>
      </c>
    </row>
    <row r="37" spans="1:20" ht="45.75" customHeight="1">
      <c r="A37" s="68">
        <v>1</v>
      </c>
      <c r="B37" s="90">
        <v>750</v>
      </c>
      <c r="C37" s="68">
        <v>75011</v>
      </c>
      <c r="D37" s="68">
        <v>2360</v>
      </c>
      <c r="E37" s="75" t="s">
        <v>166</v>
      </c>
      <c r="F37" s="82"/>
      <c r="G37" s="82"/>
      <c r="H37" s="69"/>
      <c r="I37" s="71"/>
      <c r="J37" s="71"/>
      <c r="K37" s="69"/>
      <c r="L37" s="80">
        <f>SUM(M37+N37)</f>
        <v>1219</v>
      </c>
      <c r="M37" s="80">
        <v>1219</v>
      </c>
      <c r="N37" s="91"/>
      <c r="O37" s="80">
        <f t="shared" si="1"/>
        <v>7914</v>
      </c>
      <c r="P37" s="80">
        <v>7914</v>
      </c>
      <c r="Q37" s="91"/>
      <c r="R37" s="79"/>
      <c r="S37" s="80">
        <v>1578.47</v>
      </c>
      <c r="T37" s="81">
        <f t="shared" si="2"/>
        <v>19.94528683345969</v>
      </c>
    </row>
    <row r="38" spans="1:20" ht="35.25" customHeight="1">
      <c r="A38" s="68">
        <v>2</v>
      </c>
      <c r="B38" s="90">
        <v>750</v>
      </c>
      <c r="C38" s="68">
        <v>75011</v>
      </c>
      <c r="D38" s="68">
        <v>2010</v>
      </c>
      <c r="E38" s="75" t="s">
        <v>257</v>
      </c>
      <c r="F38" s="76">
        <v>75144</v>
      </c>
      <c r="G38" s="76">
        <v>0</v>
      </c>
      <c r="H38" s="96">
        <v>76271</v>
      </c>
      <c r="I38" s="76"/>
      <c r="J38" s="76"/>
      <c r="K38" s="96">
        <f>SUM(H38-I38+J38)</f>
        <v>76271</v>
      </c>
      <c r="L38" s="80">
        <f>SUM(M38+N38)</f>
        <v>78260</v>
      </c>
      <c r="M38" s="80">
        <v>78260</v>
      </c>
      <c r="N38" s="80"/>
      <c r="O38" s="80">
        <f t="shared" si="1"/>
        <v>78260</v>
      </c>
      <c r="P38" s="80">
        <v>78260</v>
      </c>
      <c r="Q38" s="80"/>
      <c r="R38" s="79"/>
      <c r="S38" s="80">
        <v>78260</v>
      </c>
      <c r="T38" s="81">
        <f t="shared" si="2"/>
        <v>100</v>
      </c>
    </row>
    <row r="39" spans="1:20" ht="46.5" customHeight="1">
      <c r="A39" s="68">
        <v>3</v>
      </c>
      <c r="B39" s="90">
        <v>750</v>
      </c>
      <c r="C39" s="68">
        <v>75023</v>
      </c>
      <c r="D39" s="74" t="s">
        <v>210</v>
      </c>
      <c r="E39" s="75" t="s">
        <v>236</v>
      </c>
      <c r="F39" s="82"/>
      <c r="G39" s="82"/>
      <c r="H39" s="69"/>
      <c r="I39" s="71"/>
      <c r="J39" s="71"/>
      <c r="K39" s="69"/>
      <c r="L39" s="80">
        <f>SUM(M39+N39)</f>
        <v>10911</v>
      </c>
      <c r="M39" s="80">
        <v>10911</v>
      </c>
      <c r="N39" s="91"/>
      <c r="O39" s="80">
        <f t="shared" si="1"/>
        <v>1911</v>
      </c>
      <c r="P39" s="80">
        <v>1911</v>
      </c>
      <c r="Q39" s="91"/>
      <c r="R39" s="79"/>
      <c r="S39" s="80">
        <v>1440</v>
      </c>
      <c r="T39" s="81">
        <f t="shared" si="2"/>
        <v>75.35321821036108</v>
      </c>
    </row>
    <row r="40" spans="1:20" ht="12.75">
      <c r="A40" s="151" t="s">
        <v>202</v>
      </c>
      <c r="B40" s="152"/>
      <c r="C40" s="152"/>
      <c r="D40" s="152"/>
      <c r="E40" s="195"/>
      <c r="F40" s="82"/>
      <c r="G40" s="82"/>
      <c r="H40" s="69"/>
      <c r="I40" s="71"/>
      <c r="J40" s="71"/>
      <c r="K40" s="69"/>
      <c r="L40" s="88">
        <f aca="true" t="shared" si="5" ref="L40:Q40">SUM(L37:L39)</f>
        <v>90390</v>
      </c>
      <c r="M40" s="93">
        <f t="shared" si="5"/>
        <v>90390</v>
      </c>
      <c r="N40" s="93">
        <f t="shared" si="5"/>
        <v>0</v>
      </c>
      <c r="O40" s="88">
        <f t="shared" si="5"/>
        <v>88085</v>
      </c>
      <c r="P40" s="93">
        <f t="shared" si="5"/>
        <v>88085</v>
      </c>
      <c r="Q40" s="93">
        <f t="shared" si="5"/>
        <v>0</v>
      </c>
      <c r="R40" s="79"/>
      <c r="S40" s="88">
        <f>SUM(S37:S39)</f>
        <v>81278.47</v>
      </c>
      <c r="T40" s="81">
        <f t="shared" si="2"/>
        <v>92.2727706192882</v>
      </c>
    </row>
    <row r="41" spans="1:20" ht="42" customHeight="1">
      <c r="A41" s="68">
        <v>1</v>
      </c>
      <c r="B41" s="90">
        <v>751</v>
      </c>
      <c r="C41" s="68">
        <v>75101</v>
      </c>
      <c r="D41" s="68">
        <v>2010</v>
      </c>
      <c r="E41" s="75" t="s">
        <v>246</v>
      </c>
      <c r="F41" s="76">
        <v>2256</v>
      </c>
      <c r="G41" s="76">
        <v>0</v>
      </c>
      <c r="H41" s="96">
        <v>2400</v>
      </c>
      <c r="I41" s="76"/>
      <c r="J41" s="76"/>
      <c r="K41" s="96">
        <f>SUM(H41-I41+J41)</f>
        <v>2400</v>
      </c>
      <c r="L41" s="80">
        <f>SUM(M41+N41)</f>
        <v>2482</v>
      </c>
      <c r="M41" s="80">
        <v>2482</v>
      </c>
      <c r="N41" s="80"/>
      <c r="O41" s="80">
        <f t="shared" si="1"/>
        <v>2400</v>
      </c>
      <c r="P41" s="80">
        <v>2400</v>
      </c>
      <c r="Q41" s="80"/>
      <c r="R41" s="98"/>
      <c r="S41" s="80">
        <v>2216.88</v>
      </c>
      <c r="T41" s="81">
        <f t="shared" si="2"/>
        <v>92.37</v>
      </c>
    </row>
    <row r="42" spans="1:20" ht="12.75">
      <c r="A42" s="151" t="s">
        <v>231</v>
      </c>
      <c r="B42" s="152"/>
      <c r="C42" s="152"/>
      <c r="D42" s="153"/>
      <c r="E42" s="154"/>
      <c r="F42" s="76"/>
      <c r="G42" s="76"/>
      <c r="H42" s="96"/>
      <c r="I42" s="76"/>
      <c r="J42" s="76"/>
      <c r="K42" s="96"/>
      <c r="L42" s="88">
        <f aca="true" t="shared" si="6" ref="L42:Q42">SUM(L41)</f>
        <v>2482</v>
      </c>
      <c r="M42" s="93">
        <f t="shared" si="6"/>
        <v>2482</v>
      </c>
      <c r="N42" s="93">
        <f t="shared" si="6"/>
        <v>0</v>
      </c>
      <c r="O42" s="88">
        <f t="shared" si="6"/>
        <v>2400</v>
      </c>
      <c r="P42" s="93">
        <f t="shared" si="6"/>
        <v>2400</v>
      </c>
      <c r="Q42" s="93">
        <f t="shared" si="6"/>
        <v>0</v>
      </c>
      <c r="R42" s="98"/>
      <c r="S42" s="88">
        <f>SUM(S41)</f>
        <v>2216.88</v>
      </c>
      <c r="T42" s="81">
        <f t="shared" si="2"/>
        <v>92.37</v>
      </c>
    </row>
    <row r="43" spans="1:20" ht="36" customHeight="1">
      <c r="A43" s="68">
        <v>1</v>
      </c>
      <c r="B43" s="90">
        <v>754</v>
      </c>
      <c r="C43" s="68">
        <v>75414</v>
      </c>
      <c r="D43" s="68">
        <v>2010</v>
      </c>
      <c r="E43" s="75" t="s">
        <v>247</v>
      </c>
      <c r="F43" s="76">
        <v>400</v>
      </c>
      <c r="G43" s="76">
        <v>0</v>
      </c>
      <c r="H43" s="96">
        <v>400</v>
      </c>
      <c r="I43" s="76"/>
      <c r="J43" s="76"/>
      <c r="K43" s="96">
        <f>SUM(H43-I43+J43)</f>
        <v>400</v>
      </c>
      <c r="L43" s="80">
        <f>SUM(M43+N43)</f>
        <v>400</v>
      </c>
      <c r="M43" s="80">
        <v>400</v>
      </c>
      <c r="N43" s="80"/>
      <c r="O43" s="80">
        <f t="shared" si="1"/>
        <v>400</v>
      </c>
      <c r="P43" s="80">
        <v>400</v>
      </c>
      <c r="Q43" s="80"/>
      <c r="R43" s="98"/>
      <c r="S43" s="80">
        <v>400</v>
      </c>
      <c r="T43" s="81">
        <f t="shared" si="2"/>
        <v>100</v>
      </c>
    </row>
    <row r="44" spans="1:20" ht="12.75">
      <c r="A44" s="151" t="s">
        <v>232</v>
      </c>
      <c r="B44" s="152"/>
      <c r="C44" s="152"/>
      <c r="D44" s="153"/>
      <c r="E44" s="154"/>
      <c r="F44" s="76"/>
      <c r="G44" s="76"/>
      <c r="H44" s="96"/>
      <c r="I44" s="76"/>
      <c r="J44" s="76"/>
      <c r="K44" s="96"/>
      <c r="L44" s="88">
        <f aca="true" t="shared" si="7" ref="L44:Q44">SUM(L43)</f>
        <v>400</v>
      </c>
      <c r="M44" s="93">
        <f t="shared" si="7"/>
        <v>400</v>
      </c>
      <c r="N44" s="93">
        <f t="shared" si="7"/>
        <v>0</v>
      </c>
      <c r="O44" s="88">
        <f t="shared" si="7"/>
        <v>400</v>
      </c>
      <c r="P44" s="93">
        <f t="shared" si="7"/>
        <v>400</v>
      </c>
      <c r="Q44" s="93">
        <f t="shared" si="7"/>
        <v>0</v>
      </c>
      <c r="R44" s="98"/>
      <c r="S44" s="88">
        <f>SUM(S43)</f>
        <v>400</v>
      </c>
      <c r="T44" s="81">
        <f t="shared" si="2"/>
        <v>100</v>
      </c>
    </row>
    <row r="45" spans="1:20" ht="22.5">
      <c r="A45" s="68">
        <v>1</v>
      </c>
      <c r="B45" s="99">
        <v>756</v>
      </c>
      <c r="C45" s="70">
        <v>75601</v>
      </c>
      <c r="D45" s="100" t="s">
        <v>211</v>
      </c>
      <c r="E45" s="75" t="s">
        <v>6</v>
      </c>
      <c r="F45" s="76">
        <v>170632</v>
      </c>
      <c r="G45" s="76">
        <v>0</v>
      </c>
      <c r="H45" s="96">
        <v>170630</v>
      </c>
      <c r="I45" s="76"/>
      <c r="J45" s="76"/>
      <c r="K45" s="96">
        <f>SUM(H45-I45+J45)</f>
        <v>170630</v>
      </c>
      <c r="L45" s="80">
        <f aca="true" t="shared" si="8" ref="L45:L69">SUM(M45+N45)</f>
        <v>100000</v>
      </c>
      <c r="M45" s="80">
        <v>100000</v>
      </c>
      <c r="N45" s="88"/>
      <c r="O45" s="80">
        <f t="shared" si="1"/>
        <v>100000</v>
      </c>
      <c r="P45" s="80">
        <v>100000</v>
      </c>
      <c r="Q45" s="88"/>
      <c r="R45" s="101"/>
      <c r="S45" s="80">
        <v>140435.21</v>
      </c>
      <c r="T45" s="81">
        <f t="shared" si="2"/>
        <v>140.43520999999998</v>
      </c>
    </row>
    <row r="46" spans="1:20" ht="22.5">
      <c r="A46" s="68">
        <v>2</v>
      </c>
      <c r="B46" s="99">
        <v>756</v>
      </c>
      <c r="C46" s="70">
        <v>75601</v>
      </c>
      <c r="D46" s="100" t="s">
        <v>219</v>
      </c>
      <c r="E46" s="92" t="s">
        <v>278</v>
      </c>
      <c r="F46" s="76"/>
      <c r="G46" s="76"/>
      <c r="H46" s="96"/>
      <c r="I46" s="76"/>
      <c r="J46" s="76"/>
      <c r="K46" s="96"/>
      <c r="L46" s="80">
        <f t="shared" si="8"/>
        <v>0</v>
      </c>
      <c r="M46" s="80">
        <v>0</v>
      </c>
      <c r="N46" s="88"/>
      <c r="O46" s="80">
        <f t="shared" si="1"/>
        <v>8000</v>
      </c>
      <c r="P46" s="80">
        <v>8000</v>
      </c>
      <c r="Q46" s="88"/>
      <c r="R46" s="101"/>
      <c r="S46" s="80">
        <v>14578.53</v>
      </c>
      <c r="T46" s="81">
        <f t="shared" si="2"/>
        <v>182.231625</v>
      </c>
    </row>
    <row r="47" spans="1:20" ht="19.5" customHeight="1">
      <c r="A47" s="68">
        <v>3</v>
      </c>
      <c r="B47" s="99">
        <v>756</v>
      </c>
      <c r="C47" s="70">
        <v>75615</v>
      </c>
      <c r="D47" s="100" t="s">
        <v>212</v>
      </c>
      <c r="E47" s="75" t="s">
        <v>173</v>
      </c>
      <c r="F47" s="76">
        <v>2650000</v>
      </c>
      <c r="G47" s="76">
        <v>0</v>
      </c>
      <c r="H47" s="96">
        <v>2832500</v>
      </c>
      <c r="I47" s="76"/>
      <c r="J47" s="76">
        <v>283797</v>
      </c>
      <c r="K47" s="96">
        <f aca="true" t="shared" si="9" ref="K47:K59">SUM(H47-I47+J47)</f>
        <v>3116297</v>
      </c>
      <c r="L47" s="80">
        <f t="shared" si="8"/>
        <v>3854000</v>
      </c>
      <c r="M47" s="80">
        <v>3854000</v>
      </c>
      <c r="N47" s="80"/>
      <c r="O47" s="80">
        <f t="shared" si="1"/>
        <v>3854000</v>
      </c>
      <c r="P47" s="80">
        <v>3854000</v>
      </c>
      <c r="Q47" s="80"/>
      <c r="R47" s="101">
        <f>SUM(Q47/K47)*100</f>
        <v>0</v>
      </c>
      <c r="S47" s="80">
        <v>3777306.8</v>
      </c>
      <c r="T47" s="81">
        <f t="shared" si="2"/>
        <v>98.01003632589517</v>
      </c>
    </row>
    <row r="48" spans="1:20" ht="18" customHeight="1">
      <c r="A48" s="68">
        <v>3</v>
      </c>
      <c r="B48" s="99">
        <v>756</v>
      </c>
      <c r="C48" s="70">
        <v>75615</v>
      </c>
      <c r="D48" s="100" t="s">
        <v>213</v>
      </c>
      <c r="E48" s="75" t="s">
        <v>176</v>
      </c>
      <c r="F48" s="76">
        <v>55000</v>
      </c>
      <c r="G48" s="76">
        <v>0</v>
      </c>
      <c r="H48" s="96">
        <v>55000</v>
      </c>
      <c r="I48" s="76"/>
      <c r="J48" s="76"/>
      <c r="K48" s="96">
        <f t="shared" si="9"/>
        <v>55000</v>
      </c>
      <c r="L48" s="80">
        <f t="shared" si="8"/>
        <v>30000</v>
      </c>
      <c r="M48" s="80">
        <v>30000</v>
      </c>
      <c r="N48" s="80"/>
      <c r="O48" s="80">
        <f t="shared" si="1"/>
        <v>105000</v>
      </c>
      <c r="P48" s="80">
        <v>105000</v>
      </c>
      <c r="Q48" s="80"/>
      <c r="R48" s="101">
        <f>SUM(Q48/K48)*100</f>
        <v>0</v>
      </c>
      <c r="S48" s="80">
        <v>51222.35</v>
      </c>
      <c r="T48" s="81">
        <f t="shared" si="2"/>
        <v>48.78319047619048</v>
      </c>
    </row>
    <row r="49" spans="1:20" ht="17.25" customHeight="1">
      <c r="A49" s="68">
        <v>4</v>
      </c>
      <c r="B49" s="99">
        <v>756</v>
      </c>
      <c r="C49" s="70">
        <v>75615</v>
      </c>
      <c r="D49" s="100" t="s">
        <v>214</v>
      </c>
      <c r="E49" s="75" t="s">
        <v>177</v>
      </c>
      <c r="F49" s="76">
        <v>2035</v>
      </c>
      <c r="G49" s="76">
        <v>0</v>
      </c>
      <c r="H49" s="96">
        <v>2235</v>
      </c>
      <c r="I49" s="76"/>
      <c r="J49" s="76">
        <v>1000</v>
      </c>
      <c r="K49" s="96">
        <f t="shared" si="9"/>
        <v>3235</v>
      </c>
      <c r="L49" s="80">
        <f t="shared" si="8"/>
        <v>3500</v>
      </c>
      <c r="M49" s="80">
        <v>3500</v>
      </c>
      <c r="N49" s="80"/>
      <c r="O49" s="80">
        <f t="shared" si="1"/>
        <v>3500</v>
      </c>
      <c r="P49" s="80">
        <v>3500</v>
      </c>
      <c r="Q49" s="80"/>
      <c r="R49" s="101">
        <f>SUM(Q49/K49)*100</f>
        <v>0</v>
      </c>
      <c r="S49" s="80">
        <v>3290.1</v>
      </c>
      <c r="T49" s="81">
        <f t="shared" si="2"/>
        <v>94.00285714285714</v>
      </c>
    </row>
    <row r="50" spans="1:20" ht="24.75" customHeight="1">
      <c r="A50" s="68">
        <v>5</v>
      </c>
      <c r="B50" s="90">
        <v>756</v>
      </c>
      <c r="C50" s="68">
        <v>75615</v>
      </c>
      <c r="D50" s="74" t="s">
        <v>215</v>
      </c>
      <c r="E50" s="75" t="s">
        <v>174</v>
      </c>
      <c r="F50" s="76">
        <v>168000</v>
      </c>
      <c r="G50" s="76">
        <v>0</v>
      </c>
      <c r="H50" s="96">
        <v>176400</v>
      </c>
      <c r="I50" s="76"/>
      <c r="J50" s="76"/>
      <c r="K50" s="96">
        <f t="shared" si="9"/>
        <v>176400</v>
      </c>
      <c r="L50" s="80">
        <f t="shared" si="8"/>
        <v>118000</v>
      </c>
      <c r="M50" s="80">
        <v>118000</v>
      </c>
      <c r="N50" s="80"/>
      <c r="O50" s="80">
        <f t="shared" si="1"/>
        <v>138000</v>
      </c>
      <c r="P50" s="80">
        <v>138000</v>
      </c>
      <c r="Q50" s="80"/>
      <c r="R50" s="101">
        <f>SUM(Q50/K50)*100</f>
        <v>0</v>
      </c>
      <c r="S50" s="80">
        <v>132823</v>
      </c>
      <c r="T50" s="81">
        <f t="shared" si="2"/>
        <v>96.24855072463768</v>
      </c>
    </row>
    <row r="51" spans="1:20" ht="24.75" customHeight="1">
      <c r="A51" s="68">
        <v>6</v>
      </c>
      <c r="B51" s="90">
        <v>756</v>
      </c>
      <c r="C51" s="68">
        <v>75615</v>
      </c>
      <c r="D51" s="74" t="s">
        <v>216</v>
      </c>
      <c r="E51" s="75" t="s">
        <v>169</v>
      </c>
      <c r="F51" s="76">
        <v>1058000</v>
      </c>
      <c r="G51" s="76">
        <v>0</v>
      </c>
      <c r="H51" s="96">
        <v>60500</v>
      </c>
      <c r="I51" s="76"/>
      <c r="J51" s="76">
        <v>20000</v>
      </c>
      <c r="K51" s="96">
        <f t="shared" si="9"/>
        <v>80500</v>
      </c>
      <c r="L51" s="80">
        <f t="shared" si="8"/>
        <v>180000</v>
      </c>
      <c r="M51" s="80">
        <v>180000</v>
      </c>
      <c r="N51" s="80"/>
      <c r="O51" s="80">
        <f t="shared" si="1"/>
        <v>380000</v>
      </c>
      <c r="P51" s="80">
        <v>380000</v>
      </c>
      <c r="Q51" s="80"/>
      <c r="R51" s="101">
        <f>SUM(Q51/K51)*100</f>
        <v>0</v>
      </c>
      <c r="S51" s="80">
        <v>363854.72</v>
      </c>
      <c r="T51" s="81">
        <f t="shared" si="2"/>
        <v>95.75124210526315</v>
      </c>
    </row>
    <row r="52" spans="1:20" ht="36.75" customHeight="1">
      <c r="A52" s="68">
        <v>7</v>
      </c>
      <c r="B52" s="90">
        <v>756</v>
      </c>
      <c r="C52" s="68">
        <v>75615</v>
      </c>
      <c r="D52" s="74" t="s">
        <v>217</v>
      </c>
      <c r="E52" s="75" t="s">
        <v>259</v>
      </c>
      <c r="F52" s="76"/>
      <c r="G52" s="76"/>
      <c r="H52" s="96">
        <v>0</v>
      </c>
      <c r="I52" s="76"/>
      <c r="J52" s="76">
        <v>147757</v>
      </c>
      <c r="K52" s="96">
        <f>SUM(H52-I52+J52)</f>
        <v>147757</v>
      </c>
      <c r="L52" s="80">
        <f t="shared" si="8"/>
        <v>34000</v>
      </c>
      <c r="M52" s="80">
        <v>34000</v>
      </c>
      <c r="N52" s="80"/>
      <c r="O52" s="80">
        <f t="shared" si="1"/>
        <v>34000</v>
      </c>
      <c r="P52" s="80">
        <v>34000</v>
      </c>
      <c r="Q52" s="80"/>
      <c r="R52" s="101"/>
      <c r="S52" s="80">
        <v>34760</v>
      </c>
      <c r="T52" s="81">
        <f t="shared" si="2"/>
        <v>102.23529411764707</v>
      </c>
    </row>
    <row r="53" spans="1:20" ht="24" customHeight="1">
      <c r="A53" s="68">
        <v>8</v>
      </c>
      <c r="B53" s="90">
        <v>756</v>
      </c>
      <c r="C53" s="68">
        <v>75615</v>
      </c>
      <c r="D53" s="74" t="s">
        <v>219</v>
      </c>
      <c r="E53" s="75" t="s">
        <v>167</v>
      </c>
      <c r="F53" s="76"/>
      <c r="G53" s="76"/>
      <c r="H53" s="96"/>
      <c r="I53" s="76"/>
      <c r="J53" s="76"/>
      <c r="K53" s="96"/>
      <c r="L53" s="80">
        <f t="shared" si="8"/>
        <v>0</v>
      </c>
      <c r="M53" s="80">
        <v>0</v>
      </c>
      <c r="N53" s="80"/>
      <c r="O53" s="80">
        <f t="shared" si="1"/>
        <v>0</v>
      </c>
      <c r="P53" s="80">
        <v>0</v>
      </c>
      <c r="Q53" s="80"/>
      <c r="R53" s="101"/>
      <c r="S53" s="80">
        <v>2048.78</v>
      </c>
      <c r="T53" s="81" t="e">
        <f t="shared" si="2"/>
        <v>#DIV/0!</v>
      </c>
    </row>
    <row r="54" spans="1:20" ht="24.75" customHeight="1">
      <c r="A54" s="68">
        <v>9</v>
      </c>
      <c r="B54" s="90">
        <v>756</v>
      </c>
      <c r="C54" s="68">
        <v>75616</v>
      </c>
      <c r="D54" s="74" t="s">
        <v>212</v>
      </c>
      <c r="E54" s="75" t="s">
        <v>16</v>
      </c>
      <c r="F54" s="76">
        <v>2225071</v>
      </c>
      <c r="G54" s="76">
        <v>345000</v>
      </c>
      <c r="H54" s="96">
        <v>2033500</v>
      </c>
      <c r="I54" s="76"/>
      <c r="J54" s="76">
        <v>500000</v>
      </c>
      <c r="K54" s="96">
        <f t="shared" si="9"/>
        <v>2533500</v>
      </c>
      <c r="L54" s="80">
        <f t="shared" si="8"/>
        <v>2241000</v>
      </c>
      <c r="M54" s="80">
        <v>2241000</v>
      </c>
      <c r="N54" s="80"/>
      <c r="O54" s="80">
        <f t="shared" si="1"/>
        <v>2941000</v>
      </c>
      <c r="P54" s="80">
        <v>2941000</v>
      </c>
      <c r="Q54" s="80"/>
      <c r="R54" s="101">
        <f aca="true" t="shared" si="10" ref="R54:R66">SUM(Q54/K54)*100</f>
        <v>0</v>
      </c>
      <c r="S54" s="80">
        <v>3397675.39</v>
      </c>
      <c r="T54" s="81">
        <f t="shared" si="2"/>
        <v>115.52789493369602</v>
      </c>
    </row>
    <row r="55" spans="1:20" ht="15" customHeight="1">
      <c r="A55" s="68">
        <v>10</v>
      </c>
      <c r="B55" s="99">
        <v>756</v>
      </c>
      <c r="C55" s="70">
        <v>75616</v>
      </c>
      <c r="D55" s="100" t="s">
        <v>213</v>
      </c>
      <c r="E55" s="75" t="s">
        <v>18</v>
      </c>
      <c r="F55" s="76">
        <v>363502</v>
      </c>
      <c r="G55" s="76">
        <v>0</v>
      </c>
      <c r="H55" s="96">
        <v>734500</v>
      </c>
      <c r="I55" s="76"/>
      <c r="J55" s="76">
        <v>137000</v>
      </c>
      <c r="K55" s="96">
        <f t="shared" si="9"/>
        <v>871500</v>
      </c>
      <c r="L55" s="80">
        <f t="shared" si="8"/>
        <v>915100</v>
      </c>
      <c r="M55" s="80">
        <v>915100</v>
      </c>
      <c r="N55" s="80"/>
      <c r="O55" s="80">
        <f t="shared" si="1"/>
        <v>415100</v>
      </c>
      <c r="P55" s="80">
        <v>415100</v>
      </c>
      <c r="Q55" s="80"/>
      <c r="R55" s="101">
        <f t="shared" si="10"/>
        <v>0</v>
      </c>
      <c r="S55" s="80">
        <v>231104.66</v>
      </c>
      <c r="T55" s="81">
        <f t="shared" si="2"/>
        <v>55.6744543483498</v>
      </c>
    </row>
    <row r="56" spans="1:20" ht="16.5" customHeight="1">
      <c r="A56" s="68">
        <v>11</v>
      </c>
      <c r="B56" s="99">
        <v>756</v>
      </c>
      <c r="C56" s="70">
        <v>75616</v>
      </c>
      <c r="D56" s="100" t="s">
        <v>214</v>
      </c>
      <c r="E56" s="75" t="s">
        <v>162</v>
      </c>
      <c r="F56" s="76">
        <v>595</v>
      </c>
      <c r="G56" s="76">
        <v>0</v>
      </c>
      <c r="H56" s="96">
        <v>2095</v>
      </c>
      <c r="I56" s="76"/>
      <c r="J56" s="76"/>
      <c r="K56" s="96">
        <f t="shared" si="9"/>
        <v>2095</v>
      </c>
      <c r="L56" s="80">
        <f t="shared" si="8"/>
        <v>1000</v>
      </c>
      <c r="M56" s="80">
        <v>1000</v>
      </c>
      <c r="N56" s="80"/>
      <c r="O56" s="80">
        <f t="shared" si="1"/>
        <v>1000</v>
      </c>
      <c r="P56" s="80">
        <v>1000</v>
      </c>
      <c r="Q56" s="80"/>
      <c r="R56" s="101">
        <f t="shared" si="10"/>
        <v>0</v>
      </c>
      <c r="S56" s="80">
        <v>1412.44</v>
      </c>
      <c r="T56" s="81">
        <f t="shared" si="2"/>
        <v>141.24400000000003</v>
      </c>
    </row>
    <row r="57" spans="1:20" ht="24.75" customHeight="1">
      <c r="A57" s="68">
        <v>12</v>
      </c>
      <c r="B57" s="99">
        <v>756</v>
      </c>
      <c r="C57" s="70">
        <v>75616</v>
      </c>
      <c r="D57" s="100" t="s">
        <v>215</v>
      </c>
      <c r="E57" s="75" t="s">
        <v>102</v>
      </c>
      <c r="F57" s="76">
        <v>182543</v>
      </c>
      <c r="G57" s="76">
        <v>0</v>
      </c>
      <c r="H57" s="96">
        <v>191670</v>
      </c>
      <c r="I57" s="76"/>
      <c r="J57" s="76"/>
      <c r="K57" s="96">
        <f t="shared" si="9"/>
        <v>191670</v>
      </c>
      <c r="L57" s="80">
        <f t="shared" si="8"/>
        <v>191670</v>
      </c>
      <c r="M57" s="80">
        <v>191670</v>
      </c>
      <c r="N57" s="80"/>
      <c r="O57" s="80">
        <f t="shared" si="1"/>
        <v>191670</v>
      </c>
      <c r="P57" s="80">
        <v>191670</v>
      </c>
      <c r="Q57" s="80"/>
      <c r="R57" s="101">
        <f t="shared" si="10"/>
        <v>0</v>
      </c>
      <c r="S57" s="80">
        <v>149921.32</v>
      </c>
      <c r="T57" s="81">
        <f t="shared" si="2"/>
        <v>78.21845880941201</v>
      </c>
    </row>
    <row r="58" spans="1:20" ht="28.5" customHeight="1">
      <c r="A58" s="68">
        <v>13</v>
      </c>
      <c r="B58" s="90">
        <v>756</v>
      </c>
      <c r="C58" s="68">
        <v>75616</v>
      </c>
      <c r="D58" s="74" t="s">
        <v>218</v>
      </c>
      <c r="E58" s="75" t="s">
        <v>181</v>
      </c>
      <c r="F58" s="76">
        <v>164499</v>
      </c>
      <c r="G58" s="76">
        <v>0</v>
      </c>
      <c r="H58" s="96">
        <v>175500</v>
      </c>
      <c r="I58" s="76"/>
      <c r="J58" s="76"/>
      <c r="K58" s="96">
        <f t="shared" si="9"/>
        <v>175500</v>
      </c>
      <c r="L58" s="80">
        <f t="shared" si="8"/>
        <v>80000</v>
      </c>
      <c r="M58" s="80">
        <v>80000</v>
      </c>
      <c r="N58" s="80"/>
      <c r="O58" s="80">
        <f t="shared" si="1"/>
        <v>480000</v>
      </c>
      <c r="P58" s="80">
        <v>480000</v>
      </c>
      <c r="Q58" s="80"/>
      <c r="R58" s="101">
        <f t="shared" si="10"/>
        <v>0</v>
      </c>
      <c r="S58" s="80">
        <v>316696.32</v>
      </c>
      <c r="T58" s="81">
        <f t="shared" si="2"/>
        <v>65.97840000000001</v>
      </c>
    </row>
    <row r="59" spans="1:20" ht="27.75" customHeight="1">
      <c r="A59" s="68">
        <v>14</v>
      </c>
      <c r="B59" s="90">
        <v>756</v>
      </c>
      <c r="C59" s="68">
        <v>75616</v>
      </c>
      <c r="D59" s="74" t="s">
        <v>216</v>
      </c>
      <c r="E59" s="75" t="s">
        <v>170</v>
      </c>
      <c r="F59" s="76">
        <v>520391</v>
      </c>
      <c r="G59" s="76">
        <v>0</v>
      </c>
      <c r="H59" s="96">
        <v>1365000</v>
      </c>
      <c r="I59" s="76"/>
      <c r="J59" s="76"/>
      <c r="K59" s="96">
        <f t="shared" si="9"/>
        <v>1365000</v>
      </c>
      <c r="L59" s="80">
        <f t="shared" si="8"/>
        <v>3000000</v>
      </c>
      <c r="M59" s="80">
        <v>3000000</v>
      </c>
      <c r="N59" s="80"/>
      <c r="O59" s="80">
        <f t="shared" si="1"/>
        <v>3000000</v>
      </c>
      <c r="P59" s="80">
        <v>3000000</v>
      </c>
      <c r="Q59" s="80"/>
      <c r="R59" s="101">
        <f t="shared" si="10"/>
        <v>0</v>
      </c>
      <c r="S59" s="80">
        <v>2689675.13</v>
      </c>
      <c r="T59" s="81">
        <f t="shared" si="2"/>
        <v>89.65583766666666</v>
      </c>
    </row>
    <row r="60" spans="1:20" ht="26.25" customHeight="1">
      <c r="A60" s="68">
        <v>15</v>
      </c>
      <c r="B60" s="90">
        <v>756</v>
      </c>
      <c r="C60" s="68">
        <v>75616</v>
      </c>
      <c r="D60" s="74" t="s">
        <v>219</v>
      </c>
      <c r="E60" s="75" t="s">
        <v>167</v>
      </c>
      <c r="F60" s="76">
        <v>80500</v>
      </c>
      <c r="G60" s="76"/>
      <c r="H60" s="77">
        <v>80500</v>
      </c>
      <c r="I60" s="76"/>
      <c r="J60" s="76"/>
      <c r="K60" s="77">
        <f aca="true" t="shared" si="11" ref="K60:K65">SUM(H60-I60+J60)</f>
        <v>80500</v>
      </c>
      <c r="L60" s="80">
        <f t="shared" si="8"/>
        <v>70000</v>
      </c>
      <c r="M60" s="80">
        <v>70000</v>
      </c>
      <c r="N60" s="80"/>
      <c r="O60" s="80">
        <f t="shared" si="1"/>
        <v>70000</v>
      </c>
      <c r="P60" s="80">
        <v>70000</v>
      </c>
      <c r="Q60" s="80"/>
      <c r="R60" s="101">
        <f t="shared" si="10"/>
        <v>0</v>
      </c>
      <c r="S60" s="80">
        <v>94960.48</v>
      </c>
      <c r="T60" s="81">
        <f t="shared" si="2"/>
        <v>135.65782857142855</v>
      </c>
    </row>
    <row r="61" spans="1:20" ht="16.5" customHeight="1">
      <c r="A61" s="68">
        <v>16</v>
      </c>
      <c r="B61" s="99">
        <v>756</v>
      </c>
      <c r="C61" s="68">
        <v>75616</v>
      </c>
      <c r="D61" s="74" t="s">
        <v>220</v>
      </c>
      <c r="E61" s="75" t="s">
        <v>160</v>
      </c>
      <c r="F61" s="76">
        <v>1000</v>
      </c>
      <c r="G61" s="76"/>
      <c r="H61" s="77">
        <v>1000</v>
      </c>
      <c r="I61" s="76"/>
      <c r="J61" s="76"/>
      <c r="K61" s="77">
        <f t="shared" si="11"/>
        <v>1000</v>
      </c>
      <c r="L61" s="80">
        <f t="shared" si="8"/>
        <v>1000</v>
      </c>
      <c r="M61" s="80">
        <v>1000</v>
      </c>
      <c r="N61" s="80"/>
      <c r="O61" s="80">
        <f t="shared" si="1"/>
        <v>1000</v>
      </c>
      <c r="P61" s="80">
        <v>1000</v>
      </c>
      <c r="Q61" s="80"/>
      <c r="R61" s="101">
        <f t="shared" si="10"/>
        <v>0</v>
      </c>
      <c r="S61" s="80">
        <v>0</v>
      </c>
      <c r="T61" s="81">
        <f t="shared" si="2"/>
        <v>0</v>
      </c>
    </row>
    <row r="62" spans="1:20" ht="37.5" customHeight="1">
      <c r="A62" s="68">
        <v>17</v>
      </c>
      <c r="B62" s="90">
        <v>756</v>
      </c>
      <c r="C62" s="68">
        <v>75616</v>
      </c>
      <c r="D62" s="74" t="s">
        <v>207</v>
      </c>
      <c r="E62" s="75" t="s">
        <v>237</v>
      </c>
      <c r="F62" s="76">
        <v>35000</v>
      </c>
      <c r="G62" s="76"/>
      <c r="H62" s="77">
        <v>38000</v>
      </c>
      <c r="I62" s="76"/>
      <c r="J62" s="76"/>
      <c r="K62" s="77">
        <f t="shared" si="11"/>
        <v>38000</v>
      </c>
      <c r="L62" s="80">
        <f t="shared" si="8"/>
        <v>30000</v>
      </c>
      <c r="M62" s="80">
        <v>30000</v>
      </c>
      <c r="N62" s="80"/>
      <c r="O62" s="80">
        <f t="shared" si="1"/>
        <v>37000</v>
      </c>
      <c r="P62" s="80">
        <v>37000</v>
      </c>
      <c r="Q62" s="80"/>
      <c r="R62" s="101">
        <f t="shared" si="10"/>
        <v>0</v>
      </c>
      <c r="S62" s="80">
        <v>38567.8</v>
      </c>
      <c r="T62" s="81">
        <f t="shared" si="2"/>
        <v>104.23729729729732</v>
      </c>
    </row>
    <row r="63" spans="1:20" ht="16.5" customHeight="1">
      <c r="A63" s="68">
        <v>18</v>
      </c>
      <c r="B63" s="99">
        <v>756</v>
      </c>
      <c r="C63" s="68">
        <v>75618</v>
      </c>
      <c r="D63" s="74" t="s">
        <v>221</v>
      </c>
      <c r="E63" s="75" t="s">
        <v>191</v>
      </c>
      <c r="F63" s="76">
        <v>57112</v>
      </c>
      <c r="G63" s="76"/>
      <c r="H63" s="77">
        <v>57200</v>
      </c>
      <c r="I63" s="76"/>
      <c r="J63" s="76"/>
      <c r="K63" s="77">
        <f t="shared" si="11"/>
        <v>57200</v>
      </c>
      <c r="L63" s="80">
        <f t="shared" si="8"/>
        <v>65000</v>
      </c>
      <c r="M63" s="80">
        <v>65000</v>
      </c>
      <c r="N63" s="80"/>
      <c r="O63" s="80">
        <f t="shared" si="1"/>
        <v>65000</v>
      </c>
      <c r="P63" s="80">
        <v>65000</v>
      </c>
      <c r="Q63" s="80"/>
      <c r="R63" s="101">
        <f t="shared" si="10"/>
        <v>0</v>
      </c>
      <c r="S63" s="80">
        <v>48605</v>
      </c>
      <c r="T63" s="81">
        <f t="shared" si="2"/>
        <v>74.77692307692307</v>
      </c>
    </row>
    <row r="64" spans="1:20" ht="24.75" customHeight="1">
      <c r="A64" s="68">
        <v>19</v>
      </c>
      <c r="B64" s="90">
        <v>756</v>
      </c>
      <c r="C64" s="68">
        <v>75618</v>
      </c>
      <c r="D64" s="74" t="s">
        <v>222</v>
      </c>
      <c r="E64" s="75" t="s">
        <v>188</v>
      </c>
      <c r="F64" s="76">
        <v>120000</v>
      </c>
      <c r="G64" s="76"/>
      <c r="H64" s="77">
        <v>130000</v>
      </c>
      <c r="I64" s="76"/>
      <c r="J64" s="76"/>
      <c r="K64" s="77">
        <f t="shared" si="11"/>
        <v>130000</v>
      </c>
      <c r="L64" s="80">
        <f t="shared" si="8"/>
        <v>140000</v>
      </c>
      <c r="M64" s="80">
        <v>140000</v>
      </c>
      <c r="N64" s="80"/>
      <c r="O64" s="80">
        <f t="shared" si="1"/>
        <v>169107</v>
      </c>
      <c r="P64" s="80">
        <v>169107</v>
      </c>
      <c r="Q64" s="80"/>
      <c r="R64" s="101">
        <f t="shared" si="10"/>
        <v>0</v>
      </c>
      <c r="S64" s="80">
        <v>169176.49</v>
      </c>
      <c r="T64" s="81">
        <f t="shared" si="2"/>
        <v>100.04109232616037</v>
      </c>
    </row>
    <row r="65" spans="1:20" ht="55.5" customHeight="1">
      <c r="A65" s="68">
        <v>20</v>
      </c>
      <c r="B65" s="90">
        <v>756</v>
      </c>
      <c r="C65" s="68">
        <v>75618</v>
      </c>
      <c r="D65" s="74" t="s">
        <v>207</v>
      </c>
      <c r="E65" s="75" t="s">
        <v>192</v>
      </c>
      <c r="F65" s="76">
        <v>500000</v>
      </c>
      <c r="G65" s="76"/>
      <c r="H65" s="77">
        <v>500000</v>
      </c>
      <c r="I65" s="76"/>
      <c r="J65" s="76">
        <v>450000</v>
      </c>
      <c r="K65" s="77">
        <f t="shared" si="11"/>
        <v>950000</v>
      </c>
      <c r="L65" s="80">
        <f t="shared" si="8"/>
        <v>400000</v>
      </c>
      <c r="M65" s="80">
        <v>400000</v>
      </c>
      <c r="N65" s="80"/>
      <c r="O65" s="80">
        <f t="shared" si="1"/>
        <v>325000</v>
      </c>
      <c r="P65" s="80">
        <v>325000</v>
      </c>
      <c r="Q65" s="80"/>
      <c r="R65" s="101">
        <f t="shared" si="10"/>
        <v>0</v>
      </c>
      <c r="S65" s="80">
        <v>221139</v>
      </c>
      <c r="T65" s="81">
        <f t="shared" si="2"/>
        <v>68.04276923076922</v>
      </c>
    </row>
    <row r="66" spans="1:20" ht="44.25" customHeight="1">
      <c r="A66" s="68">
        <v>21</v>
      </c>
      <c r="B66" s="90">
        <v>756</v>
      </c>
      <c r="C66" s="68">
        <v>75618</v>
      </c>
      <c r="D66" s="74" t="s">
        <v>207</v>
      </c>
      <c r="E66" s="75" t="s">
        <v>190</v>
      </c>
      <c r="F66" s="76"/>
      <c r="G66" s="76"/>
      <c r="H66" s="77">
        <v>200000</v>
      </c>
      <c r="I66" s="76"/>
      <c r="J66" s="76"/>
      <c r="K66" s="77">
        <f>SUM(H66-I66+J66)</f>
        <v>200000</v>
      </c>
      <c r="L66" s="80">
        <f t="shared" si="8"/>
        <v>140000</v>
      </c>
      <c r="M66" s="80">
        <v>140000</v>
      </c>
      <c r="N66" s="80"/>
      <c r="O66" s="80">
        <f t="shared" si="1"/>
        <v>215000</v>
      </c>
      <c r="P66" s="80">
        <v>215000</v>
      </c>
      <c r="Q66" s="80"/>
      <c r="R66" s="101">
        <f t="shared" si="10"/>
        <v>0</v>
      </c>
      <c r="S66" s="80">
        <v>230715.02</v>
      </c>
      <c r="T66" s="81">
        <f t="shared" si="2"/>
        <v>107.30931162790698</v>
      </c>
    </row>
    <row r="67" spans="1:20" ht="12.75">
      <c r="A67" s="68">
        <v>22</v>
      </c>
      <c r="B67" s="90">
        <v>756</v>
      </c>
      <c r="C67" s="68">
        <v>75616</v>
      </c>
      <c r="D67" s="74" t="s">
        <v>265</v>
      </c>
      <c r="E67" s="92" t="s">
        <v>289</v>
      </c>
      <c r="F67" s="76"/>
      <c r="G67" s="76"/>
      <c r="H67" s="77"/>
      <c r="I67" s="76"/>
      <c r="J67" s="76"/>
      <c r="K67" s="77"/>
      <c r="L67" s="80">
        <f t="shared" si="8"/>
        <v>0</v>
      </c>
      <c r="M67" s="80">
        <v>0</v>
      </c>
      <c r="N67" s="80"/>
      <c r="O67" s="80">
        <f t="shared" si="1"/>
        <v>9000</v>
      </c>
      <c r="P67" s="80">
        <v>9000</v>
      </c>
      <c r="Q67" s="80"/>
      <c r="R67" s="101"/>
      <c r="S67" s="80">
        <v>7990</v>
      </c>
      <c r="T67" s="81">
        <f t="shared" si="2"/>
        <v>88.77777777777777</v>
      </c>
    </row>
    <row r="68" spans="1:20" ht="25.5" customHeight="1">
      <c r="A68" s="68">
        <v>23</v>
      </c>
      <c r="B68" s="90">
        <v>756</v>
      </c>
      <c r="C68" s="68">
        <v>75621</v>
      </c>
      <c r="D68" s="74" t="s">
        <v>223</v>
      </c>
      <c r="E68" s="75" t="s">
        <v>255</v>
      </c>
      <c r="F68" s="76">
        <v>19167528</v>
      </c>
      <c r="G68" s="76">
        <v>128362</v>
      </c>
      <c r="H68" s="96">
        <v>22598151</v>
      </c>
      <c r="I68" s="76"/>
      <c r="J68" s="76">
        <v>245377</v>
      </c>
      <c r="K68" s="96">
        <f>SUM(H68-I68+J68)</f>
        <v>22843528</v>
      </c>
      <c r="L68" s="80">
        <f t="shared" si="8"/>
        <v>31811583</v>
      </c>
      <c r="M68" s="80">
        <v>31811583</v>
      </c>
      <c r="N68" s="80"/>
      <c r="O68" s="80">
        <f>SUM(P68+Q68)</f>
        <v>32811583</v>
      </c>
      <c r="P68" s="80">
        <v>32811583</v>
      </c>
      <c r="Q68" s="80"/>
      <c r="R68" s="101"/>
      <c r="S68" s="80">
        <v>35282929</v>
      </c>
      <c r="T68" s="81">
        <f t="shared" si="2"/>
        <v>107.53193163523991</v>
      </c>
    </row>
    <row r="69" spans="1:20" ht="27" customHeight="1">
      <c r="A69" s="68">
        <v>24</v>
      </c>
      <c r="B69" s="90">
        <v>756</v>
      </c>
      <c r="C69" s="68">
        <v>75621</v>
      </c>
      <c r="D69" s="74" t="s">
        <v>224</v>
      </c>
      <c r="E69" s="75" t="s">
        <v>256</v>
      </c>
      <c r="F69" s="76">
        <v>412500</v>
      </c>
      <c r="G69" s="76">
        <v>200000</v>
      </c>
      <c r="H69" s="96">
        <v>853125</v>
      </c>
      <c r="I69" s="76"/>
      <c r="J69" s="76"/>
      <c r="K69" s="96">
        <f>SUM(H69-I69+J69)</f>
        <v>853125</v>
      </c>
      <c r="L69" s="80">
        <f t="shared" si="8"/>
        <v>1150000</v>
      </c>
      <c r="M69" s="80">
        <v>1150000</v>
      </c>
      <c r="N69" s="80"/>
      <c r="O69" s="80">
        <f>SUM(P69+Q69)</f>
        <v>1550000</v>
      </c>
      <c r="P69" s="80">
        <v>1550000</v>
      </c>
      <c r="Q69" s="80"/>
      <c r="R69" s="101"/>
      <c r="S69" s="80">
        <v>1705712.83</v>
      </c>
      <c r="T69" s="81">
        <f t="shared" si="2"/>
        <v>110.04598903225806</v>
      </c>
    </row>
    <row r="70" spans="1:20" ht="36" customHeight="1">
      <c r="A70" s="147" t="s">
        <v>233</v>
      </c>
      <c r="B70" s="148"/>
      <c r="C70" s="148"/>
      <c r="D70" s="149"/>
      <c r="E70" s="150"/>
      <c r="F70" s="76"/>
      <c r="G70" s="76"/>
      <c r="H70" s="77"/>
      <c r="I70" s="76"/>
      <c r="J70" s="76"/>
      <c r="K70" s="77"/>
      <c r="L70" s="88">
        <f aca="true" t="shared" si="12" ref="L70:Q70">SUM(L45:L69)</f>
        <v>44555853</v>
      </c>
      <c r="M70" s="89">
        <f t="shared" si="12"/>
        <v>44555853</v>
      </c>
      <c r="N70" s="93">
        <f t="shared" si="12"/>
        <v>0</v>
      </c>
      <c r="O70" s="88">
        <f t="shared" si="12"/>
        <v>46903960</v>
      </c>
      <c r="P70" s="89">
        <f t="shared" si="12"/>
        <v>46903960</v>
      </c>
      <c r="Q70" s="93">
        <f t="shared" si="12"/>
        <v>0</v>
      </c>
      <c r="R70" s="101"/>
      <c r="S70" s="88">
        <f>SUM(S45:S69)</f>
        <v>49106600.37</v>
      </c>
      <c r="T70" s="81">
        <f t="shared" si="2"/>
        <v>104.69606483119975</v>
      </c>
    </row>
    <row r="71" spans="1:20" ht="38.25" customHeight="1">
      <c r="A71" s="68">
        <v>1</v>
      </c>
      <c r="B71" s="90">
        <v>758</v>
      </c>
      <c r="C71" s="68">
        <v>75801</v>
      </c>
      <c r="D71" s="68">
        <v>2920</v>
      </c>
      <c r="E71" s="75" t="s">
        <v>238</v>
      </c>
      <c r="F71" s="76">
        <v>8013895</v>
      </c>
      <c r="G71" s="76">
        <v>193967</v>
      </c>
      <c r="H71" s="96">
        <v>8689179</v>
      </c>
      <c r="I71" s="76">
        <v>144706</v>
      </c>
      <c r="J71" s="76"/>
      <c r="K71" s="96">
        <f>SUM(H71-I71+J71)</f>
        <v>8544473</v>
      </c>
      <c r="L71" s="80">
        <f>SUM(M71+N71)</f>
        <v>9916736</v>
      </c>
      <c r="M71" s="78">
        <v>9916736</v>
      </c>
      <c r="N71" s="80"/>
      <c r="O71" s="80">
        <f t="shared" si="1"/>
        <v>10520464</v>
      </c>
      <c r="P71" s="78">
        <v>10520464</v>
      </c>
      <c r="Q71" s="80"/>
      <c r="R71" s="101"/>
      <c r="S71" s="80">
        <v>10520464</v>
      </c>
      <c r="T71" s="81">
        <f t="shared" si="2"/>
        <v>100</v>
      </c>
    </row>
    <row r="72" spans="1:20" ht="25.5" customHeight="1">
      <c r="A72" s="68">
        <v>2</v>
      </c>
      <c r="B72" s="90">
        <v>758</v>
      </c>
      <c r="C72" s="68">
        <v>75814</v>
      </c>
      <c r="D72" s="74" t="s">
        <v>225</v>
      </c>
      <c r="E72" s="75" t="s">
        <v>230</v>
      </c>
      <c r="F72" s="76">
        <v>85000</v>
      </c>
      <c r="G72" s="76"/>
      <c r="H72" s="77">
        <v>215000</v>
      </c>
      <c r="I72" s="76"/>
      <c r="J72" s="76"/>
      <c r="K72" s="77">
        <f>SUM(H72-I72+J72)</f>
        <v>215000</v>
      </c>
      <c r="L72" s="80">
        <f>SUM(M72+N72)</f>
        <v>250000</v>
      </c>
      <c r="M72" s="80">
        <v>250000</v>
      </c>
      <c r="N72" s="80"/>
      <c r="O72" s="80">
        <f t="shared" si="1"/>
        <v>683939</v>
      </c>
      <c r="P72" s="80">
        <v>683939</v>
      </c>
      <c r="Q72" s="80"/>
      <c r="R72" s="101">
        <f>SUM(Q72/K72)*100</f>
        <v>0</v>
      </c>
      <c r="S72" s="80">
        <v>670548.07</v>
      </c>
      <c r="T72" s="81">
        <f t="shared" si="2"/>
        <v>98.04208708671386</v>
      </c>
    </row>
    <row r="73" spans="1:20" ht="28.5" customHeight="1">
      <c r="A73" s="83">
        <v>3</v>
      </c>
      <c r="B73" s="90">
        <v>758</v>
      </c>
      <c r="C73" s="68">
        <v>75814</v>
      </c>
      <c r="D73" s="74" t="s">
        <v>210</v>
      </c>
      <c r="E73" s="75" t="s">
        <v>303</v>
      </c>
      <c r="F73" s="76"/>
      <c r="G73" s="76"/>
      <c r="H73" s="77"/>
      <c r="I73" s="76"/>
      <c r="J73" s="76"/>
      <c r="K73" s="77"/>
      <c r="L73" s="80">
        <f>SUM(M73+N73)</f>
        <v>0</v>
      </c>
      <c r="M73" s="80">
        <v>0</v>
      </c>
      <c r="N73" s="80"/>
      <c r="O73" s="80">
        <f t="shared" si="1"/>
        <v>1200500</v>
      </c>
      <c r="P73" s="80">
        <v>1200500</v>
      </c>
      <c r="Q73" s="80"/>
      <c r="R73" s="101"/>
      <c r="S73" s="80">
        <v>1217882.56</v>
      </c>
      <c r="T73" s="81">
        <f t="shared" si="2"/>
        <v>101.44794335693462</v>
      </c>
    </row>
    <row r="74" spans="1:20" ht="12.75">
      <c r="A74" s="151" t="s">
        <v>234</v>
      </c>
      <c r="B74" s="152"/>
      <c r="C74" s="152"/>
      <c r="D74" s="153"/>
      <c r="E74" s="154"/>
      <c r="F74" s="76"/>
      <c r="G74" s="76"/>
      <c r="H74" s="77"/>
      <c r="I74" s="76"/>
      <c r="J74" s="76"/>
      <c r="K74" s="77"/>
      <c r="L74" s="88">
        <f aca="true" t="shared" si="13" ref="L74:Q74">SUM(L71:L72)</f>
        <v>10166736</v>
      </c>
      <c r="M74" s="93">
        <f>SUM(M71:M73)</f>
        <v>10166736</v>
      </c>
      <c r="N74" s="93">
        <f t="shared" si="13"/>
        <v>0</v>
      </c>
      <c r="O74" s="88">
        <f>SUM(O71:O73)</f>
        <v>12404903</v>
      </c>
      <c r="P74" s="93">
        <f>SUM(P71:P73)</f>
        <v>12404903</v>
      </c>
      <c r="Q74" s="93">
        <f t="shared" si="13"/>
        <v>0</v>
      </c>
      <c r="R74" s="101"/>
      <c r="S74" s="88">
        <f>SUM(S71:S73)</f>
        <v>12408894.63</v>
      </c>
      <c r="T74" s="81">
        <f t="shared" si="2"/>
        <v>100.03217784129387</v>
      </c>
    </row>
    <row r="75" spans="1:20" ht="25.5" customHeight="1">
      <c r="A75" s="83">
        <v>1</v>
      </c>
      <c r="B75" s="90">
        <v>801</v>
      </c>
      <c r="C75" s="68">
        <v>80101</v>
      </c>
      <c r="D75" s="74" t="s">
        <v>265</v>
      </c>
      <c r="E75" s="92" t="s">
        <v>293</v>
      </c>
      <c r="F75" s="76"/>
      <c r="G75" s="76"/>
      <c r="H75" s="77"/>
      <c r="I75" s="76"/>
      <c r="J75" s="76"/>
      <c r="K75" s="77"/>
      <c r="L75" s="80">
        <f>SUM(M75)</f>
        <v>0</v>
      </c>
      <c r="M75" s="80">
        <v>0</v>
      </c>
      <c r="N75" s="80"/>
      <c r="O75" s="80">
        <f>SUM(P75)</f>
        <v>710</v>
      </c>
      <c r="P75" s="80">
        <v>710</v>
      </c>
      <c r="Q75" s="80"/>
      <c r="R75" s="101"/>
      <c r="S75" s="80">
        <v>743</v>
      </c>
      <c r="T75" s="81">
        <f t="shared" si="2"/>
        <v>104.64788732394365</v>
      </c>
    </row>
    <row r="76" spans="1:20" ht="25.5" customHeight="1">
      <c r="A76" s="68">
        <v>2</v>
      </c>
      <c r="B76" s="90">
        <v>801</v>
      </c>
      <c r="C76" s="68">
        <v>80101</v>
      </c>
      <c r="D76" s="74" t="s">
        <v>225</v>
      </c>
      <c r="E76" s="75" t="s">
        <v>168</v>
      </c>
      <c r="F76" s="76">
        <v>340</v>
      </c>
      <c r="G76" s="76"/>
      <c r="H76" s="77">
        <v>420</v>
      </c>
      <c r="I76" s="76"/>
      <c r="J76" s="76"/>
      <c r="K76" s="77">
        <f>SUM(H76-I76+J76)</f>
        <v>420</v>
      </c>
      <c r="L76" s="80">
        <f aca="true" t="shared" si="14" ref="L76:L92">SUM(M76+N76)</f>
        <v>300</v>
      </c>
      <c r="M76" s="80">
        <v>300</v>
      </c>
      <c r="N76" s="80"/>
      <c r="O76" s="80">
        <f t="shared" si="1"/>
        <v>300</v>
      </c>
      <c r="P76" s="80">
        <v>300</v>
      </c>
      <c r="Q76" s="80"/>
      <c r="R76" s="101">
        <f>SUM(Q76/K76)*100</f>
        <v>0</v>
      </c>
      <c r="S76" s="80">
        <v>324.43</v>
      </c>
      <c r="T76" s="81">
        <f t="shared" si="2"/>
        <v>108.14333333333333</v>
      </c>
    </row>
    <row r="77" spans="1:20" ht="17.25" customHeight="1">
      <c r="A77" s="68">
        <v>3</v>
      </c>
      <c r="B77" s="90">
        <v>801</v>
      </c>
      <c r="C77" s="68">
        <v>80101</v>
      </c>
      <c r="D77" s="74" t="s">
        <v>205</v>
      </c>
      <c r="E77" s="75" t="s">
        <v>178</v>
      </c>
      <c r="F77" s="76">
        <v>11000</v>
      </c>
      <c r="G77" s="76"/>
      <c r="H77" s="77">
        <v>11000</v>
      </c>
      <c r="I77" s="76"/>
      <c r="J77" s="76"/>
      <c r="K77" s="77">
        <f>SUM(H77-I77+J77)</f>
        <v>11000</v>
      </c>
      <c r="L77" s="80">
        <f t="shared" si="14"/>
        <v>15000</v>
      </c>
      <c r="M77" s="80">
        <v>15000</v>
      </c>
      <c r="N77" s="80"/>
      <c r="O77" s="80">
        <f t="shared" si="1"/>
        <v>15000</v>
      </c>
      <c r="P77" s="80">
        <v>15000</v>
      </c>
      <c r="Q77" s="80"/>
      <c r="R77" s="101">
        <f>SUM(Q77/K77)*100</f>
        <v>0</v>
      </c>
      <c r="S77" s="80">
        <v>17064.52</v>
      </c>
      <c r="T77" s="81">
        <f t="shared" si="2"/>
        <v>113.76346666666667</v>
      </c>
    </row>
    <row r="78" spans="1:20" ht="47.25" customHeight="1">
      <c r="A78" s="68">
        <v>4</v>
      </c>
      <c r="B78" s="90">
        <v>801</v>
      </c>
      <c r="C78" s="68">
        <v>80101</v>
      </c>
      <c r="D78" s="74" t="s">
        <v>210</v>
      </c>
      <c r="E78" s="75" t="s">
        <v>299</v>
      </c>
      <c r="F78" s="76"/>
      <c r="G78" s="76"/>
      <c r="H78" s="77"/>
      <c r="I78" s="76"/>
      <c r="J78" s="76"/>
      <c r="K78" s="77"/>
      <c r="L78" s="80">
        <f t="shared" si="14"/>
        <v>1660</v>
      </c>
      <c r="M78" s="80">
        <v>1660</v>
      </c>
      <c r="N78" s="80"/>
      <c r="O78" s="80">
        <f t="shared" si="1"/>
        <v>2432</v>
      </c>
      <c r="P78" s="80">
        <v>2432</v>
      </c>
      <c r="Q78" s="80"/>
      <c r="R78" s="101"/>
      <c r="S78" s="80">
        <v>2585.89</v>
      </c>
      <c r="T78" s="81">
        <f t="shared" si="2"/>
        <v>106.32771381578947</v>
      </c>
    </row>
    <row r="79" spans="1:20" ht="12.75">
      <c r="A79" s="68">
        <v>5</v>
      </c>
      <c r="B79" s="90">
        <v>801</v>
      </c>
      <c r="C79" s="68">
        <v>80101</v>
      </c>
      <c r="D79" s="74" t="s">
        <v>219</v>
      </c>
      <c r="E79" s="75" t="s">
        <v>280</v>
      </c>
      <c r="F79" s="76"/>
      <c r="G79" s="76"/>
      <c r="H79" s="77"/>
      <c r="I79" s="76"/>
      <c r="J79" s="76"/>
      <c r="K79" s="77"/>
      <c r="L79" s="80">
        <f t="shared" si="14"/>
        <v>0</v>
      </c>
      <c r="M79" s="80">
        <v>0</v>
      </c>
      <c r="N79" s="80"/>
      <c r="O79" s="80">
        <f t="shared" si="1"/>
        <v>0</v>
      </c>
      <c r="P79" s="80">
        <v>0</v>
      </c>
      <c r="Q79" s="80"/>
      <c r="R79" s="101"/>
      <c r="S79" s="80">
        <v>21.45</v>
      </c>
      <c r="T79" s="81" t="e">
        <f t="shared" si="2"/>
        <v>#DIV/0!</v>
      </c>
    </row>
    <row r="80" spans="1:20" ht="49.5" customHeight="1">
      <c r="A80" s="68">
        <v>6</v>
      </c>
      <c r="B80" s="90">
        <v>801</v>
      </c>
      <c r="C80" s="68">
        <v>80101</v>
      </c>
      <c r="D80" s="74" t="s">
        <v>227</v>
      </c>
      <c r="E80" s="75" t="s">
        <v>279</v>
      </c>
      <c r="F80" s="76"/>
      <c r="G80" s="76"/>
      <c r="H80" s="77"/>
      <c r="I80" s="76"/>
      <c r="J80" s="76"/>
      <c r="K80" s="77"/>
      <c r="L80" s="80">
        <f t="shared" si="14"/>
        <v>0</v>
      </c>
      <c r="M80" s="80">
        <v>0</v>
      </c>
      <c r="N80" s="80"/>
      <c r="O80" s="80">
        <f t="shared" si="1"/>
        <v>59220</v>
      </c>
      <c r="P80" s="80">
        <v>59220</v>
      </c>
      <c r="Q80" s="80"/>
      <c r="R80" s="101"/>
      <c r="S80" s="80">
        <v>24269.75</v>
      </c>
      <c r="T80" s="81">
        <f t="shared" si="2"/>
        <v>40.982353934481594</v>
      </c>
    </row>
    <row r="81" spans="1:20" ht="15.75" customHeight="1">
      <c r="A81" s="68">
        <v>7</v>
      </c>
      <c r="B81" s="90">
        <v>801</v>
      </c>
      <c r="C81" s="68">
        <v>80104</v>
      </c>
      <c r="D81" s="74" t="s">
        <v>205</v>
      </c>
      <c r="E81" s="75" t="s">
        <v>239</v>
      </c>
      <c r="F81" s="76">
        <v>229680</v>
      </c>
      <c r="G81" s="76"/>
      <c r="H81" s="77">
        <v>285120</v>
      </c>
      <c r="I81" s="76"/>
      <c r="J81" s="76"/>
      <c r="K81" s="77">
        <f>SUM(H81-I81+J81)</f>
        <v>285120</v>
      </c>
      <c r="L81" s="80">
        <f t="shared" si="14"/>
        <v>265320</v>
      </c>
      <c r="M81" s="80">
        <v>265320</v>
      </c>
      <c r="N81" s="80"/>
      <c r="O81" s="80">
        <f t="shared" si="1"/>
        <v>265320</v>
      </c>
      <c r="P81" s="80">
        <v>265320</v>
      </c>
      <c r="Q81" s="80"/>
      <c r="R81" s="101">
        <f>SUM(Q81/K81)*100</f>
        <v>0</v>
      </c>
      <c r="S81" s="80">
        <v>277266</v>
      </c>
      <c r="T81" s="81">
        <f t="shared" si="2"/>
        <v>104.50248756218905</v>
      </c>
    </row>
    <row r="82" spans="1:20" ht="30" customHeight="1">
      <c r="A82" s="68">
        <v>8</v>
      </c>
      <c r="B82" s="90">
        <v>801</v>
      </c>
      <c r="C82" s="68">
        <v>80104</v>
      </c>
      <c r="D82" s="74" t="s">
        <v>225</v>
      </c>
      <c r="E82" s="75" t="s">
        <v>168</v>
      </c>
      <c r="F82" s="76">
        <v>100</v>
      </c>
      <c r="G82" s="76"/>
      <c r="H82" s="77">
        <v>100</v>
      </c>
      <c r="I82" s="76"/>
      <c r="J82" s="76">
        <v>300</v>
      </c>
      <c r="K82" s="77">
        <f>SUM(H82-I82+J82)</f>
        <v>400</v>
      </c>
      <c r="L82" s="80">
        <f t="shared" si="14"/>
        <v>280</v>
      </c>
      <c r="M82" s="80">
        <v>280</v>
      </c>
      <c r="N82" s="80"/>
      <c r="O82" s="80">
        <f t="shared" si="1"/>
        <v>240</v>
      </c>
      <c r="P82" s="80">
        <v>240</v>
      </c>
      <c r="Q82" s="80"/>
      <c r="R82" s="101">
        <f>SUM(Q82/K82)*100</f>
        <v>0</v>
      </c>
      <c r="S82" s="80">
        <v>229.8</v>
      </c>
      <c r="T82" s="81">
        <f t="shared" si="2"/>
        <v>95.75</v>
      </c>
    </row>
    <row r="83" spans="1:20" ht="50.25" customHeight="1">
      <c r="A83" s="68">
        <v>9</v>
      </c>
      <c r="B83" s="90">
        <v>801</v>
      </c>
      <c r="C83" s="68">
        <v>80104</v>
      </c>
      <c r="D83" s="74" t="s">
        <v>210</v>
      </c>
      <c r="E83" s="75" t="s">
        <v>294</v>
      </c>
      <c r="F83" s="76"/>
      <c r="G83" s="76"/>
      <c r="H83" s="77"/>
      <c r="I83" s="76"/>
      <c r="J83" s="76"/>
      <c r="K83" s="77"/>
      <c r="L83" s="80">
        <f t="shared" si="14"/>
        <v>245</v>
      </c>
      <c r="M83" s="80">
        <v>245</v>
      </c>
      <c r="N83" s="80"/>
      <c r="O83" s="80">
        <f t="shared" si="1"/>
        <v>3371</v>
      </c>
      <c r="P83" s="80">
        <v>3371</v>
      </c>
      <c r="Q83" s="80"/>
      <c r="R83" s="101"/>
      <c r="S83" s="80">
        <v>3376.69</v>
      </c>
      <c r="T83" s="81">
        <f t="shared" si="2"/>
        <v>100.1687926431326</v>
      </c>
    </row>
    <row r="84" spans="1:20" ht="58.5" customHeight="1">
      <c r="A84" s="68">
        <v>10</v>
      </c>
      <c r="B84" s="90">
        <v>801</v>
      </c>
      <c r="C84" s="68">
        <v>80104</v>
      </c>
      <c r="D84" s="74" t="s">
        <v>226</v>
      </c>
      <c r="E84" s="75" t="s">
        <v>182</v>
      </c>
      <c r="F84" s="76"/>
      <c r="G84" s="76">
        <v>70560</v>
      </c>
      <c r="H84" s="77">
        <v>116400</v>
      </c>
      <c r="I84" s="76"/>
      <c r="J84" s="76">
        <v>34000</v>
      </c>
      <c r="K84" s="77">
        <f>SUM(H84-I84+J84)</f>
        <v>150400</v>
      </c>
      <c r="L84" s="80">
        <f t="shared" si="14"/>
        <v>326028</v>
      </c>
      <c r="M84" s="80">
        <v>326028</v>
      </c>
      <c r="N84" s="80"/>
      <c r="O84" s="80">
        <f t="shared" si="1"/>
        <v>326028</v>
      </c>
      <c r="P84" s="80">
        <v>326028</v>
      </c>
      <c r="Q84" s="80"/>
      <c r="R84" s="101"/>
      <c r="S84" s="80">
        <v>343593.71</v>
      </c>
      <c r="T84" s="81">
        <f t="shared" si="2"/>
        <v>105.38779184609912</v>
      </c>
    </row>
    <row r="85" spans="1:20" ht="25.5" customHeight="1">
      <c r="A85" s="68">
        <v>11</v>
      </c>
      <c r="B85" s="90">
        <v>801</v>
      </c>
      <c r="C85" s="68">
        <v>80110</v>
      </c>
      <c r="D85" s="74" t="s">
        <v>265</v>
      </c>
      <c r="E85" s="92" t="s">
        <v>293</v>
      </c>
      <c r="F85" s="76"/>
      <c r="G85" s="76"/>
      <c r="H85" s="77"/>
      <c r="I85" s="76"/>
      <c r="J85" s="76"/>
      <c r="K85" s="77"/>
      <c r="L85" s="80">
        <f t="shared" si="14"/>
        <v>0</v>
      </c>
      <c r="M85" s="80">
        <v>0</v>
      </c>
      <c r="N85" s="80"/>
      <c r="O85" s="80">
        <f t="shared" si="1"/>
        <v>410</v>
      </c>
      <c r="P85" s="80">
        <v>410</v>
      </c>
      <c r="Q85" s="80"/>
      <c r="R85" s="101"/>
      <c r="S85" s="80">
        <v>386</v>
      </c>
      <c r="T85" s="81">
        <f t="shared" si="2"/>
        <v>94.14634146341463</v>
      </c>
    </row>
    <row r="86" spans="1:20" ht="48" customHeight="1">
      <c r="A86" s="68">
        <v>12</v>
      </c>
      <c r="B86" s="90">
        <v>801</v>
      </c>
      <c r="C86" s="68">
        <v>80110</v>
      </c>
      <c r="D86" s="74" t="s">
        <v>210</v>
      </c>
      <c r="E86" s="75" t="s">
        <v>295</v>
      </c>
      <c r="F86" s="76"/>
      <c r="G86" s="76"/>
      <c r="H86" s="77"/>
      <c r="I86" s="76"/>
      <c r="J86" s="76"/>
      <c r="K86" s="77"/>
      <c r="L86" s="80">
        <f t="shared" si="14"/>
        <v>695</v>
      </c>
      <c r="M86" s="80">
        <v>695</v>
      </c>
      <c r="N86" s="80"/>
      <c r="O86" s="80">
        <f t="shared" si="1"/>
        <v>755</v>
      </c>
      <c r="P86" s="80">
        <v>755</v>
      </c>
      <c r="Q86" s="80"/>
      <c r="R86" s="101"/>
      <c r="S86" s="80">
        <v>825.65</v>
      </c>
      <c r="T86" s="81">
        <f t="shared" si="2"/>
        <v>109.35761589403974</v>
      </c>
    </row>
    <row r="87" spans="1:20" ht="25.5" customHeight="1">
      <c r="A87" s="68">
        <v>13</v>
      </c>
      <c r="B87" s="90">
        <v>801</v>
      </c>
      <c r="C87" s="68">
        <v>80114</v>
      </c>
      <c r="D87" s="74" t="s">
        <v>225</v>
      </c>
      <c r="E87" s="75" t="s">
        <v>168</v>
      </c>
      <c r="F87" s="76">
        <v>25</v>
      </c>
      <c r="G87" s="76"/>
      <c r="H87" s="77">
        <v>60</v>
      </c>
      <c r="I87" s="76"/>
      <c r="J87" s="76"/>
      <c r="K87" s="77">
        <f>SUM(H87-I87+J87)</f>
        <v>60</v>
      </c>
      <c r="L87" s="80">
        <f t="shared" si="14"/>
        <v>55</v>
      </c>
      <c r="M87" s="80">
        <v>55</v>
      </c>
      <c r="N87" s="80"/>
      <c r="O87" s="80">
        <f t="shared" si="1"/>
        <v>85</v>
      </c>
      <c r="P87" s="80">
        <v>85</v>
      </c>
      <c r="Q87" s="80"/>
      <c r="R87" s="101">
        <f>SUM(Q87/K87)*100</f>
        <v>0</v>
      </c>
      <c r="S87" s="80">
        <v>83</v>
      </c>
      <c r="T87" s="81">
        <f t="shared" si="2"/>
        <v>97.6470588235294</v>
      </c>
    </row>
    <row r="88" spans="1:20" ht="48.75" customHeight="1">
      <c r="A88" s="68">
        <v>14</v>
      </c>
      <c r="B88" s="90">
        <v>801</v>
      </c>
      <c r="C88" s="68">
        <v>80114</v>
      </c>
      <c r="D88" s="74" t="s">
        <v>210</v>
      </c>
      <c r="E88" s="75" t="s">
        <v>236</v>
      </c>
      <c r="F88" s="76"/>
      <c r="G88" s="76"/>
      <c r="H88" s="77"/>
      <c r="I88" s="76"/>
      <c r="J88" s="76"/>
      <c r="K88" s="77"/>
      <c r="L88" s="80">
        <f t="shared" si="14"/>
        <v>160</v>
      </c>
      <c r="M88" s="80">
        <v>160</v>
      </c>
      <c r="N88" s="80"/>
      <c r="O88" s="80">
        <f t="shared" si="1"/>
        <v>160</v>
      </c>
      <c r="P88" s="80">
        <v>160</v>
      </c>
      <c r="Q88" s="80"/>
      <c r="R88" s="101"/>
      <c r="S88" s="80">
        <v>212</v>
      </c>
      <c r="T88" s="81">
        <f t="shared" si="2"/>
        <v>132.5</v>
      </c>
    </row>
    <row r="89" spans="1:20" ht="30.75" customHeight="1">
      <c r="A89" s="68">
        <v>15</v>
      </c>
      <c r="B89" s="90">
        <v>801</v>
      </c>
      <c r="C89" s="68">
        <v>80120</v>
      </c>
      <c r="D89" s="74" t="s">
        <v>265</v>
      </c>
      <c r="E89" s="92" t="s">
        <v>293</v>
      </c>
      <c r="F89" s="76"/>
      <c r="G89" s="76"/>
      <c r="H89" s="77"/>
      <c r="I89" s="76"/>
      <c r="J89" s="76"/>
      <c r="K89" s="77"/>
      <c r="L89" s="80">
        <f t="shared" si="14"/>
        <v>0</v>
      </c>
      <c r="M89" s="80">
        <v>0</v>
      </c>
      <c r="N89" s="80"/>
      <c r="O89" s="80">
        <f t="shared" si="1"/>
        <v>160</v>
      </c>
      <c r="P89" s="80">
        <v>160</v>
      </c>
      <c r="Q89" s="80"/>
      <c r="R89" s="101"/>
      <c r="S89" s="80">
        <v>154</v>
      </c>
      <c r="T89" s="81">
        <f t="shared" si="2"/>
        <v>96.25</v>
      </c>
    </row>
    <row r="90" spans="1:20" ht="52.5" customHeight="1">
      <c r="A90" s="68">
        <v>16</v>
      </c>
      <c r="B90" s="90">
        <v>801</v>
      </c>
      <c r="C90" s="68">
        <v>80120</v>
      </c>
      <c r="D90" s="74" t="s">
        <v>210</v>
      </c>
      <c r="E90" s="75" t="s">
        <v>295</v>
      </c>
      <c r="F90" s="76"/>
      <c r="G90" s="76"/>
      <c r="H90" s="77"/>
      <c r="I90" s="76"/>
      <c r="J90" s="76"/>
      <c r="K90" s="77"/>
      <c r="L90" s="80">
        <f t="shared" si="14"/>
        <v>360</v>
      </c>
      <c r="M90" s="80">
        <v>360</v>
      </c>
      <c r="N90" s="80"/>
      <c r="O90" s="80">
        <f t="shared" si="1"/>
        <v>340</v>
      </c>
      <c r="P90" s="80">
        <v>340</v>
      </c>
      <c r="Q90" s="80"/>
      <c r="R90" s="101"/>
      <c r="S90" s="80">
        <v>389.45</v>
      </c>
      <c r="T90" s="81">
        <f t="shared" si="2"/>
        <v>114.54411764705883</v>
      </c>
    </row>
    <row r="91" spans="1:20" ht="58.5" customHeight="1">
      <c r="A91" s="68">
        <v>17</v>
      </c>
      <c r="B91" s="90">
        <v>801</v>
      </c>
      <c r="C91" s="68">
        <v>80120</v>
      </c>
      <c r="D91" s="74" t="s">
        <v>227</v>
      </c>
      <c r="E91" s="75" t="s">
        <v>281</v>
      </c>
      <c r="F91" s="76"/>
      <c r="G91" s="76"/>
      <c r="H91" s="77"/>
      <c r="I91" s="76"/>
      <c r="J91" s="76"/>
      <c r="K91" s="77"/>
      <c r="L91" s="80">
        <f t="shared" si="14"/>
        <v>0</v>
      </c>
      <c r="M91" s="80">
        <v>0</v>
      </c>
      <c r="N91" s="80"/>
      <c r="O91" s="80">
        <f t="shared" si="1"/>
        <v>1351</v>
      </c>
      <c r="P91" s="80">
        <v>1351</v>
      </c>
      <c r="Q91" s="80"/>
      <c r="R91" s="101"/>
      <c r="S91" s="80">
        <v>1351</v>
      </c>
      <c r="T91" s="81">
        <f t="shared" si="2"/>
        <v>100</v>
      </c>
    </row>
    <row r="92" spans="1:20" ht="43.5" customHeight="1">
      <c r="A92" s="68">
        <v>18</v>
      </c>
      <c r="B92" s="90">
        <v>801</v>
      </c>
      <c r="C92" s="68">
        <v>80195</v>
      </c>
      <c r="D92" s="74" t="s">
        <v>227</v>
      </c>
      <c r="E92" s="75" t="s">
        <v>251</v>
      </c>
      <c r="F92" s="76"/>
      <c r="G92" s="76"/>
      <c r="H92" s="102"/>
      <c r="I92" s="103"/>
      <c r="J92" s="103"/>
      <c r="K92" s="102"/>
      <c r="L92" s="80">
        <f t="shared" si="14"/>
        <v>6109</v>
      </c>
      <c r="M92" s="78">
        <v>6109</v>
      </c>
      <c r="N92" s="80"/>
      <c r="O92" s="80">
        <f t="shared" si="1"/>
        <v>32324</v>
      </c>
      <c r="P92" s="78">
        <v>32324</v>
      </c>
      <c r="Q92" s="80"/>
      <c r="R92" s="101"/>
      <c r="S92" s="80">
        <v>24242.31</v>
      </c>
      <c r="T92" s="81">
        <f t="shared" si="2"/>
        <v>74.99786536319762</v>
      </c>
    </row>
    <row r="93" spans="1:20" ht="51.75" customHeight="1">
      <c r="A93" s="104">
        <v>19</v>
      </c>
      <c r="B93" s="60">
        <v>801</v>
      </c>
      <c r="C93" s="104">
        <v>80146</v>
      </c>
      <c r="D93" s="105" t="s">
        <v>210</v>
      </c>
      <c r="E93" s="106" t="s">
        <v>236</v>
      </c>
      <c r="F93" s="107"/>
      <c r="G93" s="107"/>
      <c r="H93" s="108"/>
      <c r="I93" s="109"/>
      <c r="J93" s="109"/>
      <c r="K93" s="108"/>
      <c r="L93" s="110"/>
      <c r="M93" s="111">
        <v>0</v>
      </c>
      <c r="N93" s="110"/>
      <c r="O93" s="110">
        <f t="shared" si="1"/>
        <v>2550</v>
      </c>
      <c r="P93" s="111">
        <v>2550</v>
      </c>
      <c r="Q93" s="110"/>
      <c r="R93" s="112"/>
      <c r="S93" s="110">
        <v>2550</v>
      </c>
      <c r="T93" s="113">
        <f t="shared" si="2"/>
        <v>100</v>
      </c>
    </row>
    <row r="94" spans="1:25" s="31" customFormat="1" ht="12.75">
      <c r="A94" s="180" t="s">
        <v>229</v>
      </c>
      <c r="B94" s="180"/>
      <c r="C94" s="180"/>
      <c r="D94" s="181"/>
      <c r="E94" s="181"/>
      <c r="F94" s="96"/>
      <c r="G94" s="96"/>
      <c r="H94" s="102"/>
      <c r="I94" s="102"/>
      <c r="J94" s="102"/>
      <c r="K94" s="102"/>
      <c r="L94" s="88">
        <f aca="true" t="shared" si="15" ref="L94:Q94">SUM(L76:L92)</f>
        <v>616212</v>
      </c>
      <c r="M94" s="93">
        <f t="shared" si="15"/>
        <v>616212</v>
      </c>
      <c r="N94" s="93">
        <f t="shared" si="15"/>
        <v>0</v>
      </c>
      <c r="O94" s="88">
        <f>SUM(O75:O93)</f>
        <v>710756</v>
      </c>
      <c r="P94" s="93">
        <f>SUM(P75:P93)</f>
        <v>710756</v>
      </c>
      <c r="Q94" s="93">
        <f t="shared" si="15"/>
        <v>0</v>
      </c>
      <c r="R94" s="114"/>
      <c r="S94" s="88">
        <f>SUM(S75:S93)</f>
        <v>699668.65</v>
      </c>
      <c r="T94" s="81">
        <f t="shared" si="2"/>
        <v>98.4400624124172</v>
      </c>
      <c r="U94" s="27"/>
      <c r="V94" s="27"/>
      <c r="W94" s="27"/>
      <c r="X94" s="27"/>
      <c r="Y94" s="37"/>
    </row>
    <row r="95" spans="1:25" s="33" customFormat="1" ht="56.25" customHeight="1">
      <c r="A95" s="104">
        <v>1</v>
      </c>
      <c r="B95" s="60">
        <v>851</v>
      </c>
      <c r="C95" s="104">
        <v>85195</v>
      </c>
      <c r="D95" s="104">
        <v>2010</v>
      </c>
      <c r="E95" s="106" t="s">
        <v>271</v>
      </c>
      <c r="F95" s="115"/>
      <c r="G95" s="115"/>
      <c r="H95" s="115"/>
      <c r="I95" s="115"/>
      <c r="J95" s="115"/>
      <c r="K95" s="115"/>
      <c r="L95" s="116">
        <f aca="true" t="shared" si="16" ref="L95:L111">SUM(M95+N95)</f>
        <v>0</v>
      </c>
      <c r="M95" s="110">
        <v>0</v>
      </c>
      <c r="N95" s="110"/>
      <c r="O95" s="116">
        <f t="shared" si="1"/>
        <v>191</v>
      </c>
      <c r="P95" s="110">
        <v>191</v>
      </c>
      <c r="Q95" s="110"/>
      <c r="R95" s="117"/>
      <c r="S95" s="110">
        <v>188.77</v>
      </c>
      <c r="T95" s="81">
        <f t="shared" si="2"/>
        <v>98.8324607329843</v>
      </c>
      <c r="U95" s="27"/>
      <c r="V95" s="27"/>
      <c r="W95" s="27"/>
      <c r="X95" s="27"/>
      <c r="Y95" s="38"/>
    </row>
    <row r="96" spans="1:25" s="31" customFormat="1" ht="12.75">
      <c r="A96" s="180" t="s">
        <v>272</v>
      </c>
      <c r="B96" s="180"/>
      <c r="C96" s="180"/>
      <c r="D96" s="181"/>
      <c r="E96" s="181"/>
      <c r="F96" s="96"/>
      <c r="G96" s="96"/>
      <c r="H96" s="96"/>
      <c r="I96" s="96"/>
      <c r="J96" s="96"/>
      <c r="K96" s="96"/>
      <c r="L96" s="88">
        <f>SUM(L95)</f>
        <v>0</v>
      </c>
      <c r="M96" s="80"/>
      <c r="N96" s="80"/>
      <c r="O96" s="88">
        <f>SUM(O95)</f>
        <v>191</v>
      </c>
      <c r="P96" s="93">
        <f>SUM(P95)</f>
        <v>191</v>
      </c>
      <c r="Q96" s="88">
        <f>SUM(Q95)</f>
        <v>0</v>
      </c>
      <c r="R96" s="118">
        <f>SUM(R95)</f>
        <v>0</v>
      </c>
      <c r="S96" s="88">
        <f>SUM(S95)</f>
        <v>188.77</v>
      </c>
      <c r="T96" s="81">
        <f t="shared" si="2"/>
        <v>98.8324607329843</v>
      </c>
      <c r="U96" s="27"/>
      <c r="V96" s="27"/>
      <c r="W96" s="27"/>
      <c r="X96" s="27"/>
      <c r="Y96" s="37"/>
    </row>
    <row r="97" spans="1:20" s="27" customFormat="1" ht="45.75" customHeight="1">
      <c r="A97" s="119">
        <v>1</v>
      </c>
      <c r="B97" s="120">
        <v>852</v>
      </c>
      <c r="C97" s="119">
        <v>85212</v>
      </c>
      <c r="D97" s="74" t="s">
        <v>210</v>
      </c>
      <c r="E97" s="75" t="s">
        <v>236</v>
      </c>
      <c r="F97" s="121"/>
      <c r="G97" s="121"/>
      <c r="H97" s="122"/>
      <c r="I97" s="121"/>
      <c r="J97" s="121"/>
      <c r="K97" s="122"/>
      <c r="L97" s="123">
        <f t="shared" si="16"/>
        <v>0</v>
      </c>
      <c r="M97" s="123">
        <v>0</v>
      </c>
      <c r="N97" s="123"/>
      <c r="O97" s="123">
        <f t="shared" si="1"/>
        <v>3151</v>
      </c>
      <c r="P97" s="123">
        <v>3151</v>
      </c>
      <c r="Q97" s="124"/>
      <c r="R97" s="125"/>
      <c r="S97" s="123">
        <v>4719.83</v>
      </c>
      <c r="T97" s="113">
        <f t="shared" si="2"/>
        <v>149.7883211678832</v>
      </c>
    </row>
    <row r="98" spans="1:20" ht="51.75" customHeight="1">
      <c r="A98" s="119">
        <v>2</v>
      </c>
      <c r="B98" s="120">
        <v>852</v>
      </c>
      <c r="C98" s="119">
        <v>85212</v>
      </c>
      <c r="D98" s="126" t="s">
        <v>228</v>
      </c>
      <c r="E98" s="127" t="s">
        <v>248</v>
      </c>
      <c r="F98" s="121">
        <v>1980000</v>
      </c>
      <c r="G98" s="121">
        <v>0</v>
      </c>
      <c r="H98" s="122">
        <v>1242000</v>
      </c>
      <c r="I98" s="121"/>
      <c r="J98" s="121"/>
      <c r="K98" s="122">
        <f>SUM(H98-I98+J98)</f>
        <v>1242000</v>
      </c>
      <c r="L98" s="123">
        <f t="shared" si="16"/>
        <v>1400000</v>
      </c>
      <c r="M98" s="128">
        <v>1400000</v>
      </c>
      <c r="N98" s="123"/>
      <c r="O98" s="123">
        <f t="shared" si="1"/>
        <v>1142300</v>
      </c>
      <c r="P98" s="128">
        <v>1142300</v>
      </c>
      <c r="Q98" s="123"/>
      <c r="R98" s="129"/>
      <c r="S98" s="123">
        <v>1117834.84</v>
      </c>
      <c r="T98" s="130">
        <f t="shared" si="2"/>
        <v>97.85825439901953</v>
      </c>
    </row>
    <row r="99" spans="1:20" ht="48.75" customHeight="1">
      <c r="A99" s="119">
        <v>3</v>
      </c>
      <c r="B99" s="90">
        <v>852</v>
      </c>
      <c r="C99" s="68">
        <v>85212</v>
      </c>
      <c r="D99" s="74" t="s">
        <v>270</v>
      </c>
      <c r="E99" s="75" t="s">
        <v>297</v>
      </c>
      <c r="F99" s="76"/>
      <c r="G99" s="76"/>
      <c r="H99" s="96"/>
      <c r="I99" s="76"/>
      <c r="J99" s="76"/>
      <c r="K99" s="96"/>
      <c r="L99" s="80">
        <f t="shared" si="16"/>
        <v>0</v>
      </c>
      <c r="M99" s="78">
        <v>0</v>
      </c>
      <c r="N99" s="80"/>
      <c r="O99" s="80">
        <f t="shared" si="1"/>
        <v>33240</v>
      </c>
      <c r="P99" s="78">
        <v>0</v>
      </c>
      <c r="Q99" s="78">
        <v>33240</v>
      </c>
      <c r="R99" s="131">
        <v>33240</v>
      </c>
      <c r="S99" s="80">
        <v>33194</v>
      </c>
      <c r="T99" s="81">
        <f t="shared" si="2"/>
        <v>99.86161251504213</v>
      </c>
    </row>
    <row r="100" spans="1:20" ht="47.25" customHeight="1">
      <c r="A100" s="119">
        <v>4</v>
      </c>
      <c r="B100" s="90">
        <v>852</v>
      </c>
      <c r="C100" s="68">
        <v>85213</v>
      </c>
      <c r="D100" s="74" t="s">
        <v>228</v>
      </c>
      <c r="E100" s="75" t="s">
        <v>249</v>
      </c>
      <c r="F100" s="76">
        <v>8500</v>
      </c>
      <c r="G100" s="76">
        <v>0</v>
      </c>
      <c r="H100" s="96">
        <v>10000</v>
      </c>
      <c r="I100" s="76"/>
      <c r="J100" s="76"/>
      <c r="K100" s="96">
        <f>SUM(H100-I100+J100)</f>
        <v>10000</v>
      </c>
      <c r="L100" s="80">
        <f t="shared" si="16"/>
        <v>12000</v>
      </c>
      <c r="M100" s="78">
        <v>12000</v>
      </c>
      <c r="N100" s="80"/>
      <c r="O100" s="80">
        <f t="shared" si="1"/>
        <v>14100</v>
      </c>
      <c r="P100" s="78">
        <v>14100</v>
      </c>
      <c r="Q100" s="80"/>
      <c r="R100" s="101"/>
      <c r="S100" s="80">
        <v>14099.64</v>
      </c>
      <c r="T100" s="81">
        <f t="shared" si="2"/>
        <v>99.99744680851063</v>
      </c>
    </row>
    <row r="101" spans="1:20" ht="48.75" customHeight="1">
      <c r="A101" s="119">
        <v>5</v>
      </c>
      <c r="B101" s="90">
        <v>852</v>
      </c>
      <c r="C101" s="68">
        <v>85214</v>
      </c>
      <c r="D101" s="74" t="s">
        <v>228</v>
      </c>
      <c r="E101" s="75" t="s">
        <v>250</v>
      </c>
      <c r="F101" s="76">
        <v>97000</v>
      </c>
      <c r="G101" s="76">
        <v>0</v>
      </c>
      <c r="H101" s="96">
        <v>116000</v>
      </c>
      <c r="I101" s="76"/>
      <c r="J101" s="76"/>
      <c r="K101" s="96">
        <f>SUM(H101-I101+J101)</f>
        <v>116000</v>
      </c>
      <c r="L101" s="80">
        <f t="shared" si="16"/>
        <v>130000</v>
      </c>
      <c r="M101" s="78">
        <v>130000</v>
      </c>
      <c r="N101" s="80"/>
      <c r="O101" s="80">
        <f t="shared" si="1"/>
        <v>158390</v>
      </c>
      <c r="P101" s="78">
        <v>158390</v>
      </c>
      <c r="Q101" s="80"/>
      <c r="R101" s="101"/>
      <c r="S101" s="80">
        <v>158135.05</v>
      </c>
      <c r="T101" s="81">
        <f t="shared" si="2"/>
        <v>99.83903655533808</v>
      </c>
    </row>
    <row r="102" spans="1:20" ht="45" customHeight="1">
      <c r="A102" s="119">
        <v>6</v>
      </c>
      <c r="B102" s="90">
        <v>852</v>
      </c>
      <c r="C102" s="68">
        <v>85214</v>
      </c>
      <c r="D102" s="74" t="s">
        <v>227</v>
      </c>
      <c r="E102" s="75" t="s">
        <v>252</v>
      </c>
      <c r="F102" s="76">
        <v>6000</v>
      </c>
      <c r="G102" s="76">
        <v>0</v>
      </c>
      <c r="H102" s="96">
        <v>23000</v>
      </c>
      <c r="I102" s="76"/>
      <c r="J102" s="76">
        <f>12000+3200</f>
        <v>15200</v>
      </c>
      <c r="K102" s="96">
        <f>SUM(H102-I102+J102)</f>
        <v>38200</v>
      </c>
      <c r="L102" s="80">
        <f t="shared" si="16"/>
        <v>36000</v>
      </c>
      <c r="M102" s="78">
        <v>36000</v>
      </c>
      <c r="N102" s="80"/>
      <c r="O102" s="80">
        <f t="shared" si="1"/>
        <v>41000</v>
      </c>
      <c r="P102" s="78">
        <v>41000</v>
      </c>
      <c r="Q102" s="80"/>
      <c r="R102" s="101"/>
      <c r="S102" s="80">
        <v>37641.31</v>
      </c>
      <c r="T102" s="81">
        <f t="shared" si="2"/>
        <v>91.8080731707317</v>
      </c>
    </row>
    <row r="103" spans="1:20" ht="31.5" customHeight="1">
      <c r="A103" s="119">
        <v>7</v>
      </c>
      <c r="B103" s="90">
        <v>852</v>
      </c>
      <c r="C103" s="68">
        <v>85219</v>
      </c>
      <c r="D103" s="74" t="s">
        <v>225</v>
      </c>
      <c r="E103" s="75" t="s">
        <v>168</v>
      </c>
      <c r="F103" s="76">
        <v>40</v>
      </c>
      <c r="G103" s="76"/>
      <c r="H103" s="77">
        <v>40</v>
      </c>
      <c r="I103" s="76"/>
      <c r="J103" s="76"/>
      <c r="K103" s="77">
        <f>SUM(H103-I103+J103)</f>
        <v>40</v>
      </c>
      <c r="L103" s="80">
        <f t="shared" si="16"/>
        <v>40</v>
      </c>
      <c r="M103" s="78">
        <v>40</v>
      </c>
      <c r="N103" s="80"/>
      <c r="O103" s="80">
        <f t="shared" si="1"/>
        <v>40</v>
      </c>
      <c r="P103" s="78">
        <v>40</v>
      </c>
      <c r="Q103" s="80"/>
      <c r="R103" s="101">
        <f>SUM(Q103/K103)*100</f>
        <v>0</v>
      </c>
      <c r="S103" s="80">
        <v>32.56</v>
      </c>
      <c r="T103" s="81">
        <f t="shared" si="2"/>
        <v>81.4</v>
      </c>
    </row>
    <row r="104" spans="1:20" ht="42.75" customHeight="1">
      <c r="A104" s="119">
        <v>8</v>
      </c>
      <c r="B104" s="90">
        <v>852</v>
      </c>
      <c r="C104" s="68">
        <v>85219</v>
      </c>
      <c r="D104" s="74" t="s">
        <v>210</v>
      </c>
      <c r="E104" s="75" t="s">
        <v>236</v>
      </c>
      <c r="F104" s="76"/>
      <c r="G104" s="76"/>
      <c r="H104" s="77"/>
      <c r="I104" s="76"/>
      <c r="J104" s="76"/>
      <c r="K104" s="77"/>
      <c r="L104" s="80">
        <f t="shared" si="16"/>
        <v>150</v>
      </c>
      <c r="M104" s="78">
        <v>150</v>
      </c>
      <c r="N104" s="80"/>
      <c r="O104" s="80">
        <f t="shared" si="1"/>
        <v>827</v>
      </c>
      <c r="P104" s="78">
        <v>827</v>
      </c>
      <c r="Q104" s="80"/>
      <c r="R104" s="101"/>
      <c r="S104" s="80">
        <v>855.48</v>
      </c>
      <c r="T104" s="81">
        <f aca="true" t="shared" si="17" ref="T104:T120">SUM(S104/O104)*100</f>
        <v>103.44377267230955</v>
      </c>
    </row>
    <row r="105" spans="1:20" ht="62.25" customHeight="1">
      <c r="A105" s="119">
        <v>9</v>
      </c>
      <c r="B105" s="90">
        <v>852</v>
      </c>
      <c r="C105" s="68">
        <v>85219</v>
      </c>
      <c r="D105" s="74" t="s">
        <v>282</v>
      </c>
      <c r="E105" s="132" t="s">
        <v>286</v>
      </c>
      <c r="F105" s="76"/>
      <c r="G105" s="76"/>
      <c r="H105" s="77"/>
      <c r="I105" s="76"/>
      <c r="J105" s="76"/>
      <c r="K105" s="77"/>
      <c r="L105" s="80">
        <f t="shared" si="16"/>
        <v>0</v>
      </c>
      <c r="M105" s="78">
        <v>0</v>
      </c>
      <c r="N105" s="80"/>
      <c r="O105" s="80">
        <f t="shared" si="1"/>
        <v>77542.1</v>
      </c>
      <c r="P105" s="78">
        <v>77542.1</v>
      </c>
      <c r="Q105" s="80"/>
      <c r="R105" s="101"/>
      <c r="S105" s="80">
        <v>72422.74</v>
      </c>
      <c r="T105" s="81">
        <f t="shared" si="17"/>
        <v>93.39796059173017</v>
      </c>
    </row>
    <row r="106" spans="1:20" ht="61.5" customHeight="1">
      <c r="A106" s="119">
        <v>10</v>
      </c>
      <c r="B106" s="90">
        <v>852</v>
      </c>
      <c r="C106" s="68">
        <v>85219</v>
      </c>
      <c r="D106" s="74" t="s">
        <v>283</v>
      </c>
      <c r="E106" s="132" t="s">
        <v>286</v>
      </c>
      <c r="F106" s="76"/>
      <c r="G106" s="76"/>
      <c r="H106" s="77"/>
      <c r="I106" s="76"/>
      <c r="J106" s="76"/>
      <c r="K106" s="77"/>
      <c r="L106" s="80">
        <f t="shared" si="16"/>
        <v>0</v>
      </c>
      <c r="M106" s="78">
        <v>0</v>
      </c>
      <c r="N106" s="80"/>
      <c r="O106" s="80">
        <f t="shared" si="1"/>
        <v>4105.33</v>
      </c>
      <c r="P106" s="78">
        <v>4105.33</v>
      </c>
      <c r="Q106" s="80"/>
      <c r="R106" s="101"/>
      <c r="S106" s="80">
        <v>3834.28</v>
      </c>
      <c r="T106" s="81">
        <f t="shared" si="17"/>
        <v>93.39760750049327</v>
      </c>
    </row>
    <row r="107" spans="1:20" ht="48.75" customHeight="1">
      <c r="A107" s="119">
        <v>11</v>
      </c>
      <c r="B107" s="90">
        <v>852</v>
      </c>
      <c r="C107" s="68">
        <v>85219</v>
      </c>
      <c r="D107" s="74" t="s">
        <v>227</v>
      </c>
      <c r="E107" s="75" t="s">
        <v>253</v>
      </c>
      <c r="F107" s="76">
        <v>96000</v>
      </c>
      <c r="G107" s="76">
        <v>0</v>
      </c>
      <c r="H107" s="96">
        <v>97000</v>
      </c>
      <c r="I107" s="76"/>
      <c r="J107" s="76">
        <v>17450</v>
      </c>
      <c r="K107" s="96">
        <f>SUM(H107-I107+J107)</f>
        <v>114450</v>
      </c>
      <c r="L107" s="80">
        <f t="shared" si="16"/>
        <v>99300</v>
      </c>
      <c r="M107" s="78">
        <v>99300</v>
      </c>
      <c r="N107" s="80"/>
      <c r="O107" s="80">
        <f t="shared" si="1"/>
        <v>110425</v>
      </c>
      <c r="P107" s="78">
        <v>110425</v>
      </c>
      <c r="Q107" s="80"/>
      <c r="R107" s="101"/>
      <c r="S107" s="80">
        <v>107455</v>
      </c>
      <c r="T107" s="81">
        <f t="shared" si="17"/>
        <v>97.31039166855332</v>
      </c>
    </row>
    <row r="108" spans="1:20" ht="63.75" customHeight="1">
      <c r="A108" s="119">
        <v>12</v>
      </c>
      <c r="B108" s="90">
        <v>852</v>
      </c>
      <c r="C108" s="68">
        <v>85219</v>
      </c>
      <c r="D108" s="74" t="s">
        <v>284</v>
      </c>
      <c r="E108" s="132" t="s">
        <v>286</v>
      </c>
      <c r="F108" s="76"/>
      <c r="G108" s="76"/>
      <c r="H108" s="96"/>
      <c r="I108" s="76"/>
      <c r="J108" s="76"/>
      <c r="K108" s="96"/>
      <c r="L108" s="80">
        <f t="shared" si="16"/>
        <v>0</v>
      </c>
      <c r="M108" s="78">
        <v>0</v>
      </c>
      <c r="N108" s="80"/>
      <c r="O108" s="80">
        <f t="shared" si="1"/>
        <v>7735</v>
      </c>
      <c r="P108" s="78">
        <v>7735</v>
      </c>
      <c r="Q108" s="80"/>
      <c r="R108" s="101"/>
      <c r="S108" s="80">
        <v>7650.82</v>
      </c>
      <c r="T108" s="81">
        <f t="shared" si="17"/>
        <v>98.91170006464124</v>
      </c>
    </row>
    <row r="109" spans="1:20" ht="61.5" customHeight="1">
      <c r="A109" s="119">
        <v>13</v>
      </c>
      <c r="B109" s="90">
        <v>852</v>
      </c>
      <c r="C109" s="68">
        <v>85219</v>
      </c>
      <c r="D109" s="74" t="s">
        <v>285</v>
      </c>
      <c r="E109" s="132" t="s">
        <v>286</v>
      </c>
      <c r="F109" s="76"/>
      <c r="G109" s="76"/>
      <c r="H109" s="96"/>
      <c r="I109" s="76"/>
      <c r="J109" s="76"/>
      <c r="K109" s="96"/>
      <c r="L109" s="80">
        <f t="shared" si="16"/>
        <v>0</v>
      </c>
      <c r="M109" s="78">
        <v>0</v>
      </c>
      <c r="N109" s="80"/>
      <c r="O109" s="80">
        <f t="shared" si="1"/>
        <v>409.52</v>
      </c>
      <c r="P109" s="78">
        <v>409.52</v>
      </c>
      <c r="Q109" s="80"/>
      <c r="R109" s="101"/>
      <c r="S109" s="80">
        <v>405.06</v>
      </c>
      <c r="T109" s="81">
        <f t="shared" si="17"/>
        <v>98.91092010158235</v>
      </c>
    </row>
    <row r="110" spans="1:20" ht="12.75">
      <c r="A110" s="119">
        <v>14</v>
      </c>
      <c r="B110" s="90">
        <v>852</v>
      </c>
      <c r="C110" s="68">
        <v>85228</v>
      </c>
      <c r="D110" s="74" t="s">
        <v>205</v>
      </c>
      <c r="E110" s="75" t="s">
        <v>179</v>
      </c>
      <c r="F110" s="76">
        <v>2400</v>
      </c>
      <c r="G110" s="76"/>
      <c r="H110" s="77">
        <v>2400</v>
      </c>
      <c r="I110" s="76"/>
      <c r="J110" s="76">
        <f>1600+3500</f>
        <v>5100</v>
      </c>
      <c r="K110" s="77">
        <f>SUM(H110-I110+J110)</f>
        <v>7500</v>
      </c>
      <c r="L110" s="80">
        <f t="shared" si="16"/>
        <v>14500</v>
      </c>
      <c r="M110" s="78">
        <v>14500</v>
      </c>
      <c r="N110" s="80"/>
      <c r="O110" s="80">
        <f t="shared" si="1"/>
        <v>11091</v>
      </c>
      <c r="P110" s="78">
        <v>11091</v>
      </c>
      <c r="Q110" s="80"/>
      <c r="R110" s="101">
        <f>SUM(Q110/K110)*100</f>
        <v>0</v>
      </c>
      <c r="S110" s="80">
        <v>7868.23</v>
      </c>
      <c r="T110" s="81">
        <f t="shared" si="17"/>
        <v>70.94247588134523</v>
      </c>
    </row>
    <row r="111" spans="1:20" ht="39" customHeight="1">
      <c r="A111" s="119">
        <v>15</v>
      </c>
      <c r="B111" s="90">
        <v>852</v>
      </c>
      <c r="C111" s="68">
        <v>85295</v>
      </c>
      <c r="D111" s="74" t="s">
        <v>227</v>
      </c>
      <c r="E111" s="75" t="s">
        <v>254</v>
      </c>
      <c r="F111" s="76"/>
      <c r="G111" s="76"/>
      <c r="H111" s="96">
        <v>0</v>
      </c>
      <c r="I111" s="76"/>
      <c r="J111" s="76">
        <v>28000</v>
      </c>
      <c r="K111" s="96">
        <f>SUM(H111-I111+J111)</f>
        <v>28000</v>
      </c>
      <c r="L111" s="80">
        <f t="shared" si="16"/>
        <v>20000</v>
      </c>
      <c r="M111" s="78">
        <v>20000</v>
      </c>
      <c r="N111" s="80"/>
      <c r="O111" s="80">
        <f t="shared" si="1"/>
        <v>53000</v>
      </c>
      <c r="P111" s="78">
        <v>53000</v>
      </c>
      <c r="Q111" s="80"/>
      <c r="R111" s="101"/>
      <c r="S111" s="80">
        <v>52910.4</v>
      </c>
      <c r="T111" s="81">
        <f t="shared" si="17"/>
        <v>99.83094339622642</v>
      </c>
    </row>
    <row r="112" spans="1:20" ht="12.75">
      <c r="A112" s="182" t="s">
        <v>240</v>
      </c>
      <c r="B112" s="183"/>
      <c r="C112" s="183"/>
      <c r="D112" s="184"/>
      <c r="E112" s="185"/>
      <c r="F112" s="107"/>
      <c r="G112" s="107"/>
      <c r="H112" s="115"/>
      <c r="I112" s="107"/>
      <c r="J112" s="107"/>
      <c r="K112" s="115"/>
      <c r="L112" s="88">
        <f aca="true" t="shared" si="18" ref="L112:Q112">SUM(L98:L111)</f>
        <v>1711990</v>
      </c>
      <c r="M112" s="133">
        <f t="shared" si="18"/>
        <v>1711990</v>
      </c>
      <c r="N112" s="133">
        <f t="shared" si="18"/>
        <v>0</v>
      </c>
      <c r="O112" s="88">
        <f>SUM(O97:O111)</f>
        <v>1657355.9500000002</v>
      </c>
      <c r="P112" s="133">
        <f>SUM(P97:P111)</f>
        <v>1624115.9500000002</v>
      </c>
      <c r="Q112" s="133">
        <f t="shared" si="18"/>
        <v>33240</v>
      </c>
      <c r="R112" s="112"/>
      <c r="S112" s="134">
        <f>SUM(S97:S111)</f>
        <v>1619059.2400000002</v>
      </c>
      <c r="T112" s="113">
        <f t="shared" si="17"/>
        <v>97.68928877348286</v>
      </c>
    </row>
    <row r="113" spans="1:20" ht="39" customHeight="1">
      <c r="A113" s="68">
        <v>1</v>
      </c>
      <c r="B113" s="90">
        <v>854</v>
      </c>
      <c r="C113" s="68">
        <v>85412</v>
      </c>
      <c r="D113" s="74" t="s">
        <v>265</v>
      </c>
      <c r="E113" s="92" t="s">
        <v>296</v>
      </c>
      <c r="F113" s="107"/>
      <c r="G113" s="107"/>
      <c r="H113" s="115"/>
      <c r="I113" s="107"/>
      <c r="J113" s="107"/>
      <c r="K113" s="115"/>
      <c r="L113" s="128">
        <f>SUM(M113)</f>
        <v>0</v>
      </c>
      <c r="M113" s="110">
        <v>0</v>
      </c>
      <c r="N113" s="110"/>
      <c r="O113" s="123">
        <f>SUM(Q113+P113)</f>
        <v>9645</v>
      </c>
      <c r="P113" s="110">
        <v>9645</v>
      </c>
      <c r="Q113" s="110"/>
      <c r="R113" s="112"/>
      <c r="S113" s="110">
        <v>9625</v>
      </c>
      <c r="T113" s="113">
        <f t="shared" si="17"/>
        <v>99.7926386728875</v>
      </c>
    </row>
    <row r="114" spans="1:20" ht="46.5" customHeight="1">
      <c r="A114" s="68">
        <v>2</v>
      </c>
      <c r="B114" s="90">
        <v>854</v>
      </c>
      <c r="C114" s="68">
        <v>85412</v>
      </c>
      <c r="D114" s="68">
        <v>2020</v>
      </c>
      <c r="E114" s="135" t="s">
        <v>287</v>
      </c>
      <c r="F114" s="107"/>
      <c r="G114" s="107"/>
      <c r="H114" s="115"/>
      <c r="I114" s="107"/>
      <c r="J114" s="107"/>
      <c r="K114" s="115"/>
      <c r="L114" s="128">
        <f>SUM(M114)</f>
        <v>0</v>
      </c>
      <c r="M114" s="110">
        <v>0</v>
      </c>
      <c r="N114" s="110"/>
      <c r="O114" s="123">
        <f>SUM(Q114+P114)</f>
        <v>13300</v>
      </c>
      <c r="P114" s="110">
        <v>13300</v>
      </c>
      <c r="Q114" s="110"/>
      <c r="R114" s="112"/>
      <c r="S114" s="110">
        <v>13300</v>
      </c>
      <c r="T114" s="113">
        <f t="shared" si="17"/>
        <v>100</v>
      </c>
    </row>
    <row r="115" spans="1:24" ht="48" customHeight="1">
      <c r="A115" s="68">
        <v>3</v>
      </c>
      <c r="B115" s="90">
        <v>854</v>
      </c>
      <c r="C115" s="68">
        <v>85412</v>
      </c>
      <c r="D115" s="68">
        <v>2707</v>
      </c>
      <c r="E115" s="75" t="s">
        <v>301</v>
      </c>
      <c r="F115" s="107"/>
      <c r="G115" s="107"/>
      <c r="H115" s="115"/>
      <c r="I115" s="107"/>
      <c r="J115" s="107"/>
      <c r="K115" s="115"/>
      <c r="L115" s="128">
        <f>SUM(M115)</f>
        <v>0</v>
      </c>
      <c r="M115" s="110">
        <v>0</v>
      </c>
      <c r="N115" s="110"/>
      <c r="O115" s="123">
        <f>SUM(Q115+P115)</f>
        <v>15131</v>
      </c>
      <c r="P115" s="110">
        <v>15131</v>
      </c>
      <c r="Q115" s="110"/>
      <c r="R115" s="112"/>
      <c r="S115" s="110">
        <v>15130.44</v>
      </c>
      <c r="T115" s="113">
        <f t="shared" si="17"/>
        <v>99.99629898883087</v>
      </c>
      <c r="U115" s="27"/>
      <c r="V115" s="27"/>
      <c r="W115" s="27"/>
      <c r="X115" s="27"/>
    </row>
    <row r="116" spans="1:24" s="24" customFormat="1" ht="54.75" customHeight="1">
      <c r="A116" s="68">
        <v>4</v>
      </c>
      <c r="B116" s="90">
        <v>854</v>
      </c>
      <c r="C116" s="68">
        <v>85415</v>
      </c>
      <c r="D116" s="68">
        <v>2030</v>
      </c>
      <c r="E116" s="75" t="s">
        <v>290</v>
      </c>
      <c r="F116" s="136"/>
      <c r="G116" s="136"/>
      <c r="H116" s="136"/>
      <c r="I116" s="136"/>
      <c r="J116" s="136"/>
      <c r="K116" s="136"/>
      <c r="L116" s="128">
        <f>SUM(M116+N116)</f>
        <v>0</v>
      </c>
      <c r="M116" s="91">
        <v>0</v>
      </c>
      <c r="N116" s="91"/>
      <c r="O116" s="128">
        <f t="shared" si="1"/>
        <v>14767</v>
      </c>
      <c r="P116" s="78">
        <v>14767</v>
      </c>
      <c r="Q116" s="91"/>
      <c r="R116" s="137"/>
      <c r="S116" s="78">
        <v>12641</v>
      </c>
      <c r="T116" s="113">
        <f t="shared" si="17"/>
        <v>85.60303379156227</v>
      </c>
      <c r="U116" s="26"/>
      <c r="V116" s="26"/>
      <c r="W116" s="26"/>
      <c r="X116" s="26"/>
    </row>
    <row r="117" spans="1:24" s="24" customFormat="1" ht="12.75">
      <c r="A117" s="180" t="s">
        <v>273</v>
      </c>
      <c r="B117" s="180"/>
      <c r="C117" s="180"/>
      <c r="D117" s="181"/>
      <c r="E117" s="181"/>
      <c r="F117" s="136"/>
      <c r="G117" s="136"/>
      <c r="H117" s="136"/>
      <c r="I117" s="136"/>
      <c r="J117" s="136"/>
      <c r="K117" s="136"/>
      <c r="L117" s="142">
        <f>SUM(M117+N117)</f>
        <v>0</v>
      </c>
      <c r="M117" s="91">
        <v>0</v>
      </c>
      <c r="N117" s="91"/>
      <c r="O117" s="138">
        <f>SUM(P117+Q117)</f>
        <v>52843</v>
      </c>
      <c r="P117" s="78">
        <f>SUM(P113:P116)</f>
        <v>52843</v>
      </c>
      <c r="Q117" s="91"/>
      <c r="R117" s="137"/>
      <c r="S117" s="138">
        <f>SUM(S113:S116)</f>
        <v>50696.44</v>
      </c>
      <c r="T117" s="81">
        <f t="shared" si="17"/>
        <v>95.93785364192041</v>
      </c>
      <c r="U117" s="26"/>
      <c r="V117" s="26"/>
      <c r="W117" s="26"/>
      <c r="X117" s="26"/>
    </row>
    <row r="118" spans="1:20" ht="26.25" customHeight="1">
      <c r="A118" s="119">
        <v>1</v>
      </c>
      <c r="B118" s="120">
        <v>921</v>
      </c>
      <c r="C118" s="119">
        <v>92109</v>
      </c>
      <c r="D118" s="126" t="s">
        <v>205</v>
      </c>
      <c r="E118" s="127" t="s">
        <v>175</v>
      </c>
      <c r="F118" s="121"/>
      <c r="G118" s="121">
        <v>5000</v>
      </c>
      <c r="H118" s="139">
        <v>5000</v>
      </c>
      <c r="I118" s="121"/>
      <c r="J118" s="121"/>
      <c r="K118" s="139">
        <f>SUM(H118-I118+J118)</f>
        <v>5000</v>
      </c>
      <c r="L118" s="123">
        <f>SUM(M118+N118)</f>
        <v>4500</v>
      </c>
      <c r="M118" s="123">
        <v>4500</v>
      </c>
      <c r="N118" s="123"/>
      <c r="O118" s="123">
        <f t="shared" si="1"/>
        <v>4500</v>
      </c>
      <c r="P118" s="123">
        <v>4500</v>
      </c>
      <c r="Q118" s="123"/>
      <c r="R118" s="129">
        <f>SUM(Q118/K118)*100</f>
        <v>0</v>
      </c>
      <c r="S118" s="123">
        <v>5203</v>
      </c>
      <c r="T118" s="81">
        <f t="shared" si="17"/>
        <v>115.62222222222222</v>
      </c>
    </row>
    <row r="119" spans="1:20" ht="12.75" customHeight="1">
      <c r="A119" s="151" t="s">
        <v>235</v>
      </c>
      <c r="B119" s="152"/>
      <c r="C119" s="152"/>
      <c r="D119" s="153"/>
      <c r="E119" s="154"/>
      <c r="F119" s="76"/>
      <c r="G119" s="76"/>
      <c r="H119" s="77"/>
      <c r="I119" s="76"/>
      <c r="J119" s="76"/>
      <c r="K119" s="77"/>
      <c r="L119" s="88">
        <f aca="true" t="shared" si="19" ref="L119:Q119">SUM(L118)</f>
        <v>4500</v>
      </c>
      <c r="M119" s="93">
        <f t="shared" si="19"/>
        <v>4500</v>
      </c>
      <c r="N119" s="93">
        <f t="shared" si="19"/>
        <v>0</v>
      </c>
      <c r="O119" s="88">
        <f t="shared" si="19"/>
        <v>4500</v>
      </c>
      <c r="P119" s="93">
        <f t="shared" si="19"/>
        <v>4500</v>
      </c>
      <c r="Q119" s="93">
        <f t="shared" si="19"/>
        <v>0</v>
      </c>
      <c r="R119" s="101"/>
      <c r="S119" s="88">
        <f>SUM(S118)</f>
        <v>5203</v>
      </c>
      <c r="T119" s="81">
        <f t="shared" si="17"/>
        <v>115.62222222222222</v>
      </c>
    </row>
    <row r="120" spans="1:20" ht="12.75">
      <c r="A120" s="177" t="s">
        <v>161</v>
      </c>
      <c r="B120" s="178"/>
      <c r="C120" s="178"/>
      <c r="D120" s="179"/>
      <c r="E120" s="160"/>
      <c r="F120" s="140" t="e">
        <f>SUM(#REF!+#REF!+#REF!+#REF!+#REF!+#REF!)</f>
        <v>#REF!</v>
      </c>
      <c r="G120" s="140" t="e">
        <f>SUM(#REF!+#REF!+#REF!+#REF!+#REF!+#REF!)</f>
        <v>#REF!</v>
      </c>
      <c r="H120" s="118" t="e">
        <f>SUM(#REF!+#REF!+#REF!+#REF!+#REF!+#REF!)</f>
        <v>#REF!</v>
      </c>
      <c r="I120" s="118" t="e">
        <f>SUM(#REF!+#REF!+#REF!+#REF!+#REF!+#REF!)</f>
        <v>#REF!</v>
      </c>
      <c r="J120" s="118" t="e">
        <f>SUM(#REF!+#REF!+#REF!+#REF!+#REF!+#REF!)</f>
        <v>#REF!</v>
      </c>
      <c r="K120" s="141" t="e">
        <f>SUM(#REF!+#REF!+#REF!)</f>
        <v>#REF!</v>
      </c>
      <c r="L120" s="88">
        <f>SUM(M120+N120)</f>
        <v>61016063</v>
      </c>
      <c r="M120" s="88">
        <f>SUM(M22+M36+M40+M42+M44+M70+M74+M94+M112+M119)</f>
        <v>60914563</v>
      </c>
      <c r="N120" s="88">
        <f>SUM(N22+N36+N40+N42+N44+N70+N74+N94+N112+N119)</f>
        <v>101500</v>
      </c>
      <c r="O120" s="88">
        <f t="shared" si="1"/>
        <v>66493750.95</v>
      </c>
      <c r="P120" s="88">
        <f>SUM(P22+P25+P36+P40+P42+P44+P70+P74+P94+P96+P112+P119+P117)</f>
        <v>65889010.95</v>
      </c>
      <c r="Q120" s="88">
        <f>SUM(Q22+Q36+Q40+Q42+Q44+Q70+Q74+Q94+Q112+Q119)</f>
        <v>604740</v>
      </c>
      <c r="R120" s="101" t="e">
        <f>SUM(Q120/K120)*100</f>
        <v>#REF!</v>
      </c>
      <c r="S120" s="88">
        <f>SUM(S22+S25+S36+S40+S42+S44+S70+S74+S94+S96+S112+S119+S117)</f>
        <v>67479378.57</v>
      </c>
      <c r="T120" s="81">
        <f t="shared" si="17"/>
        <v>101.48228608841924</v>
      </c>
    </row>
    <row r="121" spans="1:4" ht="12.75">
      <c r="A121" s="29"/>
      <c r="B121" s="26"/>
      <c r="C121" s="26"/>
      <c r="D121" s="27"/>
    </row>
    <row r="122" spans="1:4" ht="12.75">
      <c r="A122" s="29"/>
      <c r="B122" s="26"/>
      <c r="C122" s="26"/>
      <c r="D122" s="27"/>
    </row>
    <row r="123" spans="1:9" ht="12.75">
      <c r="A123" s="175"/>
      <c r="B123" s="175"/>
      <c r="C123" s="175"/>
      <c r="D123" s="176"/>
      <c r="E123" s="176"/>
      <c r="F123" s="176"/>
      <c r="G123" s="176"/>
      <c r="H123" s="176"/>
      <c r="I123" s="176"/>
    </row>
    <row r="124" spans="1:5" ht="12.75">
      <c r="A124" s="29"/>
      <c r="B124" s="26"/>
      <c r="C124" s="26"/>
      <c r="D124" s="27"/>
      <c r="E124" s="27"/>
    </row>
    <row r="125" spans="1:5" ht="12.75">
      <c r="A125" s="29"/>
      <c r="B125" s="26"/>
      <c r="C125" s="26"/>
      <c r="D125" s="27"/>
      <c r="E125" s="27"/>
    </row>
    <row r="126" spans="1:5" ht="12.75">
      <c r="A126" s="29"/>
      <c r="B126" s="26"/>
      <c r="C126" s="26"/>
      <c r="D126" s="27"/>
      <c r="E126" s="28"/>
    </row>
    <row r="127" spans="1:3" ht="12.75">
      <c r="A127" s="29"/>
      <c r="B127" s="26"/>
      <c r="C127" s="26"/>
    </row>
    <row r="128" spans="1:3" ht="12.75">
      <c r="A128" s="29"/>
      <c r="B128" s="26"/>
      <c r="C128" s="26"/>
    </row>
    <row r="129" spans="1:3" ht="12.75">
      <c r="A129" s="29"/>
      <c r="B129" s="26"/>
      <c r="C129" s="26"/>
    </row>
    <row r="130" spans="1:3" ht="12.75">
      <c r="A130" s="29"/>
      <c r="B130" s="26"/>
      <c r="C130" s="26"/>
    </row>
    <row r="131" spans="1:3" ht="12.75">
      <c r="A131" s="29"/>
      <c r="B131" s="26"/>
      <c r="C131" s="26"/>
    </row>
    <row r="132" spans="1:3" ht="12.75">
      <c r="A132" s="29"/>
      <c r="B132" s="26"/>
      <c r="C132" s="26"/>
    </row>
    <row r="133" spans="1:3" ht="12.75">
      <c r="A133" s="29"/>
      <c r="B133" s="26"/>
      <c r="C133" s="26"/>
    </row>
    <row r="134" spans="1:3" ht="12.75">
      <c r="A134" s="29"/>
      <c r="B134" s="26"/>
      <c r="C134" s="26"/>
    </row>
    <row r="135" spans="1:3" ht="12.75">
      <c r="A135" s="29"/>
      <c r="B135" s="26"/>
      <c r="C135" s="26"/>
    </row>
    <row r="136" spans="1:3" ht="12.75">
      <c r="A136" s="29"/>
      <c r="B136" s="26"/>
      <c r="C136" s="26"/>
    </row>
    <row r="137" spans="1:3" ht="12.75">
      <c r="A137" s="29"/>
      <c r="B137" s="26"/>
      <c r="C137" s="26"/>
    </row>
    <row r="138" spans="1:3" ht="12.75">
      <c r="A138" s="29"/>
      <c r="B138" s="26"/>
      <c r="C138" s="26"/>
    </row>
    <row r="139" spans="1:3" ht="12.75">
      <c r="A139" s="29"/>
      <c r="B139" s="26"/>
      <c r="C139" s="26"/>
    </row>
    <row r="140" spans="1:3" ht="12.75">
      <c r="A140" s="29"/>
      <c r="B140" s="26"/>
      <c r="C140" s="26"/>
    </row>
    <row r="141" spans="1:3" ht="12.75">
      <c r="A141" s="29"/>
      <c r="B141" s="26"/>
      <c r="C141" s="26"/>
    </row>
    <row r="142" spans="1:3" ht="12.75">
      <c r="A142" s="29"/>
      <c r="B142" s="26"/>
      <c r="C142" s="26"/>
    </row>
    <row r="143" spans="1:3" ht="12.75">
      <c r="A143" s="29"/>
      <c r="B143" s="26"/>
      <c r="C143" s="26"/>
    </row>
    <row r="144" spans="1:3" ht="12.75">
      <c r="A144" s="29"/>
      <c r="B144" s="26"/>
      <c r="C144" s="26"/>
    </row>
    <row r="145" spans="1:3" ht="12.75">
      <c r="A145" s="29"/>
      <c r="B145" s="26"/>
      <c r="C145" s="26"/>
    </row>
    <row r="146" spans="1:3" ht="12.75">
      <c r="A146" s="29"/>
      <c r="B146" s="26"/>
      <c r="C146" s="26"/>
    </row>
    <row r="147" spans="1:3" ht="12.75">
      <c r="A147" s="29"/>
      <c r="B147" s="26"/>
      <c r="C147" s="26"/>
    </row>
    <row r="148" spans="1:3" ht="12.75">
      <c r="A148" s="29"/>
      <c r="B148" s="26"/>
      <c r="C148" s="26"/>
    </row>
    <row r="149" spans="1:3" ht="12.75">
      <c r="A149" s="29"/>
      <c r="B149" s="26"/>
      <c r="C149" s="26"/>
    </row>
    <row r="150" spans="1:3" ht="12.75">
      <c r="A150" s="29"/>
      <c r="B150" s="26"/>
      <c r="C150" s="26"/>
    </row>
    <row r="151" spans="1:3" ht="12.75">
      <c r="A151" s="29"/>
      <c r="B151" s="26"/>
      <c r="C151" s="26"/>
    </row>
    <row r="152" spans="1:3" ht="12.75">
      <c r="A152" s="29"/>
      <c r="B152" s="26"/>
      <c r="C152" s="26"/>
    </row>
    <row r="153" spans="1:3" ht="12.75">
      <c r="A153" s="29"/>
      <c r="B153" s="26"/>
      <c r="C153" s="26"/>
    </row>
    <row r="154" spans="1:3" ht="12.75">
      <c r="A154" s="29"/>
      <c r="B154" s="26"/>
      <c r="C154" s="26"/>
    </row>
    <row r="155" spans="1:3" ht="12.75">
      <c r="A155" s="29"/>
      <c r="B155" s="26"/>
      <c r="C155" s="26"/>
    </row>
    <row r="156" spans="1:3" ht="12.75">
      <c r="A156" s="29"/>
      <c r="B156" s="26"/>
      <c r="C156" s="26"/>
    </row>
    <row r="157" spans="1:3" ht="12.75">
      <c r="A157" s="29"/>
      <c r="B157" s="26"/>
      <c r="C157" s="26"/>
    </row>
    <row r="158" spans="1:3" ht="12.75">
      <c r="A158" s="29"/>
      <c r="B158" s="26"/>
      <c r="C158" s="26"/>
    </row>
    <row r="159" spans="1:3" ht="12.75">
      <c r="A159" s="29"/>
      <c r="B159" s="26"/>
      <c r="C159" s="26"/>
    </row>
    <row r="160" spans="1:3" ht="12.75">
      <c r="A160" s="29"/>
      <c r="B160" s="26"/>
      <c r="C160" s="26"/>
    </row>
    <row r="161" spans="1:3" ht="12.75">
      <c r="A161" s="29"/>
      <c r="B161" s="26"/>
      <c r="C161" s="26"/>
    </row>
    <row r="162" spans="1:3" ht="12.75">
      <c r="A162" s="29"/>
      <c r="B162" s="26"/>
      <c r="C162" s="26"/>
    </row>
    <row r="163" spans="1:3" ht="12.75">
      <c r="A163" s="29"/>
      <c r="B163" s="26"/>
      <c r="C163" s="26"/>
    </row>
    <row r="164" spans="1:3" ht="12.75">
      <c r="A164" s="29"/>
      <c r="B164" s="26"/>
      <c r="C164" s="26"/>
    </row>
    <row r="165" spans="1:3" ht="12.75">
      <c r="A165" s="29"/>
      <c r="B165" s="26"/>
      <c r="C165" s="26"/>
    </row>
    <row r="166" spans="1:3" ht="12.75">
      <c r="A166" s="29"/>
      <c r="B166" s="26"/>
      <c r="C166" s="26"/>
    </row>
    <row r="167" spans="1:3" ht="12.75">
      <c r="A167" s="29"/>
      <c r="B167" s="26"/>
      <c r="C167" s="26"/>
    </row>
    <row r="168" spans="1:3" ht="12.75">
      <c r="A168" s="29"/>
      <c r="B168" s="26"/>
      <c r="C168" s="26"/>
    </row>
    <row r="169" spans="1:3" ht="12.75">
      <c r="A169" s="29"/>
      <c r="B169" s="26"/>
      <c r="C169" s="26"/>
    </row>
    <row r="170" spans="1:3" ht="12.75">
      <c r="A170" s="29"/>
      <c r="B170" s="26"/>
      <c r="C170" s="26"/>
    </row>
    <row r="171" spans="1:3" ht="12.75">
      <c r="A171" s="29"/>
      <c r="B171" s="26"/>
      <c r="C171" s="26"/>
    </row>
    <row r="172" spans="1:3" ht="12.75">
      <c r="A172" s="29"/>
      <c r="B172" s="26"/>
      <c r="C172" s="26"/>
    </row>
    <row r="173" spans="1:3" ht="12.75">
      <c r="A173" s="29"/>
      <c r="B173" s="26"/>
      <c r="C173" s="26"/>
    </row>
    <row r="174" spans="1:3" ht="12.75">
      <c r="A174" s="29"/>
      <c r="B174" s="26"/>
      <c r="C174" s="26"/>
    </row>
    <row r="175" spans="1:3" ht="12.75">
      <c r="A175" s="29"/>
      <c r="B175" s="26"/>
      <c r="C175" s="26"/>
    </row>
    <row r="176" spans="1:3" ht="12.75">
      <c r="A176" s="29"/>
      <c r="B176" s="26"/>
      <c r="C176" s="26"/>
    </row>
    <row r="177" spans="1:3" ht="12.75">
      <c r="A177" s="29"/>
      <c r="B177" s="26"/>
      <c r="C177" s="26"/>
    </row>
    <row r="178" spans="1:3" ht="12.75">
      <c r="A178" s="29"/>
      <c r="B178" s="26"/>
      <c r="C178" s="26"/>
    </row>
    <row r="179" spans="1:3" ht="12.75">
      <c r="A179" s="29"/>
      <c r="B179" s="26"/>
      <c r="C179" s="26"/>
    </row>
    <row r="180" spans="1:3" ht="12.75">
      <c r="A180" s="29"/>
      <c r="B180" s="26"/>
      <c r="C180" s="26"/>
    </row>
    <row r="181" spans="1:3" ht="12.75">
      <c r="A181" s="29"/>
      <c r="B181" s="26"/>
      <c r="C181" s="26"/>
    </row>
    <row r="182" spans="1:3" ht="12.75">
      <c r="A182" s="29"/>
      <c r="B182" s="26"/>
      <c r="C182" s="26"/>
    </row>
    <row r="183" spans="1:3" ht="12.75">
      <c r="A183" s="29"/>
      <c r="B183" s="26"/>
      <c r="C183" s="26"/>
    </row>
    <row r="184" spans="1:3" ht="12.75">
      <c r="A184" s="29"/>
      <c r="B184" s="26"/>
      <c r="C184" s="26"/>
    </row>
    <row r="185" spans="1:3" ht="12.75">
      <c r="A185" s="29"/>
      <c r="B185" s="26"/>
      <c r="C185" s="26"/>
    </row>
    <row r="186" spans="1:3" ht="12.75">
      <c r="A186" s="29"/>
      <c r="B186" s="26"/>
      <c r="C186" s="26"/>
    </row>
    <row r="187" spans="1:3" ht="12.75">
      <c r="A187" s="29"/>
      <c r="B187" s="26"/>
      <c r="C187" s="26"/>
    </row>
    <row r="188" spans="1:3" ht="12.75">
      <c r="A188" s="29"/>
      <c r="B188" s="26"/>
      <c r="C188" s="26"/>
    </row>
    <row r="189" spans="1:3" ht="12.75">
      <c r="A189" s="29"/>
      <c r="B189" s="26"/>
      <c r="C189" s="26"/>
    </row>
    <row r="190" spans="1:3" ht="12.75">
      <c r="A190" s="29"/>
      <c r="B190" s="26"/>
      <c r="C190" s="26"/>
    </row>
    <row r="191" spans="1:3" ht="12.75">
      <c r="A191" s="29"/>
      <c r="B191" s="26"/>
      <c r="C191" s="26"/>
    </row>
    <row r="192" spans="1:3" ht="12.75">
      <c r="A192" s="29"/>
      <c r="B192" s="26"/>
      <c r="C192" s="26"/>
    </row>
    <row r="193" spans="1:3" ht="12.75">
      <c r="A193" s="29"/>
      <c r="B193" s="29"/>
      <c r="C193" s="29"/>
    </row>
    <row r="194" spans="1:3" ht="12.75">
      <c r="A194" s="29"/>
      <c r="B194" s="29"/>
      <c r="C194" s="29"/>
    </row>
    <row r="195" spans="1:3" ht="12.75">
      <c r="A195" s="29"/>
      <c r="B195" s="29"/>
      <c r="C195" s="29"/>
    </row>
    <row r="196" spans="1:3" ht="12.75">
      <c r="A196" s="29"/>
      <c r="B196" s="29"/>
      <c r="C196" s="29"/>
    </row>
    <row r="197" spans="1:3" ht="12.75">
      <c r="A197" s="29"/>
      <c r="B197" s="29"/>
      <c r="C197" s="29"/>
    </row>
    <row r="198" spans="1:3" ht="12.75">
      <c r="A198" s="29"/>
      <c r="B198" s="29"/>
      <c r="C198" s="29"/>
    </row>
    <row r="199" spans="1:3" ht="12.75">
      <c r="A199" s="29"/>
      <c r="B199" s="29"/>
      <c r="C199" s="29"/>
    </row>
    <row r="200" spans="1:3" ht="12.75">
      <c r="A200" s="29"/>
      <c r="B200" s="29"/>
      <c r="C200" s="29"/>
    </row>
    <row r="201" spans="1:3" ht="12.75">
      <c r="A201" s="29"/>
      <c r="B201" s="29"/>
      <c r="C201" s="29"/>
    </row>
    <row r="202" spans="1:3" ht="12.75">
      <c r="A202" s="30"/>
      <c r="B202" s="30"/>
      <c r="C202" s="30"/>
    </row>
  </sheetData>
  <mergeCells count="38">
    <mergeCell ref="A96:E96"/>
    <mergeCell ref="A42:E42"/>
    <mergeCell ref="O10:Q10"/>
    <mergeCell ref="D10:D12"/>
    <mergeCell ref="E10:E12"/>
    <mergeCell ref="O11:O12"/>
    <mergeCell ref="A94:E94"/>
    <mergeCell ref="A40:E40"/>
    <mergeCell ref="A10:A12"/>
    <mergeCell ref="A44:E44"/>
    <mergeCell ref="A123:I123"/>
    <mergeCell ref="A120:E120"/>
    <mergeCell ref="A117:E117"/>
    <mergeCell ref="A112:E112"/>
    <mergeCell ref="A119:E119"/>
    <mergeCell ref="A22:E22"/>
    <mergeCell ref="B10:B12"/>
    <mergeCell ref="C10:C12"/>
    <mergeCell ref="A36:E36"/>
    <mergeCell ref="A70:E70"/>
    <mergeCell ref="A74:E74"/>
    <mergeCell ref="A25:E25"/>
    <mergeCell ref="U8:V8"/>
    <mergeCell ref="L11:L12"/>
    <mergeCell ref="M11:N11"/>
    <mergeCell ref="P11:Q11"/>
    <mergeCell ref="L10:N10"/>
    <mergeCell ref="T10:T12"/>
    <mergeCell ref="C8:M8"/>
    <mergeCell ref="S10:S12"/>
    <mergeCell ref="E3:L3"/>
    <mergeCell ref="E4:L4"/>
    <mergeCell ref="E5:L5"/>
    <mergeCell ref="E6:L6"/>
    <mergeCell ref="P3:W3"/>
    <mergeCell ref="P4:W4"/>
    <mergeCell ref="P5:W5"/>
    <mergeCell ref="P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2009-05-04T11:38:03Z</cp:lastPrinted>
  <dcterms:created xsi:type="dcterms:W3CDTF">2001-09-07T12:46:35Z</dcterms:created>
  <dcterms:modified xsi:type="dcterms:W3CDTF">2009-05-06T08:12:42Z</dcterms:modified>
  <cp:category/>
  <cp:version/>
  <cp:contentType/>
  <cp:contentStatus/>
</cp:coreProperties>
</file>