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460" tabRatio="601" activeTab="0"/>
  </bookViews>
  <sheets>
    <sheet name="Arkusz1" sheetId="1" r:id="rId1"/>
  </sheets>
  <definedNames>
    <definedName name="_xlnm.Print_Area" localSheetId="0">'Arkusz1'!$A$1:$M$125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<sst xmlns="http://schemas.openxmlformats.org/spreadsheetml/2006/main" count="359" uniqueCount="239">
  <si>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</si>
  <si>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</si>
  <si>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</si>
  <si>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</si>
  <si>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</si>
  <si>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</si>
  <si>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</si>
  <si>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</si>
  <si>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</si>
  <si>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</si>
  <si>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 xml:space="preserve">Budowa kanalizacji sanitarnej w ul.Kalinowej ,Nałkowskiej i Modrzejewskiej w Granicy. </t>
  </si>
  <si>
    <t>Modernizacja ul. Jodłowej w Granicy</t>
  </si>
  <si>
    <t xml:space="preserve">SUW Komorów  modernizacja- połączenie z Pęcicami( dok. Proj.) </t>
  </si>
  <si>
    <t>Przebudowa rowu U-1(dok-proj)</t>
  </si>
  <si>
    <t>Budowa ciągu pieszo-rowerowego Etap II I Reguły -Pęcice ul.Powstańców Warszawy</t>
  </si>
  <si>
    <t xml:space="preserve">Planowane nakłady finansowe w roku budżetowym 2008 </t>
  </si>
  <si>
    <t>Budowa sieci wodociągowej w ul. Żurawiej w Opaczy Kol.</t>
  </si>
  <si>
    <t>Budowa sieci wodociągowej w ul. Ireny w Komorowie</t>
  </si>
  <si>
    <t>Modernizacja ul. Okrężnej od Nowowiejskiej do Harcerskiej w Granicy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</si>
  <si>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</si>
  <si>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</si>
  <si>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</si>
  <si>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</si>
  <si>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</si>
  <si>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</si>
  <si>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</si>
  <si>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</si>
  <si>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</si>
  <si>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</si>
  <si>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</si>
  <si>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</si>
  <si>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</si>
  <si>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</si>
  <si>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</si>
  <si>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</si>
  <si>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</si>
  <si>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</si>
  <si>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</si>
  <si>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Modernizacja ul. Krótkiej i Orzeszkowej w Regułach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</si>
  <si>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</si>
  <si>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</si>
  <si>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</si>
  <si>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</si>
  <si>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</si>
  <si>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</si>
  <si>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</si>
  <si>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</si>
  <si>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</si>
  <si>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</si>
  <si>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</si>
  <si>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</si>
  <si>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</si>
  <si>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</si>
  <si>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</si>
  <si>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</si>
  <si>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</si>
  <si>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</si>
  <si>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</si>
  <si>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</si>
  <si>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</si>
  <si>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</si>
  <si>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>Kan. sanit wsch. cz. Gminy (dok. proj. i wyk.) budowa w ul. Szarej, Kasztanowej, Poniatowskiego M-ce, M-ce Wieś oraz w ul. bocznej od Kasztanowej</t>
  </si>
  <si>
    <t>851-85121-6050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</si>
  <si>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</si>
  <si>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</si>
  <si>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</si>
  <si>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</si>
  <si>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>Załącznik Nr 4</t>
  </si>
  <si>
    <t xml:space="preserve">Budowa kanalizacji sanitarnej wraz z niezbędną infrastrukturą w Wąskiej, Rodzinnej, Sokołowskiej w Sokołowie , Pęcicach etap I </t>
  </si>
  <si>
    <t xml:space="preserve">Zakupy inwestycyjne Urzędu Gminy (zakup sam. osobowego, sprzętu biurowego). </t>
  </si>
  <si>
    <t>754-75404-6170</t>
  </si>
  <si>
    <t>zmniejszenia</t>
  </si>
  <si>
    <t xml:space="preserve">Budowa kanalizacji sanitarnej w ul. Pruszkowskiej, Poprzecznej Skośnej, Kochanowskiego, Podleśnej  w Granicy. </t>
  </si>
  <si>
    <t>Budowa sieci wodociągowej w ul.  Mokrej  w Opaczy Kol.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</si>
  <si>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</si>
  <si>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</si>
  <si>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</si>
  <si>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</si>
  <si>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</si>
  <si>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</si>
  <si>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</si>
  <si>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</si>
  <si>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</si>
  <si>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</si>
  <si>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</si>
  <si>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</si>
  <si>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</si>
  <si>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</si>
  <si>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</si>
  <si>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</si>
  <si>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</si>
  <si>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</si>
  <si>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</si>
  <si>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</si>
  <si>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</si>
  <si>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</si>
  <si>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</si>
  <si>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</si>
  <si>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</si>
  <si>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</si>
  <si>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</si>
  <si>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</si>
  <si>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</si>
  <si>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</si>
  <si>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</si>
  <si>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</si>
  <si>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</si>
  <si>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</si>
  <si>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>do Uchwały Nr   /     /2008</t>
  </si>
  <si>
    <t>z dnia __________2008 r.</t>
  </si>
  <si>
    <t>(w złotych)</t>
  </si>
  <si>
    <t>Budowa kanalizacji sanitarnej w Wrzosowej, Różanej w Komorowie Wsi</t>
  </si>
  <si>
    <t>7a</t>
  </si>
  <si>
    <t>Modernizacja ul.  Kurpińskiego, Sobieskiego, Zamojskiego, Chopina, Wiejskiej, Kotońskiego, Leśnej, Ks. Skorupki, Moniuszki, Poniatowskiego w Komorowie - dopisuje się ul. Kraszewskiego.</t>
  </si>
  <si>
    <t>Budowa świetlicy wiejskiej w Opaczy Kol. wraz z zagospodarowaniem terenu przyległego</t>
  </si>
  <si>
    <t>Modernizacja ul. Zachodniej w Opaczy Kol.</t>
  </si>
  <si>
    <t>801-80101-6060</t>
  </si>
  <si>
    <t>Budowa przykanalików sanitarnych w ulicach gdzie kanalizacja sanitarna została wybudowana w latach ubiegłych</t>
  </si>
  <si>
    <t>Modernizacja ul. Bursztynowej w Komorowie - dopisuje się ul. Topazową i Koralową</t>
  </si>
  <si>
    <t>wykonanie</t>
  </si>
  <si>
    <t>Zadanie zostało zrealizowane</t>
  </si>
  <si>
    <t xml:space="preserve">Opis zadań </t>
  </si>
  <si>
    <t>Opracowywana jest dokumentacja projektowa</t>
  </si>
  <si>
    <t>Zadanie w trakcie realizacji</t>
  </si>
  <si>
    <t>Opracowano koncepcję . Trwa opracowywane dok. proj.</t>
  </si>
  <si>
    <t xml:space="preserve">Nie odzyskano części budynku przeznaczonego na potrzeby mieszkańców. </t>
  </si>
  <si>
    <t>Zadanie nie jest realizowane-brak ternu pod inwestycję.</t>
  </si>
  <si>
    <t>opis zadań</t>
  </si>
  <si>
    <t>Wykonanie zadań inwestycyjnych w 2008 roku.</t>
  </si>
  <si>
    <r>
      <t xml:space="preserve">Opracowanie koncepcji kanalizacji, wykonanie ekspertyz, badań </t>
    </r>
    <r>
      <rPr>
        <b/>
        <i/>
        <sz val="12"/>
        <rFont val="Times New Roman CE"/>
        <family val="1"/>
      </rPr>
      <t>dopisać</t>
    </r>
    <r>
      <rPr>
        <b/>
        <sz val="12"/>
        <rFont val="Times New Roman CE"/>
        <family val="1"/>
      </rPr>
      <t xml:space="preserve"> i modernizacja sieci gazowych</t>
    </r>
  </si>
  <si>
    <t xml:space="preserve"> Modernizacja ul. Polnej, Kamelskiego, Wspólnej w Nowej Wsi</t>
  </si>
  <si>
    <t>Modernizacja ul. Jesiennej, Miłej i Gwiaździstej w Nowej Wsi.</t>
  </si>
  <si>
    <t>Opracowanie dok. projektowej dla dróg w ul.  Kurpińskiego, Sobieskiego, Zamojskiego, Wiejska, Chopina w Komorowie, Stare Sady w Komorowie Wsi, Różanej, Tulipanów, Miłej w Nowej Wsi.</t>
  </si>
  <si>
    <t>Budowa gminnego przedszkola w Granicy</t>
  </si>
  <si>
    <t>852-85219-6068</t>
  </si>
  <si>
    <t>852-85219-6069</t>
  </si>
  <si>
    <t>Modernizacja ul. Rumuńskiej w Michałowicach</t>
  </si>
  <si>
    <t>Modernizacja ul. Ogrodowej w Regułach</t>
  </si>
  <si>
    <t>,,Ochrona środowiska ludzkiego poprzez budowę sytemu kanalizacji sanitarnej w Gminie Michałowice " w ulicach: Czystej, Borowskiego w Opaczy Małej, Środkowej w Opaczy Kol.</t>
  </si>
  <si>
    <t>,,Ochrona środowiska ludzkiego poprzez budowę sytemu kanalizacji sanitarnej w Gminie Michałowice " w ulicach: Parkowej w Pęcicach Małych, Ks. Woźniaka w Suchym Lesie"oraz w ul. Słowików ( część ulicy)</t>
  </si>
  <si>
    <t>Budowa sieci wodociągowej w ul. Świerkowej oraz w ul. w bok od Ks. Woźniaka (dok. proj.i wyk.)</t>
  </si>
  <si>
    <t>Modernizacja ul. Słowackiego, Ogrodowej  w M-cach</t>
  </si>
  <si>
    <t xml:space="preserve">Modernizacja ul. Dzikiej, Konopnickiej w Pęcicach Małych </t>
  </si>
  <si>
    <t>Zakupy inwestycyjne - zakup garażu blaszanego</t>
  </si>
  <si>
    <t>Modernizacja istniejącego oświetlenia ulicznego(dok. proj. i wyk)</t>
  </si>
  <si>
    <t>900-90015-06050</t>
  </si>
  <si>
    <t xml:space="preserve">,,Promowanie zdrowego trybu życia wśród dzieci i młodzieży w Gminie Michałowice poprze budowę otwartych stref rekreacji" w parku w Michałowicach ( strefa rekreacji w Michałowicach), przy Zalewie w Komorowie Wsi (strefa rekreacji przy zalewie), przy ul. Kolejowej w Komorowie (sterfa rekreacji przy ul. Kolejowej w Komorowie), w Regułach (strefa rekreacji w Regułach) </t>
  </si>
  <si>
    <t>Modernizacja placu zabaw w parku w Regułach</t>
  </si>
  <si>
    <t>Adaptacja pomieszczenia dla potrzeb GOPS</t>
  </si>
  <si>
    <t>Wyposażenie  pomieszczenia dla potrzeb GOPS</t>
  </si>
  <si>
    <t>852-85212-6060</t>
  </si>
  <si>
    <t>852-85212-6050</t>
  </si>
  <si>
    <t>Zakup i montaż piłkochwytów-boisko w Sokołowie</t>
  </si>
  <si>
    <t>Budowa przejść wyniesionych w ul. Turystycznej w Komorowie Wsi</t>
  </si>
  <si>
    <t>Budowa przejść wyniesionych w ul. Pruszkowskiej w Komorowie-Granicy .</t>
  </si>
  <si>
    <t>Zdania rozpoczynane</t>
  </si>
  <si>
    <t xml:space="preserve">Ogółem zdania inwestycyjne  </t>
  </si>
  <si>
    <t xml:space="preserve">Nie rozpoczęto realizacji ze względu na przedłużające się opracowywanie dokumentacji projektowej-sprawy własnościowe </t>
  </si>
  <si>
    <t>Zadanie jest realizowane sukcesywnie -budowa po opracowaniu dokumentacji projektowej.</t>
  </si>
  <si>
    <t>Zadanie jest realizowane sukcesywnie- nie wykorzystano środków na modernizacje sieci gazowych.</t>
  </si>
  <si>
    <t>Budowa kanalizacji sanitarnej w ul. Słonecznej, Polnej,  Kaliszany, Stara Droga , Tęczowa   w Komorowie Wsi etap I.</t>
  </si>
  <si>
    <t xml:space="preserve">Opracowywana jest dokumentacja projektowa.Brak możliwości realizacji ze względów własności terenu. </t>
  </si>
  <si>
    <t>Zadanie przygotowywane jest do przetargu. Nie podjęto uchwały o wspólnej realizacji z m. Pruszków, wraz z modernizacją drogi.</t>
  </si>
  <si>
    <t>Wykonano modernizację ul. Centralnej, dla pozostałych opracowano dokumentację projektową</t>
  </si>
  <si>
    <t>Zadanie przygotowywane jest do przetargu. Nie podjęto uchwały o wspólnej realizacji modernizacji drogi z m. Pruszków.</t>
  </si>
  <si>
    <t>Opracowano dokumentacje projektową bez ul. Słonecznej.</t>
  </si>
  <si>
    <t>Opracowano koncepcję budynku Urzędu Gminy-wraz z przykładowa wizualizacją.</t>
  </si>
  <si>
    <t>Zadanie zostało zrealizowane.</t>
  </si>
  <si>
    <t>Opracowana została koncepcja pomnika.</t>
  </si>
  <si>
    <t xml:space="preserve">Zdania kontynuowane </t>
  </si>
  <si>
    <t>Zadanie w trakcie realizacji.Zlecono opracowanie dokumentacji projektowej kanalizacji sanitarnej.</t>
  </si>
  <si>
    <t>Opracowano dokumentacje projektową.</t>
  </si>
  <si>
    <t>Nie rozpoczęto realizacji-wyniki przetargu znacznie przekraczają przeznaczone na realizację środki, zakres zostanie ograniczony do ul. Przytorowej i Małego Księcia.</t>
  </si>
  <si>
    <t>Zadanie zostało zrealizowane.Nie jest rozliczone.</t>
  </si>
  <si>
    <t>Wykonano modernizację w ul. Krótkiej</t>
  </si>
  <si>
    <t>Przystąpiono do realizacji zadania-roboty odwodnieniowe</t>
  </si>
  <si>
    <t>Zadanie w trakcie realizacji.</t>
  </si>
  <si>
    <t>Opracowano dokumentację projektową.</t>
  </si>
  <si>
    <t>Nie rozpoczęto realizacji zadania -powiat nie przystąpił do opracowywania dokumentacji projektowej.</t>
  </si>
  <si>
    <t>Zadanie nie zostało zrealizowane .</t>
  </si>
  <si>
    <t>Zadanie zostało zrealizowane-pozostały płatności.</t>
  </si>
  <si>
    <t>Zadanie w trakcie realizacji-opracowywana jest dokumentacja projektowa</t>
  </si>
  <si>
    <t>Gmina została zakwalifikowana do realizacji zadania z funduszu norweskiego.Realizacja zadania nie została rozpoczęta.</t>
  </si>
  <si>
    <t>Realizacja zadania została rozpoczęta- termin zakończenia 2009r.</t>
  </si>
  <si>
    <t>Nie rozpoczęto realizacji zadania</t>
  </si>
  <si>
    <t>Nie ustalono  lokalizacji lodowiska</t>
  </si>
  <si>
    <t>Nie realizowano zadania- brak możliwości budowy w ul. powiatowej.</t>
  </si>
  <si>
    <t>Opracowano dokumentację projektową-realizacja przewidziana w 2009r.</t>
  </si>
  <si>
    <t>Budowa sieci wodociągowej w ul. Wandy w Nowej Wsi</t>
  </si>
  <si>
    <t>Budowa boiska w Komorowie Wsi -dok. proj.</t>
  </si>
  <si>
    <t>Dokumentacja projektowa opracowywana jest na bieżąco.</t>
  </si>
  <si>
    <t>Opracowano dokumentacje projektową, uzyskano pozwolenie na budowę. Nie rozpoczęto realizacji ze względu na duże koszty zadania w wyniku realizacji którego uzyskane zostaną małe efekty ekologiczne.</t>
  </si>
  <si>
    <t>Roboty zostały zrealizowane.</t>
  </si>
  <si>
    <t>Realizacja nie została rozpoczęta-nie rozstrzygnięto przetargu-brak środków w budżecie.</t>
  </si>
  <si>
    <t>Rozpoczęto budowę kanalizacji od ulicy Przepiórki. Termin zakończenia zadania30.06. 2009r.</t>
  </si>
  <si>
    <t>Realizację rozpoczęto od ul. Ks. Woźniaka. Termin zakończenia zadania 30.06. 2009r.Zakończono budowę w ul. Słowików.</t>
  </si>
  <si>
    <t>Realizacja zadania w toku-termin zakończenia styczeń  2010r.</t>
  </si>
  <si>
    <t>Opracowano dokumentacje projektową -uzyskano pozwolenie na budowę, wprowadzono wykonawcę na roboty-termin zakończenia zadania czerwiec  2009r.</t>
  </si>
  <si>
    <t>Opracowano dokumentacje projektową -uzyskano pozwolenie na budowę, wprowadzono wykonawcę na roboty-termin zakończenia zadania czerwiec 2009r.</t>
  </si>
  <si>
    <t>Realizacja zadania została rozpoczęta- termin zakończenia kwiecień 2009r.</t>
  </si>
  <si>
    <t>Zadanie zostało zrealizowane.Opracowano dokumentację projektową.</t>
  </si>
  <si>
    <t>Wykonano adaptację pomieszczeń.</t>
  </si>
  <si>
    <t>Opracowywana jest dokumentacja projektowa.</t>
  </si>
  <si>
    <t>Zadanie nie zostało zrealizowane zpowodu wstrzymania robót drogowych.</t>
  </si>
  <si>
    <t>Nie rozpoczęto realizacji ze względu na złożony wniosek o dotację.</t>
  </si>
  <si>
    <t xml:space="preserve"> wykonania w %</t>
  </si>
  <si>
    <t>W trakcie opracowywania dokumentacja projektowa.</t>
  </si>
  <si>
    <t>Nie realizowano zadania- rozpoczęto procedury prawne.</t>
  </si>
  <si>
    <t xml:space="preserve">Zadanie zostało zrealizowane. Pozostała płatność za przyłącza wodociągowe. </t>
  </si>
  <si>
    <t>Zlecono opracowanie dokumentacji przyłączy oraz odcinków sieci wodociągowej -od sieci ulicznej do studni wodomierzowych.</t>
  </si>
  <si>
    <t xml:space="preserve">Zadanie w trakcie realizacji. </t>
  </si>
  <si>
    <t>Opracowano dokumentację projektową. Nie przystąpiono do realizacji z powodu braku własności terenu. Zgodę na przejście przez teren prywatny uzyskano w m-cu grudniu 2008.</t>
  </si>
  <si>
    <t xml:space="preserve">Zlecono opracowanie dokumentacji projektowej. </t>
  </si>
  <si>
    <t xml:space="preserve">Opracowana jest dokumentacja koncepcyjna -analiza. </t>
  </si>
  <si>
    <t>Opracowano dokumentację projektową uzyskano pozwolenie na budowę dla ul. Gościnnej, Sabały, wprowadzono wykonawcę na budowę - termin zakończenia zadania czerwiec 2009r., zakończono budowe kanalizacji w ul. Granickiej i Ciszy Leśnej.</t>
  </si>
  <si>
    <t>Opracowano dokumentacje projektową -uzyskano pozwolenie na budowę, wprowadzono wykonawcę na roboty -termin zakończenia zadania wrzesień 2009r.</t>
  </si>
  <si>
    <t>Zadanie w trakcie realizacji . Zakończono ul. Gwiaździstą. Termin zakończenia ul. Miłej i Jesiennej maj 2009.</t>
  </si>
  <si>
    <t>Opracowywana jest dokumentacja projektowa. Termin realizacji czerwiec 2009r.</t>
  </si>
  <si>
    <t>Zlecono dokumentację projektową. Wybrano wykonawcę na ul. Bursztynową.</t>
  </si>
  <si>
    <t>Opracowano koncepcję.</t>
  </si>
  <si>
    <t>Wójta Gminy Michałowice</t>
  </si>
  <si>
    <t>Opracowano dokumentacje projektową, wyłoniono wykonawcę robót , roboty rozpoczęto od ul./ Słonecznej-termin zakończenia wrzesień 2009r.</t>
  </si>
  <si>
    <t xml:space="preserve">Wybudowano sieć wodociągową, oraz kanał sanitarny w ulicy. </t>
  </si>
  <si>
    <t>Sieć wodociągowa na terenie Gminy (obsługa geodezyjna, opracowanie dok. proj)</t>
  </si>
  <si>
    <t>Nie rozpoczęto realizacji zadania ze względu na konieczność wykonania przebudowy sieci gazowej.</t>
  </si>
  <si>
    <t>Opracowano dokumentacje projektową, wyłoniono wykonawcę robót , roboty rozpoczęto -termin zakończenia marzec 2010r.</t>
  </si>
  <si>
    <t>Regulowane są sprawy własności terenu pod I etap ścieżki rowerowej ( od Reguł do mostku na rzece.)</t>
  </si>
  <si>
    <t>Zadanie zrealizowano</t>
  </si>
  <si>
    <t>Roboty związane z budową kanalizacji sanitarnej ul. Czystej, Borowskiego zostały rozpoczęte.Termin zakończenia 30.06. 2009r.</t>
  </si>
  <si>
    <t>Wykonano modernizacje w ul. Słowackiego</t>
  </si>
  <si>
    <t>Opracowano dokumentacje projektową. Wybrano wykonawcę prac na ul. Kuchy</t>
  </si>
  <si>
    <t>Zrealizowana modernizację ulicy Leśnej, ks.Skorupki, dla pozostałych ulic opracowywana jest dokumentacja projektowa.</t>
  </si>
  <si>
    <t>Zakupy inwestycyjne - Szkoła Podstawowa w Komorowie zakup kserokopiarki</t>
  </si>
  <si>
    <t>w tym wydatki niewygasające</t>
  </si>
  <si>
    <t>Budowa sieci wodociągowej w ul Kuklińskiego, Żwirki i Wigury i w bok od Jesionowej  w M-cach</t>
  </si>
  <si>
    <t>Budowa kanalizacji sanitarnej w ul. Gościnnej, Sabały  w Granicy, Granickiej, Ciszy Leśnej w Komorowie-Granicy.</t>
  </si>
  <si>
    <t xml:space="preserve">Sprawozdanie  </t>
  </si>
  <si>
    <t>do Uchwały  Nr XXX/208/2009</t>
  </si>
  <si>
    <t>z dnia 29 kwietnia 2009 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</si>
</sst>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00_);[Red]\(#,##0.000\)"/>
    <numFmt numFmtId="172" formatCode="#,##0.0_ ;[Red]\-#,##0.0\ "/>
    <numFmt numFmtId="173" formatCode="0.0%"/>
    <numFmt numFmtId="174" formatCode="#,##0.0_);[Red]\(#,##0.0\)"/>
    <numFmt numFmtId="175" formatCode="#,##0.000_ ;[Red]\-#,##0.00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9"/>
      <name val="Times New Roman CE"/>
      <family val="1"/>
    </font>
    <font>
      <b/>
      <sz val="12"/>
      <color indexed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95">
    <xf numFmtId="6" fontId="0" fillId="0" borderId="0" xfId="0" applyAlignment="1">
      <alignment/>
    </xf>
    <xf numFmtId="6" fontId="7" fillId="2" borderId="1" xfId="0" applyFont="1" applyFill="1" applyBorder="1" applyAlignment="1">
      <alignment/>
    </xf>
    <xf numFmtId="6" fontId="7" fillId="2" borderId="0" xfId="0" applyFont="1" applyFill="1" applyBorder="1" applyAlignment="1">
      <alignment/>
    </xf>
    <xf numFmtId="6" fontId="7" fillId="2" borderId="2" xfId="0" applyFont="1" applyFill="1" applyBorder="1" applyAlignment="1">
      <alignment/>
    </xf>
    <xf numFmtId="6" fontId="7" fillId="2" borderId="0" xfId="0" applyFont="1" applyFill="1" applyAlignment="1">
      <alignment/>
    </xf>
    <xf numFmtId="6" fontId="8" fillId="2" borderId="0" xfId="0" applyFont="1" applyFill="1" applyAlignment="1">
      <alignment/>
    </xf>
    <xf numFmtId="6" fontId="9" fillId="2" borderId="0" xfId="0" applyFont="1" applyFill="1" applyBorder="1" applyAlignment="1">
      <alignment/>
    </xf>
    <xf numFmtId="6" fontId="9" fillId="2" borderId="2" xfId="0" applyFont="1" applyFill="1" applyBorder="1" applyAlignment="1">
      <alignment/>
    </xf>
    <xf numFmtId="6" fontId="9" fillId="2" borderId="0" xfId="0" applyFont="1" applyFill="1" applyAlignment="1">
      <alignment/>
    </xf>
    <xf numFmtId="6" fontId="7" fillId="2" borderId="0" xfId="0" applyFont="1" applyFill="1" applyBorder="1" applyAlignment="1">
      <alignment/>
    </xf>
    <xf numFmtId="6" fontId="7" fillId="2" borderId="2" xfId="0" applyFont="1" applyFill="1" applyBorder="1" applyAlignment="1">
      <alignment/>
    </xf>
    <xf numFmtId="6" fontId="7" fillId="2" borderId="0" xfId="0" applyFont="1" applyFill="1" applyAlignment="1">
      <alignment/>
    </xf>
    <xf numFmtId="6" fontId="10" fillId="2" borderId="0" xfId="0" applyFont="1" applyFill="1" applyBorder="1" applyAlignment="1">
      <alignment/>
    </xf>
    <xf numFmtId="6" fontId="10" fillId="2" borderId="2" xfId="0" applyFont="1" applyFill="1" applyBorder="1" applyAlignment="1">
      <alignment/>
    </xf>
    <xf numFmtId="6" fontId="10" fillId="2" borderId="0" xfId="0" applyFont="1" applyFill="1" applyAlignment="1">
      <alignment/>
    </xf>
    <xf numFmtId="6" fontId="7" fillId="2" borderId="3" xfId="0" applyFont="1" applyFill="1" applyBorder="1" applyAlignment="1">
      <alignment/>
    </xf>
    <xf numFmtId="6" fontId="7" fillId="2" borderId="4" xfId="0" applyFont="1" applyFill="1" applyBorder="1" applyAlignment="1">
      <alignment/>
    </xf>
    <xf numFmtId="6" fontId="7" fillId="2" borderId="5" xfId="0" applyFont="1" applyFill="1" applyBorder="1" applyAlignment="1">
      <alignment horizontal="center" vertical="top"/>
    </xf>
    <xf numFmtId="6" fontId="7" fillId="2" borderId="0" xfId="0" applyFont="1" applyFill="1" applyBorder="1" applyAlignment="1">
      <alignment/>
    </xf>
    <xf numFmtId="6" fontId="11" fillId="2" borderId="6" xfId="0" applyFont="1" applyFill="1" applyBorder="1" applyAlignment="1">
      <alignment/>
    </xf>
    <xf numFmtId="1" fontId="7" fillId="2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Alignment="1">
      <alignment horizontal="center" vertical="top"/>
    </xf>
    <xf numFmtId="6" fontId="7" fillId="2" borderId="0" xfId="0" applyFont="1" applyFill="1" applyBorder="1" applyAlignment="1">
      <alignment vertical="top"/>
    </xf>
    <xf numFmtId="6" fontId="7" fillId="2" borderId="0" xfId="0" applyFont="1" applyFill="1" applyBorder="1" applyAlignment="1">
      <alignment horizontal="center" vertical="top"/>
    </xf>
    <xf numFmtId="6" fontId="7" fillId="2" borderId="0" xfId="0" applyFont="1" applyFill="1" applyAlignment="1">
      <alignment vertical="top"/>
    </xf>
    <xf numFmtId="6" fontId="7" fillId="2" borderId="0" xfId="0" applyFont="1" applyFill="1" applyAlignment="1">
      <alignment/>
    </xf>
    <xf numFmtId="1" fontId="7" fillId="2" borderId="5" xfId="0" applyNumberFormat="1" applyFont="1" applyFill="1" applyBorder="1" applyAlignment="1">
      <alignment horizontal="center" vertical="top"/>
    </xf>
    <xf numFmtId="6" fontId="8" fillId="2" borderId="5" xfId="0" applyFont="1" applyFill="1" applyBorder="1" applyAlignment="1">
      <alignment vertical="top"/>
    </xf>
    <xf numFmtId="6" fontId="7" fillId="2" borderId="5" xfId="0" applyFont="1" applyFill="1" applyBorder="1" applyAlignment="1">
      <alignment vertical="top"/>
    </xf>
    <xf numFmtId="6" fontId="7" fillId="2" borderId="5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center" vertical="top"/>
    </xf>
    <xf numFmtId="1" fontId="8" fillId="2" borderId="6" xfId="0" applyNumberFormat="1" applyFont="1" applyFill="1" applyBorder="1" applyAlignment="1">
      <alignment horizontal="center" vertical="top"/>
    </xf>
    <xf numFmtId="6" fontId="8" fillId="2" borderId="6" xfId="0" applyFont="1" applyFill="1" applyBorder="1" applyAlignment="1">
      <alignment horizontal="center" vertical="top"/>
    </xf>
    <xf numFmtId="6" fontId="7" fillId="2" borderId="6" xfId="0" applyFont="1" applyFill="1" applyBorder="1" applyAlignment="1">
      <alignment horizontal="center" vertical="top"/>
    </xf>
    <xf numFmtId="6" fontId="7" fillId="2" borderId="6" xfId="0" applyFont="1" applyFill="1" applyBorder="1" applyAlignment="1">
      <alignment vertical="top"/>
    </xf>
    <xf numFmtId="6" fontId="8" fillId="2" borderId="6" xfId="0" applyFont="1" applyFill="1" applyBorder="1" applyAlignment="1">
      <alignment vertical="top" wrapText="1"/>
    </xf>
    <xf numFmtId="168" fontId="8" fillId="2" borderId="6" xfId="0" applyNumberFormat="1" applyFont="1" applyFill="1" applyBorder="1" applyAlignment="1">
      <alignment vertical="top"/>
    </xf>
    <xf numFmtId="168" fontId="10" fillId="2" borderId="6" xfId="0" applyNumberFormat="1" applyFont="1" applyFill="1" applyBorder="1" applyAlignment="1">
      <alignment vertical="top"/>
    </xf>
    <xf numFmtId="168" fontId="7" fillId="2" borderId="6" xfId="0" applyNumberFormat="1" applyFont="1" applyFill="1" applyBorder="1" applyAlignment="1">
      <alignment vertical="top"/>
    </xf>
    <xf numFmtId="170" fontId="10" fillId="2" borderId="6" xfId="0" applyNumberFormat="1" applyFont="1" applyFill="1" applyBorder="1" applyAlignment="1">
      <alignment vertical="top"/>
    </xf>
    <xf numFmtId="9" fontId="10" fillId="2" borderId="6" xfId="19" applyFont="1" applyFill="1" applyBorder="1" applyAlignment="1">
      <alignment vertical="top"/>
    </xf>
    <xf numFmtId="6" fontId="10" fillId="2" borderId="6" xfId="0" applyFont="1" applyFill="1" applyBorder="1" applyAlignment="1">
      <alignment vertical="top" wrapText="1"/>
    </xf>
    <xf numFmtId="168" fontId="10" fillId="2" borderId="6" xfId="0" applyNumberFormat="1" applyFont="1" applyFill="1" applyBorder="1" applyAlignment="1">
      <alignment vertical="top" wrapText="1"/>
    </xf>
    <xf numFmtId="6" fontId="8" fillId="2" borderId="6" xfId="0" applyFont="1" applyFill="1" applyBorder="1" applyAlignment="1">
      <alignment horizontal="left" vertical="top" wrapText="1"/>
    </xf>
    <xf numFmtId="1" fontId="9" fillId="2" borderId="6" xfId="0" applyNumberFormat="1" applyFont="1" applyFill="1" applyBorder="1" applyAlignment="1">
      <alignment horizontal="center" vertical="top"/>
    </xf>
    <xf numFmtId="6" fontId="9" fillId="2" borderId="6" xfId="0" applyFont="1" applyFill="1" applyBorder="1" applyAlignment="1">
      <alignment horizontal="center" vertical="top"/>
    </xf>
    <xf numFmtId="168" fontId="9" fillId="2" borderId="6" xfId="0" applyNumberFormat="1" applyFont="1" applyFill="1" applyBorder="1" applyAlignment="1">
      <alignment vertical="top"/>
    </xf>
    <xf numFmtId="170" fontId="9" fillId="2" borderId="6" xfId="0" applyNumberFormat="1" applyFont="1" applyFill="1" applyBorder="1" applyAlignment="1">
      <alignment vertical="top"/>
    </xf>
    <xf numFmtId="6" fontId="8" fillId="2" borderId="6" xfId="0" applyFont="1" applyFill="1" applyBorder="1" applyAlignment="1">
      <alignment horizontal="center" vertical="top" wrapText="1"/>
    </xf>
    <xf numFmtId="170" fontId="8" fillId="2" borderId="6" xfId="0" applyNumberFormat="1" applyFont="1" applyFill="1" applyBorder="1" applyAlignment="1">
      <alignment vertical="top"/>
    </xf>
    <xf numFmtId="6" fontId="8" fillId="2" borderId="6" xfId="0" applyFont="1" applyFill="1" applyBorder="1" applyAlignment="1">
      <alignment horizontal="left" vertical="top" wrapText="1"/>
    </xf>
    <xf numFmtId="170" fontId="10" fillId="2" borderId="6" xfId="0" applyNumberFormat="1" applyFont="1" applyFill="1" applyBorder="1" applyAlignment="1">
      <alignment vertical="top" wrapText="1"/>
    </xf>
    <xf numFmtId="6" fontId="8" fillId="2" borderId="6" xfId="0" applyFont="1" applyFill="1" applyBorder="1" applyAlignment="1">
      <alignment vertical="top" wrapText="1"/>
    </xf>
    <xf numFmtId="168" fontId="7" fillId="2" borderId="6" xfId="0" applyNumberFormat="1" applyFont="1" applyFill="1" applyBorder="1" applyAlignment="1">
      <alignment vertical="top"/>
    </xf>
    <xf numFmtId="165" fontId="9" fillId="2" borderId="6" xfId="15" applyNumberFormat="1" applyFont="1" applyFill="1" applyBorder="1" applyAlignment="1">
      <alignment vertical="top"/>
    </xf>
    <xf numFmtId="170" fontId="7" fillId="2" borderId="6" xfId="0" applyNumberFormat="1" applyFont="1" applyFill="1" applyBorder="1" applyAlignment="1">
      <alignment vertical="top"/>
    </xf>
    <xf numFmtId="173" fontId="10" fillId="2" borderId="6" xfId="19" applyNumberFormat="1" applyFont="1" applyFill="1" applyBorder="1" applyAlignment="1">
      <alignment vertical="top"/>
    </xf>
    <xf numFmtId="164" fontId="10" fillId="2" borderId="6" xfId="15" applyNumberFormat="1" applyFont="1" applyFill="1" applyBorder="1" applyAlignment="1">
      <alignment vertical="top"/>
    </xf>
    <xf numFmtId="164" fontId="7" fillId="2" borderId="6" xfId="15" applyNumberFormat="1" applyFont="1" applyFill="1" applyBorder="1" applyAlignment="1">
      <alignment vertical="top"/>
    </xf>
    <xf numFmtId="1" fontId="8" fillId="2" borderId="7" xfId="0" applyNumberFormat="1" applyFont="1" applyFill="1" applyBorder="1" applyAlignment="1">
      <alignment horizontal="center" vertical="top"/>
    </xf>
    <xf numFmtId="6" fontId="8" fillId="2" borderId="6" xfId="0" applyFont="1" applyFill="1" applyBorder="1" applyAlignment="1">
      <alignment horizontal="center" vertical="center" wrapText="1"/>
    </xf>
    <xf numFmtId="6" fontId="8" fillId="2" borderId="6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center" vertical="top"/>
    </xf>
    <xf numFmtId="169" fontId="8" fillId="2" borderId="6" xfId="0" applyNumberFormat="1" applyFont="1" applyFill="1" applyBorder="1" applyAlignment="1">
      <alignment horizontal="center" vertical="top"/>
    </xf>
    <xf numFmtId="6" fontId="10" fillId="2" borderId="6" xfId="0" applyFont="1" applyFill="1" applyBorder="1" applyAlignment="1">
      <alignment horizontal="center" vertical="center"/>
    </xf>
    <xf numFmtId="9" fontId="10" fillId="2" borderId="6" xfId="19" applyFont="1" applyFill="1" applyBorder="1" applyAlignment="1">
      <alignment vertical="center"/>
    </xf>
    <xf numFmtId="6" fontId="10" fillId="2" borderId="6" xfId="0" applyFont="1" applyFill="1" applyBorder="1" applyAlignment="1">
      <alignment horizontal="center" vertical="center" wrapText="1"/>
    </xf>
    <xf numFmtId="170" fontId="10" fillId="2" borderId="6" xfId="0" applyNumberFormat="1" applyFont="1" applyFill="1" applyBorder="1" applyAlignment="1">
      <alignment vertical="center"/>
    </xf>
    <xf numFmtId="168" fontId="10" fillId="2" borderId="6" xfId="0" applyNumberFormat="1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horizontal="center" vertical="center"/>
    </xf>
    <xf numFmtId="6" fontId="10" fillId="2" borderId="0" xfId="0" applyFont="1" applyFill="1" applyAlignment="1">
      <alignment vertical="center"/>
    </xf>
    <xf numFmtId="6" fontId="8" fillId="2" borderId="0" xfId="0" applyFont="1" applyFill="1" applyBorder="1" applyAlignment="1">
      <alignment/>
    </xf>
    <xf numFmtId="3" fontId="10" fillId="2" borderId="6" xfId="19" applyNumberFormat="1" applyFont="1" applyFill="1" applyBorder="1" applyAlignment="1">
      <alignment vertical="top"/>
    </xf>
    <xf numFmtId="6" fontId="8" fillId="2" borderId="5" xfId="0" applyFont="1" applyFill="1" applyBorder="1" applyAlignment="1">
      <alignment horizontal="center" vertical="center" wrapText="1"/>
    </xf>
    <xf numFmtId="6" fontId="8" fillId="0" borderId="8" xfId="0" applyFont="1" applyBorder="1" applyAlignment="1">
      <alignment vertical="center"/>
    </xf>
    <xf numFmtId="6" fontId="8" fillId="2" borderId="9" xfId="0" applyFont="1" applyFill="1" applyBorder="1" applyAlignment="1">
      <alignment horizontal="center" vertical="center"/>
    </xf>
    <xf numFmtId="6" fontId="8" fillId="2" borderId="10" xfId="0" applyFont="1" applyFill="1" applyBorder="1" applyAlignment="1">
      <alignment horizontal="center" vertical="center"/>
    </xf>
    <xf numFmtId="6" fontId="12" fillId="2" borderId="6" xfId="0" applyFont="1" applyFill="1" applyBorder="1" applyAlignment="1">
      <alignment horizontal="center" vertical="top" wrapText="1"/>
    </xf>
    <xf numFmtId="6" fontId="11" fillId="2" borderId="6" xfId="0" applyFont="1" applyFill="1" applyBorder="1" applyAlignment="1">
      <alignment horizontal="center" vertical="top"/>
    </xf>
    <xf numFmtId="1" fontId="8" fillId="2" borderId="5" xfId="0" applyNumberFormat="1" applyFont="1" applyFill="1" applyBorder="1" applyAlignment="1">
      <alignment horizontal="center" vertical="center"/>
    </xf>
    <xf numFmtId="6" fontId="8" fillId="2" borderId="8" xfId="0" applyFont="1" applyFill="1" applyBorder="1" applyAlignment="1">
      <alignment horizontal="center" vertical="center"/>
    </xf>
    <xf numFmtId="6" fontId="8" fillId="2" borderId="5" xfId="0" applyFont="1" applyFill="1" applyBorder="1" applyAlignment="1">
      <alignment horizontal="center" vertical="center"/>
    </xf>
    <xf numFmtId="6" fontId="8" fillId="0" borderId="8" xfId="0" applyFont="1" applyBorder="1" applyAlignment="1">
      <alignment horizontal="center" vertical="center"/>
    </xf>
    <xf numFmtId="6" fontId="8" fillId="0" borderId="8" xfId="0" applyFont="1" applyBorder="1" applyAlignment="1">
      <alignment horizontal="center" vertical="center" wrapText="1"/>
    </xf>
    <xf numFmtId="6" fontId="8" fillId="2" borderId="0" xfId="0" applyFont="1" applyFill="1" applyAlignment="1">
      <alignment/>
    </xf>
    <xf numFmtId="6" fontId="7" fillId="2" borderId="0" xfId="0" applyFont="1" applyFill="1" applyAlignment="1">
      <alignment vertical="top"/>
    </xf>
    <xf numFmtId="6" fontId="7" fillId="2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6" fontId="8" fillId="0" borderId="0" xfId="0" applyFont="1" applyFill="1" applyBorder="1" applyAlignment="1">
      <alignment horizontal="center" wrapText="1"/>
    </xf>
    <xf numFmtId="6" fontId="8" fillId="2" borderId="0" xfId="0" applyFont="1" applyFill="1" applyBorder="1" applyAlignment="1">
      <alignment vertical="top" wrapText="1"/>
    </xf>
    <xf numFmtId="6" fontId="7" fillId="2" borderId="0" xfId="0" applyFont="1" applyFill="1" applyBorder="1" applyAlignment="1">
      <alignment/>
    </xf>
    <xf numFmtId="6" fontId="12" fillId="2" borderId="6" xfId="0" applyFont="1" applyFill="1" applyBorder="1" applyAlignment="1">
      <alignment horizontal="center" vertical="top"/>
    </xf>
    <xf numFmtId="1" fontId="7" fillId="2" borderId="6" xfId="0" applyNumberFormat="1" applyFont="1" applyFill="1" applyBorder="1" applyAlignment="1">
      <alignment horizontal="center" vertical="center"/>
    </xf>
    <xf numFmtId="6" fontId="8" fillId="2" borderId="6" xfId="0" applyFont="1" applyFill="1" applyBorder="1" applyAlignment="1">
      <alignment horizontal="center" vertical="center"/>
    </xf>
    <xf numFmtId="6" fontId="8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2"/>
  <sheetViews>
    <sheetView tabSelected="1" zoomScale="75" zoomScaleNormal="75" zoomScaleSheetLayoutView="75" workbookViewId="0" topLeftCell="B1">
      <selection activeCell="O16" sqref="O16"/>
    </sheetView>
  </sheetViews>
  <sheetFormatPr defaultColWidth="9.00390625" defaultRowHeight="12.75"/>
  <cols>
    <col min="1" max="1" width="4.125" style="4" hidden="1" customWidth="1"/>
    <col min="2" max="2" width="6.125" style="4" customWidth="1"/>
    <col min="3" max="3" width="55.125" style="4" customWidth="1"/>
    <col min="4" max="4" width="19.50390625" style="4" customWidth="1"/>
    <col min="5" max="5" width="21.50390625" style="4" customWidth="1"/>
    <col min="6" max="6" width="17.125" style="4" hidden="1" customWidth="1"/>
    <col min="7" max="7" width="17.375" style="4" hidden="1" customWidth="1"/>
    <col min="8" max="8" width="21.125" style="4" hidden="1" customWidth="1"/>
    <col min="9" max="9" width="17.875" style="1" hidden="1" customWidth="1"/>
    <col min="10" max="10" width="17.625" style="2" customWidth="1"/>
    <col min="11" max="11" width="15.00390625" style="2" customWidth="1"/>
    <col min="12" max="12" width="18.375" style="2" customWidth="1"/>
    <col min="13" max="13" width="42.00390625" style="2" customWidth="1"/>
    <col min="14" max="14" width="9.375" style="4" customWidth="1"/>
    <col min="15" max="15" width="16.375" style="4" bestFit="1" customWidth="1"/>
    <col min="16" max="16" width="12.875" style="4" bestFit="1" customWidth="1"/>
    <col min="17" max="17" width="8.625" style="4" customWidth="1"/>
    <col min="18" max="16384" width="9.375" style="4" customWidth="1"/>
  </cols>
  <sheetData>
    <row r="1" ht="15.75">
      <c r="I1" s="2"/>
    </row>
    <row r="2" spans="7:9" ht="15.75">
      <c r="G2" s="5" t="s">
        <v>67</v>
      </c>
      <c r="H2" s="5"/>
      <c r="I2" s="2"/>
    </row>
    <row r="3" spans="7:13" ht="15.75">
      <c r="G3" s="84" t="s">
        <v>108</v>
      </c>
      <c r="H3" s="84"/>
      <c r="I3" s="2"/>
      <c r="L3" s="71" t="s">
        <v>236</v>
      </c>
      <c r="M3" s="71"/>
    </row>
    <row r="4" spans="7:13" ht="15.75">
      <c r="G4" s="5" t="s">
        <v>58</v>
      </c>
      <c r="H4" s="5"/>
      <c r="I4" s="2"/>
      <c r="L4" s="71" t="s">
        <v>237</v>
      </c>
      <c r="M4" s="71"/>
    </row>
    <row r="5" spans="7:13" ht="15.75">
      <c r="G5" s="5" t="s">
        <v>109</v>
      </c>
      <c r="H5" s="5"/>
      <c r="I5" s="2"/>
      <c r="L5" s="71" t="s">
        <v>220</v>
      </c>
      <c r="M5" s="71"/>
    </row>
    <row r="6" spans="9:13" ht="15.75">
      <c r="I6" s="2"/>
      <c r="L6" s="71" t="s">
        <v>238</v>
      </c>
      <c r="M6" s="71"/>
    </row>
    <row r="7" spans="1:13" s="2" customFormat="1" ht="15.75">
      <c r="A7" s="20"/>
      <c r="B7" s="20"/>
      <c r="C7" s="87" t="s">
        <v>128</v>
      </c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5.75">
      <c r="A8" s="21"/>
      <c r="B8" s="21"/>
      <c r="C8" s="22"/>
      <c r="D8" s="23"/>
      <c r="E8" s="24"/>
      <c r="F8" s="24"/>
      <c r="G8" s="24"/>
      <c r="H8" s="85"/>
      <c r="I8" s="86"/>
      <c r="J8" s="25"/>
      <c r="K8" s="25"/>
      <c r="L8" s="25"/>
      <c r="M8" s="25"/>
    </row>
    <row r="9" spans="1:14" ht="15.75" hidden="1">
      <c r="A9" s="26"/>
      <c r="B9" s="26"/>
      <c r="C9" s="27"/>
      <c r="D9" s="17"/>
      <c r="E9" s="28"/>
      <c r="F9" s="28"/>
      <c r="G9" s="28"/>
      <c r="H9" s="28"/>
      <c r="I9" s="29" t="s">
        <v>110</v>
      </c>
      <c r="J9" s="29"/>
      <c r="K9" s="29"/>
      <c r="L9" s="29"/>
      <c r="M9" s="29"/>
      <c r="N9" s="2"/>
    </row>
    <row r="10" spans="1:13" s="19" customFormat="1" ht="46.5" customHeight="1" hidden="1">
      <c r="A10" s="91" t="s">
        <v>121</v>
      </c>
      <c r="B10" s="91"/>
      <c r="C10" s="91"/>
      <c r="D10" s="91"/>
      <c r="E10" s="77" t="s">
        <v>15</v>
      </c>
      <c r="F10" s="77"/>
      <c r="G10" s="77"/>
      <c r="H10" s="77"/>
      <c r="I10" s="77"/>
      <c r="J10" s="78"/>
      <c r="K10" s="78"/>
      <c r="L10" s="78"/>
      <c r="M10" s="78"/>
    </row>
    <row r="11" spans="1:45" ht="12.75" customHeight="1">
      <c r="A11" s="92" t="s">
        <v>3</v>
      </c>
      <c r="B11" s="79" t="s">
        <v>3</v>
      </c>
      <c r="C11" s="93" t="s">
        <v>41</v>
      </c>
      <c r="D11" s="94" t="s">
        <v>4</v>
      </c>
      <c r="E11" s="73" t="s">
        <v>42</v>
      </c>
      <c r="F11" s="73" t="s">
        <v>5</v>
      </c>
      <c r="G11" s="75" t="s">
        <v>8</v>
      </c>
      <c r="H11" s="76"/>
      <c r="I11" s="73" t="s">
        <v>6</v>
      </c>
      <c r="J11" s="81" t="s">
        <v>119</v>
      </c>
      <c r="K11" s="73" t="s">
        <v>205</v>
      </c>
      <c r="L11" s="73" t="s">
        <v>233</v>
      </c>
      <c r="M11" s="81" t="s">
        <v>127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"/>
    </row>
    <row r="12" spans="1:45" ht="74.25" customHeight="1">
      <c r="A12" s="92"/>
      <c r="B12" s="80"/>
      <c r="C12" s="93"/>
      <c r="D12" s="93"/>
      <c r="E12" s="74"/>
      <c r="F12" s="74"/>
      <c r="G12" s="60" t="s">
        <v>43</v>
      </c>
      <c r="H12" s="61" t="s">
        <v>44</v>
      </c>
      <c r="I12" s="74"/>
      <c r="J12" s="82"/>
      <c r="K12" s="83"/>
      <c r="L12" s="83"/>
      <c r="M12" s="8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"/>
    </row>
    <row r="13" spans="1:45" ht="15.75">
      <c r="A13" s="30">
        <v>1</v>
      </c>
      <c r="B13" s="62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63">
        <v>5</v>
      </c>
      <c r="K13" s="63">
        <v>6</v>
      </c>
      <c r="L13" s="63">
        <v>7</v>
      </c>
      <c r="M13" s="63">
        <v>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"/>
    </row>
    <row r="14" spans="1:45" ht="15.75">
      <c r="A14" s="31" t="s">
        <v>0</v>
      </c>
      <c r="B14" s="31"/>
      <c r="C14" s="32" t="s">
        <v>1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"/>
    </row>
    <row r="15" spans="1:45" ht="54.75" customHeight="1">
      <c r="A15" s="31">
        <v>1</v>
      </c>
      <c r="B15" s="31">
        <v>1</v>
      </c>
      <c r="C15" s="35" t="s">
        <v>7</v>
      </c>
      <c r="D15" s="33" t="s">
        <v>45</v>
      </c>
      <c r="E15" s="36">
        <v>150000</v>
      </c>
      <c r="F15" s="37">
        <f aca="true" t="shared" si="0" ref="F15:F26">SUM(G15:H15)</f>
        <v>100000</v>
      </c>
      <c r="G15" s="38">
        <v>100000</v>
      </c>
      <c r="H15" s="38">
        <v>0</v>
      </c>
      <c r="I15" s="37">
        <v>0</v>
      </c>
      <c r="J15" s="39">
        <v>148364.62</v>
      </c>
      <c r="K15" s="40">
        <f>SUM(J15/E15)</f>
        <v>0.9890974666666666</v>
      </c>
      <c r="L15" s="58">
        <v>51000</v>
      </c>
      <c r="M15" s="42" t="s">
        <v>190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"/>
    </row>
    <row r="16" spans="1:45" ht="54" customHeight="1">
      <c r="A16" s="31">
        <v>2</v>
      </c>
      <c r="B16" s="31">
        <v>2</v>
      </c>
      <c r="C16" s="43" t="s">
        <v>22</v>
      </c>
      <c r="D16" s="33" t="s">
        <v>45</v>
      </c>
      <c r="E16" s="36">
        <v>474000</v>
      </c>
      <c r="F16" s="37">
        <f t="shared" si="0"/>
        <v>424000</v>
      </c>
      <c r="G16" s="38">
        <f>364000+50000</f>
        <v>414000</v>
      </c>
      <c r="H16" s="38">
        <v>10000</v>
      </c>
      <c r="I16" s="37">
        <f>500000-50000</f>
        <v>450000</v>
      </c>
      <c r="J16" s="39">
        <v>399583.14</v>
      </c>
      <c r="K16" s="40">
        <f aca="true" t="shared" si="1" ref="K16:K25">SUM(J16/E16)</f>
        <v>0.8430024050632912</v>
      </c>
      <c r="L16" s="54">
        <v>0</v>
      </c>
      <c r="M16" s="42" t="s">
        <v>120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"/>
    </row>
    <row r="17" spans="1:45" ht="66" customHeight="1">
      <c r="A17" s="31">
        <v>3</v>
      </c>
      <c r="B17" s="31">
        <v>3</v>
      </c>
      <c r="C17" s="35" t="s">
        <v>68</v>
      </c>
      <c r="D17" s="33" t="s">
        <v>45</v>
      </c>
      <c r="E17" s="36">
        <v>1605000</v>
      </c>
      <c r="F17" s="37">
        <f t="shared" si="0"/>
        <v>795000</v>
      </c>
      <c r="G17" s="38">
        <f>845000-50000</f>
        <v>795000</v>
      </c>
      <c r="H17" s="38">
        <v>0</v>
      </c>
      <c r="I17" s="37">
        <f>1800000+50000</f>
        <v>1850000</v>
      </c>
      <c r="J17" s="39">
        <v>1472657.86</v>
      </c>
      <c r="K17" s="40">
        <f t="shared" si="1"/>
        <v>0.9175438380062306</v>
      </c>
      <c r="L17" s="53">
        <v>491900</v>
      </c>
      <c r="M17" s="42" t="s">
        <v>196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"/>
    </row>
    <row r="18" spans="1:45" ht="80.25" customHeight="1">
      <c r="A18" s="31">
        <v>4</v>
      </c>
      <c r="B18" s="31">
        <v>4</v>
      </c>
      <c r="C18" s="43" t="s">
        <v>10</v>
      </c>
      <c r="D18" s="33" t="s">
        <v>45</v>
      </c>
      <c r="E18" s="36">
        <v>360000</v>
      </c>
      <c r="F18" s="37">
        <f t="shared" si="0"/>
        <v>110000</v>
      </c>
      <c r="G18" s="38">
        <v>110000</v>
      </c>
      <c r="H18" s="38">
        <v>0</v>
      </c>
      <c r="I18" s="37">
        <v>250000</v>
      </c>
      <c r="J18" s="39">
        <v>110000</v>
      </c>
      <c r="K18" s="40">
        <f t="shared" si="1"/>
        <v>0.3055555555555556</v>
      </c>
      <c r="L18" s="53">
        <v>110000</v>
      </c>
      <c r="M18" s="42" t="s">
        <v>197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"/>
    </row>
    <row r="19" spans="1:45" ht="81.75" customHeight="1">
      <c r="A19" s="31">
        <v>5</v>
      </c>
      <c r="B19" s="31">
        <v>5</v>
      </c>
      <c r="C19" s="35" t="s">
        <v>72</v>
      </c>
      <c r="D19" s="33" t="s">
        <v>45</v>
      </c>
      <c r="E19" s="36">
        <v>1220000</v>
      </c>
      <c r="F19" s="37">
        <f t="shared" si="0"/>
        <v>76837</v>
      </c>
      <c r="G19" s="38">
        <v>76837</v>
      </c>
      <c r="H19" s="38">
        <v>0</v>
      </c>
      <c r="I19" s="37">
        <v>693163</v>
      </c>
      <c r="J19" s="39">
        <v>220000</v>
      </c>
      <c r="K19" s="40">
        <f t="shared" si="1"/>
        <v>0.18032786885245902</v>
      </c>
      <c r="L19" s="53">
        <v>220000</v>
      </c>
      <c r="M19" s="42" t="s">
        <v>198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"/>
    </row>
    <row r="20" spans="1:45" ht="116.25" customHeight="1">
      <c r="A20" s="31">
        <v>6</v>
      </c>
      <c r="B20" s="31">
        <v>6</v>
      </c>
      <c r="C20" s="43" t="s">
        <v>235</v>
      </c>
      <c r="D20" s="33" t="s">
        <v>45</v>
      </c>
      <c r="E20" s="36">
        <v>760000</v>
      </c>
      <c r="F20" s="37">
        <f t="shared" si="0"/>
        <v>140000</v>
      </c>
      <c r="G20" s="38">
        <v>140000</v>
      </c>
      <c r="H20" s="38">
        <v>0</v>
      </c>
      <c r="I20" s="37">
        <v>500000</v>
      </c>
      <c r="J20" s="39">
        <v>237601.71</v>
      </c>
      <c r="K20" s="40">
        <f t="shared" si="1"/>
        <v>0.3126338289473684</v>
      </c>
      <c r="L20" s="53">
        <v>89000</v>
      </c>
      <c r="M20" s="42" t="s">
        <v>214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"/>
    </row>
    <row r="21" spans="1:45" ht="67.5" customHeight="1">
      <c r="A21" s="31" t="s">
        <v>99</v>
      </c>
      <c r="B21" s="31">
        <v>7</v>
      </c>
      <c r="C21" s="43" t="s">
        <v>98</v>
      </c>
      <c r="D21" s="33" t="s">
        <v>45</v>
      </c>
      <c r="E21" s="36">
        <v>50000</v>
      </c>
      <c r="F21" s="37">
        <f t="shared" si="0"/>
        <v>0</v>
      </c>
      <c r="G21" s="38"/>
      <c r="H21" s="38">
        <v>0</v>
      </c>
      <c r="I21" s="37">
        <v>0</v>
      </c>
      <c r="J21" s="39">
        <v>0</v>
      </c>
      <c r="K21" s="40">
        <f t="shared" si="1"/>
        <v>0</v>
      </c>
      <c r="L21" s="55">
        <v>0</v>
      </c>
      <c r="M21" s="42" t="s">
        <v>157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"/>
    </row>
    <row r="22" spans="1:45" ht="85.5" customHeight="1">
      <c r="A22" s="31">
        <v>7</v>
      </c>
      <c r="B22" s="31">
        <v>8</v>
      </c>
      <c r="C22" s="35" t="s">
        <v>160</v>
      </c>
      <c r="D22" s="33" t="s">
        <v>45</v>
      </c>
      <c r="E22" s="36">
        <v>1500000</v>
      </c>
      <c r="F22" s="37">
        <f t="shared" si="0"/>
        <v>295000</v>
      </c>
      <c r="G22" s="38">
        <v>295000</v>
      </c>
      <c r="H22" s="38">
        <v>0</v>
      </c>
      <c r="I22" s="37">
        <v>1320000</v>
      </c>
      <c r="J22" s="39">
        <v>1499215.72</v>
      </c>
      <c r="K22" s="40">
        <f t="shared" si="1"/>
        <v>0.9994771466666666</v>
      </c>
      <c r="L22" s="53">
        <v>379000</v>
      </c>
      <c r="M22" s="42" t="s">
        <v>221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"/>
    </row>
    <row r="23" spans="1:45" ht="86.25" customHeight="1">
      <c r="A23" s="31" t="s">
        <v>112</v>
      </c>
      <c r="B23" s="31">
        <v>9</v>
      </c>
      <c r="C23" s="35" t="s">
        <v>111</v>
      </c>
      <c r="D23" s="33" t="s">
        <v>45</v>
      </c>
      <c r="E23" s="36">
        <v>115000</v>
      </c>
      <c r="F23" s="37">
        <f t="shared" si="0"/>
        <v>0</v>
      </c>
      <c r="G23" s="38">
        <v>0</v>
      </c>
      <c r="H23" s="38">
        <v>0</v>
      </c>
      <c r="I23" s="37">
        <v>0</v>
      </c>
      <c r="J23" s="39">
        <v>115000</v>
      </c>
      <c r="K23" s="40">
        <f t="shared" si="1"/>
        <v>1</v>
      </c>
      <c r="L23" s="53">
        <v>115000</v>
      </c>
      <c r="M23" s="42" t="s">
        <v>215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"/>
    </row>
    <row r="24" spans="1:45" ht="36.75" customHeight="1">
      <c r="A24" s="31">
        <v>8</v>
      </c>
      <c r="B24" s="31">
        <v>10</v>
      </c>
      <c r="C24" s="43" t="s">
        <v>23</v>
      </c>
      <c r="D24" s="33" t="s">
        <v>45</v>
      </c>
      <c r="E24" s="36">
        <v>775000</v>
      </c>
      <c r="F24" s="37">
        <f t="shared" si="0"/>
        <v>575000</v>
      </c>
      <c r="G24" s="38">
        <v>575000</v>
      </c>
      <c r="H24" s="38">
        <v>0</v>
      </c>
      <c r="I24" s="37">
        <v>0</v>
      </c>
      <c r="J24" s="39">
        <v>774968.29</v>
      </c>
      <c r="K24" s="40">
        <f t="shared" si="1"/>
        <v>0.9999590838709678</v>
      </c>
      <c r="L24" s="53">
        <v>486501</v>
      </c>
      <c r="M24" s="42" t="s">
        <v>222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"/>
    </row>
    <row r="25" spans="1:45" ht="50.25" customHeight="1">
      <c r="A25" s="31">
        <v>9</v>
      </c>
      <c r="B25" s="31">
        <v>11</v>
      </c>
      <c r="C25" s="35" t="s">
        <v>117</v>
      </c>
      <c r="D25" s="33" t="s">
        <v>45</v>
      </c>
      <c r="E25" s="36">
        <v>400000</v>
      </c>
      <c r="F25" s="37">
        <f t="shared" si="0"/>
        <v>260000</v>
      </c>
      <c r="G25" s="38">
        <v>210000</v>
      </c>
      <c r="H25" s="38">
        <v>50000</v>
      </c>
      <c r="I25" s="37">
        <v>0</v>
      </c>
      <c r="J25" s="39">
        <v>324952.65</v>
      </c>
      <c r="K25" s="40">
        <f t="shared" si="1"/>
        <v>0.8123816250000001</v>
      </c>
      <c r="L25" s="55">
        <v>0</v>
      </c>
      <c r="M25" s="42" t="s">
        <v>158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"/>
    </row>
    <row r="26" spans="1:45" ht="48.75" customHeight="1">
      <c r="A26" s="31">
        <v>10</v>
      </c>
      <c r="B26" s="31">
        <v>12</v>
      </c>
      <c r="C26" s="43" t="s">
        <v>129</v>
      </c>
      <c r="D26" s="33" t="s">
        <v>45</v>
      </c>
      <c r="E26" s="36">
        <v>45000</v>
      </c>
      <c r="F26" s="37">
        <f t="shared" si="0"/>
        <v>30000</v>
      </c>
      <c r="G26" s="38">
        <v>30000</v>
      </c>
      <c r="H26" s="38">
        <v>0</v>
      </c>
      <c r="I26" s="37">
        <v>0</v>
      </c>
      <c r="J26" s="39">
        <v>15595.91</v>
      </c>
      <c r="K26" s="40">
        <f aca="true" t="shared" si="2" ref="K26:K42">SUM(J26/E26)</f>
        <v>0.34657577777777776</v>
      </c>
      <c r="L26" s="55">
        <v>0</v>
      </c>
      <c r="M26" s="42" t="s">
        <v>159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"/>
    </row>
    <row r="27" spans="1:45" ht="48" customHeight="1">
      <c r="A27" s="31">
        <v>11</v>
      </c>
      <c r="B27" s="31">
        <v>13</v>
      </c>
      <c r="C27" s="35" t="s">
        <v>234</v>
      </c>
      <c r="D27" s="33" t="s">
        <v>45</v>
      </c>
      <c r="E27" s="36">
        <v>203850</v>
      </c>
      <c r="F27" s="37">
        <v>48000</v>
      </c>
      <c r="G27" s="37">
        <v>48000</v>
      </c>
      <c r="H27" s="37">
        <v>0</v>
      </c>
      <c r="I27" s="37">
        <v>100000</v>
      </c>
      <c r="J27" s="39">
        <v>203850</v>
      </c>
      <c r="K27" s="40">
        <f t="shared" si="2"/>
        <v>1</v>
      </c>
      <c r="L27" s="37">
        <v>55510</v>
      </c>
      <c r="M27" s="42" t="s">
        <v>208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"/>
    </row>
    <row r="28" spans="1:45" ht="39" customHeight="1">
      <c r="A28" s="31">
        <v>12</v>
      </c>
      <c r="B28" s="31">
        <v>14</v>
      </c>
      <c r="C28" s="35" t="s">
        <v>12</v>
      </c>
      <c r="D28" s="33" t="s">
        <v>45</v>
      </c>
      <c r="E28" s="36">
        <v>60000</v>
      </c>
      <c r="F28" s="37">
        <f aca="true" t="shared" si="3" ref="F28:F38">SUM(G28:H28)</f>
        <v>60000</v>
      </c>
      <c r="G28" s="38">
        <v>60000</v>
      </c>
      <c r="H28" s="38">
        <v>0</v>
      </c>
      <c r="I28" s="37">
        <v>0</v>
      </c>
      <c r="J28" s="39">
        <v>39610.27</v>
      </c>
      <c r="K28" s="40">
        <f t="shared" si="2"/>
        <v>0.6601711666666666</v>
      </c>
      <c r="L28" s="39">
        <v>0</v>
      </c>
      <c r="M28" s="42" t="s">
        <v>213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"/>
    </row>
    <row r="29" spans="1:45" ht="68.25" customHeight="1">
      <c r="A29" s="31">
        <v>13</v>
      </c>
      <c r="B29" s="31">
        <v>15</v>
      </c>
      <c r="C29" s="35" t="s">
        <v>73</v>
      </c>
      <c r="D29" s="33" t="s">
        <v>45</v>
      </c>
      <c r="E29" s="36">
        <v>72000</v>
      </c>
      <c r="F29" s="37">
        <f t="shared" si="3"/>
        <v>72000</v>
      </c>
      <c r="G29" s="38">
        <v>72000</v>
      </c>
      <c r="H29" s="38">
        <v>0</v>
      </c>
      <c r="I29" s="37">
        <v>0</v>
      </c>
      <c r="J29" s="39">
        <v>34550.4</v>
      </c>
      <c r="K29" s="40">
        <f t="shared" si="2"/>
        <v>0.47986666666666666</v>
      </c>
      <c r="L29" s="39">
        <v>0</v>
      </c>
      <c r="M29" s="42" t="s">
        <v>161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"/>
    </row>
    <row r="30" spans="1:45" ht="68.25" customHeight="1">
      <c r="A30" s="31">
        <v>14</v>
      </c>
      <c r="B30" s="31">
        <v>16</v>
      </c>
      <c r="C30" s="35" t="s">
        <v>17</v>
      </c>
      <c r="D30" s="33" t="s">
        <v>45</v>
      </c>
      <c r="E30" s="36">
        <v>500000</v>
      </c>
      <c r="F30" s="37">
        <f t="shared" si="3"/>
        <v>75000</v>
      </c>
      <c r="G30" s="38">
        <v>75000</v>
      </c>
      <c r="H30" s="38">
        <v>0</v>
      </c>
      <c r="I30" s="37">
        <v>200000</v>
      </c>
      <c r="J30" s="39">
        <v>175000</v>
      </c>
      <c r="K30" s="40">
        <f t="shared" si="2"/>
        <v>0.35</v>
      </c>
      <c r="L30" s="37">
        <v>175000</v>
      </c>
      <c r="M30" s="42" t="s">
        <v>162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"/>
    </row>
    <row r="31" spans="1:45" ht="69" customHeight="1">
      <c r="A31" s="31">
        <v>15</v>
      </c>
      <c r="B31" s="31">
        <v>17</v>
      </c>
      <c r="C31" s="35" t="s">
        <v>223</v>
      </c>
      <c r="D31" s="33" t="s">
        <v>45</v>
      </c>
      <c r="E31" s="36">
        <v>140000</v>
      </c>
      <c r="F31" s="37">
        <f t="shared" si="3"/>
        <v>0</v>
      </c>
      <c r="G31" s="38">
        <v>0</v>
      </c>
      <c r="H31" s="38">
        <v>0</v>
      </c>
      <c r="I31" s="37">
        <v>0</v>
      </c>
      <c r="J31" s="39">
        <v>135971.83</v>
      </c>
      <c r="K31" s="40">
        <f t="shared" si="2"/>
        <v>0.971227357142857</v>
      </c>
      <c r="L31" s="37">
        <v>111703</v>
      </c>
      <c r="M31" s="42" t="s">
        <v>209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"/>
    </row>
    <row r="32" spans="1:45" s="8" customFormat="1" ht="71.25" customHeight="1">
      <c r="A32" s="44">
        <v>18</v>
      </c>
      <c r="B32" s="31">
        <v>18</v>
      </c>
      <c r="C32" s="35" t="s">
        <v>61</v>
      </c>
      <c r="D32" s="45" t="s">
        <v>45</v>
      </c>
      <c r="E32" s="36">
        <v>160069</v>
      </c>
      <c r="F32" s="46">
        <f t="shared" si="3"/>
        <v>20880</v>
      </c>
      <c r="G32" s="46">
        <v>20880</v>
      </c>
      <c r="H32" s="46">
        <v>0</v>
      </c>
      <c r="I32" s="46">
        <v>0</v>
      </c>
      <c r="J32" s="47">
        <v>139797.38</v>
      </c>
      <c r="K32" s="40">
        <f t="shared" si="2"/>
        <v>0.8733569897981496</v>
      </c>
      <c r="L32" s="46">
        <v>105000</v>
      </c>
      <c r="M32" s="42" t="s">
        <v>120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</row>
    <row r="33" spans="1:45" ht="66" customHeight="1">
      <c r="A33" s="31">
        <v>26</v>
      </c>
      <c r="B33" s="31">
        <v>19</v>
      </c>
      <c r="C33" s="35" t="s">
        <v>24</v>
      </c>
      <c r="D33" s="33" t="s">
        <v>46</v>
      </c>
      <c r="E33" s="36">
        <v>1450000</v>
      </c>
      <c r="F33" s="37">
        <f t="shared" si="3"/>
        <v>1450000</v>
      </c>
      <c r="G33" s="38">
        <v>1450000</v>
      </c>
      <c r="H33" s="38">
        <v>0</v>
      </c>
      <c r="I33" s="37">
        <v>0</v>
      </c>
      <c r="J33" s="39">
        <v>1449805.16</v>
      </c>
      <c r="K33" s="40">
        <f t="shared" si="2"/>
        <v>0.9998656275862068</v>
      </c>
      <c r="L33" s="37">
        <v>49800</v>
      </c>
      <c r="M33" s="42" t="s">
        <v>163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"/>
    </row>
    <row r="34" spans="1:45" ht="27" customHeight="1">
      <c r="A34" s="31">
        <v>27</v>
      </c>
      <c r="B34" s="31">
        <v>20</v>
      </c>
      <c r="C34" s="35" t="s">
        <v>74</v>
      </c>
      <c r="D34" s="33" t="s">
        <v>46</v>
      </c>
      <c r="E34" s="36">
        <v>180000</v>
      </c>
      <c r="F34" s="37">
        <f t="shared" si="3"/>
        <v>200000</v>
      </c>
      <c r="G34" s="38">
        <v>200000</v>
      </c>
      <c r="H34" s="38">
        <v>0</v>
      </c>
      <c r="I34" s="37">
        <v>0</v>
      </c>
      <c r="J34" s="39">
        <v>179007.38</v>
      </c>
      <c r="K34" s="40">
        <f t="shared" si="2"/>
        <v>0.9944854444444444</v>
      </c>
      <c r="L34" s="39">
        <v>0</v>
      </c>
      <c r="M34" s="37" t="s">
        <v>120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"/>
    </row>
    <row r="35" spans="1:45" s="11" customFormat="1" ht="22.5" customHeight="1">
      <c r="A35" s="31">
        <v>28</v>
      </c>
      <c r="B35" s="31">
        <v>21</v>
      </c>
      <c r="C35" s="35" t="s">
        <v>11</v>
      </c>
      <c r="D35" s="33" t="s">
        <v>46</v>
      </c>
      <c r="E35" s="36">
        <v>205000</v>
      </c>
      <c r="F35" s="37">
        <f t="shared" si="3"/>
        <v>155000</v>
      </c>
      <c r="G35" s="38">
        <v>155000</v>
      </c>
      <c r="H35" s="38">
        <v>0</v>
      </c>
      <c r="I35" s="37">
        <v>0</v>
      </c>
      <c r="J35" s="39">
        <v>204697.59</v>
      </c>
      <c r="K35" s="40">
        <f t="shared" si="2"/>
        <v>0.9985248292682927</v>
      </c>
      <c r="L35" s="39">
        <v>0</v>
      </c>
      <c r="M35" s="37" t="s">
        <v>120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0"/>
    </row>
    <row r="36" spans="1:45" s="11" customFormat="1" ht="54" customHeight="1">
      <c r="A36" s="31">
        <v>29</v>
      </c>
      <c r="B36" s="31">
        <v>22</v>
      </c>
      <c r="C36" s="35" t="s">
        <v>75</v>
      </c>
      <c r="D36" s="33" t="s">
        <v>46</v>
      </c>
      <c r="E36" s="36">
        <v>150000</v>
      </c>
      <c r="F36" s="37">
        <f t="shared" si="3"/>
        <v>150000</v>
      </c>
      <c r="G36" s="38">
        <v>150000</v>
      </c>
      <c r="H36" s="38">
        <v>0</v>
      </c>
      <c r="I36" s="37">
        <v>0</v>
      </c>
      <c r="J36" s="39">
        <v>150000</v>
      </c>
      <c r="K36" s="40">
        <f t="shared" si="2"/>
        <v>1</v>
      </c>
      <c r="L36" s="37">
        <v>150000</v>
      </c>
      <c r="M36" s="42" t="s">
        <v>224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0"/>
    </row>
    <row r="37" spans="1:45" s="11" customFormat="1" ht="27" customHeight="1">
      <c r="A37" s="31">
        <v>30</v>
      </c>
      <c r="B37" s="31">
        <v>23</v>
      </c>
      <c r="C37" s="35" t="s">
        <v>25</v>
      </c>
      <c r="D37" s="33" t="s">
        <v>46</v>
      </c>
      <c r="E37" s="36">
        <v>600000</v>
      </c>
      <c r="F37" s="37">
        <f t="shared" si="3"/>
        <v>150000</v>
      </c>
      <c r="G37" s="38">
        <v>150000</v>
      </c>
      <c r="H37" s="38">
        <v>0</v>
      </c>
      <c r="I37" s="37">
        <v>300000</v>
      </c>
      <c r="J37" s="39">
        <v>580742.26</v>
      </c>
      <c r="K37" s="40">
        <f t="shared" si="2"/>
        <v>0.9679037666666667</v>
      </c>
      <c r="L37" s="39">
        <v>0</v>
      </c>
      <c r="M37" s="37" t="s">
        <v>120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0"/>
    </row>
    <row r="38" spans="1:45" s="11" customFormat="1" ht="83.25" customHeight="1">
      <c r="A38" s="31">
        <v>31</v>
      </c>
      <c r="B38" s="31">
        <v>24</v>
      </c>
      <c r="C38" s="35" t="s">
        <v>76</v>
      </c>
      <c r="D38" s="33" t="s">
        <v>46</v>
      </c>
      <c r="E38" s="36">
        <v>1000000</v>
      </c>
      <c r="F38" s="37">
        <f t="shared" si="3"/>
        <v>1000000</v>
      </c>
      <c r="G38" s="38">
        <v>1000000</v>
      </c>
      <c r="H38" s="38">
        <v>0</v>
      </c>
      <c r="I38" s="37">
        <v>0</v>
      </c>
      <c r="J38" s="39">
        <v>1000000</v>
      </c>
      <c r="K38" s="40">
        <f t="shared" si="2"/>
        <v>1</v>
      </c>
      <c r="L38" s="37">
        <v>1000000</v>
      </c>
      <c r="M38" s="42" t="s">
        <v>164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0"/>
    </row>
    <row r="39" spans="1:45" s="11" customFormat="1" ht="66.75" customHeight="1">
      <c r="A39" s="31"/>
      <c r="B39" s="31">
        <v>25</v>
      </c>
      <c r="C39" s="35" t="s">
        <v>130</v>
      </c>
      <c r="D39" s="33" t="s">
        <v>46</v>
      </c>
      <c r="E39" s="36">
        <v>115128</v>
      </c>
      <c r="F39" s="37" t="e">
        <f>SUM(#REF!+#REF!)</f>
        <v>#REF!</v>
      </c>
      <c r="G39" s="37" t="e">
        <f>SUM(#REF!+#REF!)</f>
        <v>#REF!</v>
      </c>
      <c r="H39" s="37" t="e">
        <f>SUM(#REF!+#REF!)</f>
        <v>#REF!</v>
      </c>
      <c r="I39" s="37" t="e">
        <f>SUM(#REF!+#REF!)</f>
        <v>#REF!</v>
      </c>
      <c r="J39" s="39">
        <v>115128</v>
      </c>
      <c r="K39" s="40">
        <f t="shared" si="2"/>
        <v>1</v>
      </c>
      <c r="L39" s="37">
        <v>80770</v>
      </c>
      <c r="M39" s="42" t="s">
        <v>225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0"/>
    </row>
    <row r="40" spans="1:45" ht="66" customHeight="1">
      <c r="A40" s="31">
        <v>32</v>
      </c>
      <c r="B40" s="31">
        <v>26</v>
      </c>
      <c r="C40" s="35" t="s">
        <v>131</v>
      </c>
      <c r="D40" s="33" t="s">
        <v>46</v>
      </c>
      <c r="E40" s="36">
        <v>1600000</v>
      </c>
      <c r="F40" s="37">
        <f>SUM(G40:H40)</f>
        <v>1750000</v>
      </c>
      <c r="G40" s="38">
        <v>1750000</v>
      </c>
      <c r="H40" s="38">
        <v>0</v>
      </c>
      <c r="I40" s="37">
        <v>0</v>
      </c>
      <c r="J40" s="39">
        <v>1591416.5</v>
      </c>
      <c r="K40" s="40">
        <f t="shared" si="2"/>
        <v>0.9946353125</v>
      </c>
      <c r="L40" s="37">
        <v>436700</v>
      </c>
      <c r="M40" s="42" t="s">
        <v>216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"/>
    </row>
    <row r="41" spans="1:45" ht="51.75" customHeight="1">
      <c r="A41" s="31" t="s">
        <v>87</v>
      </c>
      <c r="B41" s="31">
        <v>27</v>
      </c>
      <c r="C41" s="35" t="s">
        <v>88</v>
      </c>
      <c r="D41" s="33" t="s">
        <v>46</v>
      </c>
      <c r="E41" s="36">
        <v>90000</v>
      </c>
      <c r="F41" s="37">
        <f>SUM(G41:H41)</f>
        <v>0</v>
      </c>
      <c r="G41" s="37">
        <v>0</v>
      </c>
      <c r="H41" s="37"/>
      <c r="I41" s="37"/>
      <c r="J41" s="39">
        <v>90000</v>
      </c>
      <c r="K41" s="40">
        <f t="shared" si="2"/>
        <v>1</v>
      </c>
      <c r="L41" s="37">
        <v>83900</v>
      </c>
      <c r="M41" s="42" t="s">
        <v>165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"/>
    </row>
    <row r="42" spans="1:45" ht="56.25" customHeight="1">
      <c r="A42" s="31">
        <v>33</v>
      </c>
      <c r="B42" s="31">
        <v>28</v>
      </c>
      <c r="C42" s="35" t="s">
        <v>77</v>
      </c>
      <c r="D42" s="33" t="s">
        <v>46</v>
      </c>
      <c r="E42" s="36">
        <v>310000</v>
      </c>
      <c r="F42" s="37">
        <f>SUM(G42:H42)</f>
        <v>310000</v>
      </c>
      <c r="G42" s="38">
        <v>310000</v>
      </c>
      <c r="H42" s="38">
        <v>0</v>
      </c>
      <c r="I42" s="37">
        <v>0</v>
      </c>
      <c r="J42" s="39">
        <v>160635.78</v>
      </c>
      <c r="K42" s="40">
        <f t="shared" si="2"/>
        <v>0.518179935483871</v>
      </c>
      <c r="L42" s="37">
        <v>152100</v>
      </c>
      <c r="M42" s="37" t="s">
        <v>123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"/>
    </row>
    <row r="43" spans="1:45" ht="3" customHeight="1" hidden="1">
      <c r="A43" s="31"/>
      <c r="B43" s="31">
        <v>29</v>
      </c>
      <c r="C43" s="41" t="s">
        <v>71</v>
      </c>
      <c r="D43" s="33"/>
      <c r="E43" s="36">
        <f>SUM(F43+I43)</f>
        <v>0</v>
      </c>
      <c r="F43" s="37">
        <f>SUM(G43+H43)</f>
        <v>0</v>
      </c>
      <c r="G43" s="37"/>
      <c r="H43" s="37"/>
      <c r="I43" s="37"/>
      <c r="J43" s="39"/>
      <c r="K43" s="37"/>
      <c r="L43" s="37"/>
      <c r="M43" s="3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"/>
    </row>
    <row r="44" spans="1:45" ht="80.25" customHeight="1">
      <c r="A44" s="31">
        <v>34</v>
      </c>
      <c r="B44" s="31">
        <v>29</v>
      </c>
      <c r="C44" s="35" t="s">
        <v>132</v>
      </c>
      <c r="D44" s="33" t="s">
        <v>46</v>
      </c>
      <c r="E44" s="36">
        <v>200000</v>
      </c>
      <c r="F44" s="37">
        <f aca="true" t="shared" si="4" ref="F44:F52">SUM(G44:H44)</f>
        <v>200000</v>
      </c>
      <c r="G44" s="38">
        <v>200000</v>
      </c>
      <c r="H44" s="38">
        <v>0</v>
      </c>
      <c r="I44" s="37">
        <v>0</v>
      </c>
      <c r="J44" s="39">
        <v>195807.44</v>
      </c>
      <c r="K44" s="40">
        <f aca="true" t="shared" si="5" ref="K44:K52">SUM(J44/E44)</f>
        <v>0.9790372</v>
      </c>
      <c r="L44" s="37">
        <v>61400</v>
      </c>
      <c r="M44" s="37" t="s">
        <v>210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"/>
    </row>
    <row r="45" spans="1:45" ht="84" customHeight="1">
      <c r="A45" s="31">
        <v>35</v>
      </c>
      <c r="B45" s="31">
        <v>30</v>
      </c>
      <c r="C45" s="35" t="s">
        <v>107</v>
      </c>
      <c r="D45" s="33" t="s">
        <v>46</v>
      </c>
      <c r="E45" s="36">
        <v>324018</v>
      </c>
      <c r="F45" s="37">
        <f t="shared" si="4"/>
        <v>250000</v>
      </c>
      <c r="G45" s="38">
        <v>250000</v>
      </c>
      <c r="H45" s="38">
        <v>0</v>
      </c>
      <c r="I45" s="37">
        <v>0</v>
      </c>
      <c r="J45" s="39">
        <v>217000</v>
      </c>
      <c r="K45" s="40">
        <f t="shared" si="5"/>
        <v>0.6697158799819763</v>
      </c>
      <c r="L45" s="37">
        <v>210000</v>
      </c>
      <c r="M45" s="37" t="s">
        <v>210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"/>
    </row>
    <row r="46" spans="1:45" ht="51" customHeight="1">
      <c r="A46" s="31">
        <v>36</v>
      </c>
      <c r="B46" s="31">
        <v>31</v>
      </c>
      <c r="C46" s="35" t="s">
        <v>14</v>
      </c>
      <c r="D46" s="33" t="s">
        <v>46</v>
      </c>
      <c r="E46" s="36">
        <v>200000</v>
      </c>
      <c r="F46" s="37">
        <f t="shared" si="4"/>
        <v>200000</v>
      </c>
      <c r="G46" s="38">
        <v>200000</v>
      </c>
      <c r="H46" s="38">
        <v>0</v>
      </c>
      <c r="I46" s="37"/>
      <c r="J46" s="39">
        <v>0</v>
      </c>
      <c r="K46" s="40">
        <f t="shared" si="5"/>
        <v>0</v>
      </c>
      <c r="L46" s="39">
        <v>0</v>
      </c>
      <c r="M46" s="42" t="s">
        <v>226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"/>
    </row>
    <row r="47" spans="1:45" ht="36.75" customHeight="1">
      <c r="A47" s="31">
        <v>37</v>
      </c>
      <c r="B47" s="31">
        <v>32</v>
      </c>
      <c r="C47" s="35" t="s">
        <v>78</v>
      </c>
      <c r="D47" s="33" t="s">
        <v>46</v>
      </c>
      <c r="E47" s="36">
        <v>350000</v>
      </c>
      <c r="F47" s="37">
        <f t="shared" si="4"/>
        <v>350000</v>
      </c>
      <c r="G47" s="38">
        <v>350000</v>
      </c>
      <c r="H47" s="38">
        <v>0</v>
      </c>
      <c r="I47" s="37"/>
      <c r="J47" s="39">
        <v>349270</v>
      </c>
      <c r="K47" s="40">
        <f t="shared" si="5"/>
        <v>0.9979142857142858</v>
      </c>
      <c r="L47" s="37">
        <v>345000</v>
      </c>
      <c r="M47" s="42" t="s">
        <v>124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"/>
    </row>
    <row r="48" spans="1:45" s="11" customFormat="1" ht="33.75" customHeight="1">
      <c r="A48" s="31">
        <v>38</v>
      </c>
      <c r="B48" s="31">
        <v>33</v>
      </c>
      <c r="C48" s="35" t="s">
        <v>31</v>
      </c>
      <c r="D48" s="33" t="s">
        <v>47</v>
      </c>
      <c r="E48" s="36">
        <v>68000</v>
      </c>
      <c r="F48" s="37">
        <f t="shared" si="4"/>
        <v>68000</v>
      </c>
      <c r="G48" s="38">
        <v>68000</v>
      </c>
      <c r="H48" s="38">
        <v>0</v>
      </c>
      <c r="I48" s="37"/>
      <c r="J48" s="39">
        <v>67000</v>
      </c>
      <c r="K48" s="40">
        <f t="shared" si="5"/>
        <v>0.9852941176470589</v>
      </c>
      <c r="L48" s="39">
        <v>0</v>
      </c>
      <c r="M48" s="37" t="s">
        <v>227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0"/>
    </row>
    <row r="49" spans="1:45" ht="33.75" customHeight="1">
      <c r="A49" s="31">
        <v>39</v>
      </c>
      <c r="B49" s="31">
        <v>34</v>
      </c>
      <c r="C49" s="35" t="s">
        <v>79</v>
      </c>
      <c r="D49" s="33" t="s">
        <v>47</v>
      </c>
      <c r="E49" s="36">
        <v>400000</v>
      </c>
      <c r="F49" s="37">
        <f t="shared" si="4"/>
        <v>200000</v>
      </c>
      <c r="G49" s="38">
        <v>200000</v>
      </c>
      <c r="H49" s="38">
        <v>0</v>
      </c>
      <c r="I49" s="37"/>
      <c r="J49" s="39">
        <v>399999.69</v>
      </c>
      <c r="K49" s="40">
        <f t="shared" si="5"/>
        <v>0.999999225</v>
      </c>
      <c r="L49" s="37">
        <v>289500</v>
      </c>
      <c r="M49" s="37" t="s">
        <v>167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"/>
    </row>
    <row r="50" spans="1:45" ht="37.5" customHeight="1">
      <c r="A50" s="31">
        <v>40</v>
      </c>
      <c r="B50" s="31">
        <v>35</v>
      </c>
      <c r="C50" s="43" t="s">
        <v>34</v>
      </c>
      <c r="D50" s="33" t="s">
        <v>48</v>
      </c>
      <c r="E50" s="36">
        <v>350000</v>
      </c>
      <c r="F50" s="37">
        <f t="shared" si="4"/>
        <v>50000</v>
      </c>
      <c r="G50" s="38">
        <v>50000</v>
      </c>
      <c r="H50" s="38">
        <v>0</v>
      </c>
      <c r="I50" s="37">
        <v>0</v>
      </c>
      <c r="J50" s="39">
        <v>0</v>
      </c>
      <c r="K50" s="40">
        <f t="shared" si="5"/>
        <v>0</v>
      </c>
      <c r="L50" s="39">
        <v>0</v>
      </c>
      <c r="M50" s="42" t="s">
        <v>207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"/>
    </row>
    <row r="51" spans="1:45" ht="64.5" customHeight="1">
      <c r="A51" s="31">
        <v>41</v>
      </c>
      <c r="B51" s="31">
        <v>36</v>
      </c>
      <c r="C51" s="35" t="s">
        <v>80</v>
      </c>
      <c r="D51" s="33" t="s">
        <v>81</v>
      </c>
      <c r="E51" s="36">
        <v>100000</v>
      </c>
      <c r="F51" s="37">
        <f t="shared" si="4"/>
        <v>100000</v>
      </c>
      <c r="G51" s="38">
        <v>100000</v>
      </c>
      <c r="H51" s="38">
        <v>0</v>
      </c>
      <c r="I51" s="37">
        <v>0</v>
      </c>
      <c r="J51" s="39">
        <v>100000</v>
      </c>
      <c r="K51" s="40">
        <f t="shared" si="5"/>
        <v>1</v>
      </c>
      <c r="L51" s="37">
        <v>100000</v>
      </c>
      <c r="M51" s="42" t="s">
        <v>166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"/>
    </row>
    <row r="52" spans="1:45" ht="46.5" customHeight="1">
      <c r="A52" s="31">
        <v>43</v>
      </c>
      <c r="B52" s="31">
        <v>37</v>
      </c>
      <c r="C52" s="35" t="s">
        <v>82</v>
      </c>
      <c r="D52" s="33" t="s">
        <v>49</v>
      </c>
      <c r="E52" s="36">
        <v>187000</v>
      </c>
      <c r="F52" s="37">
        <f t="shared" si="4"/>
        <v>187000</v>
      </c>
      <c r="G52" s="38">
        <v>187000</v>
      </c>
      <c r="H52" s="38">
        <v>0</v>
      </c>
      <c r="I52" s="37">
        <v>0</v>
      </c>
      <c r="J52" s="39">
        <v>187000</v>
      </c>
      <c r="K52" s="40">
        <f t="shared" si="5"/>
        <v>1</v>
      </c>
      <c r="L52" s="37">
        <v>187000</v>
      </c>
      <c r="M52" s="42" t="s">
        <v>166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"/>
    </row>
    <row r="53" spans="1:45" ht="51" customHeight="1">
      <c r="A53" s="31">
        <v>44</v>
      </c>
      <c r="B53" s="31">
        <v>38</v>
      </c>
      <c r="C53" s="43" t="s">
        <v>133</v>
      </c>
      <c r="D53" s="33" t="s">
        <v>49</v>
      </c>
      <c r="E53" s="36">
        <v>100000</v>
      </c>
      <c r="F53" s="37">
        <f>SUM(G53:H53)</f>
        <v>100000</v>
      </c>
      <c r="G53" s="38">
        <v>100000</v>
      </c>
      <c r="H53" s="38">
        <v>0</v>
      </c>
      <c r="I53" s="37">
        <v>0</v>
      </c>
      <c r="J53" s="39">
        <v>100000</v>
      </c>
      <c r="K53" s="40">
        <f>SUM(J53/E53)</f>
        <v>1</v>
      </c>
      <c r="L53" s="37">
        <v>100000</v>
      </c>
      <c r="M53" s="42" t="s">
        <v>166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"/>
    </row>
    <row r="54" spans="1:45" ht="41.25" customHeight="1">
      <c r="A54" s="31">
        <v>45</v>
      </c>
      <c r="B54" s="31">
        <v>39</v>
      </c>
      <c r="C54" s="35" t="s">
        <v>83</v>
      </c>
      <c r="D54" s="33" t="s">
        <v>134</v>
      </c>
      <c r="E54" s="36">
        <v>7735</v>
      </c>
      <c r="F54" s="37">
        <f>SUM(G54:H54)</f>
        <v>15500</v>
      </c>
      <c r="G54" s="38">
        <v>15500</v>
      </c>
      <c r="H54" s="38">
        <v>0</v>
      </c>
      <c r="I54" s="37">
        <v>0</v>
      </c>
      <c r="J54" s="39">
        <v>7650.82</v>
      </c>
      <c r="K54" s="40">
        <f>SUM(J54/E54)</f>
        <v>0.9891170006464124</v>
      </c>
      <c r="L54" s="39">
        <v>0</v>
      </c>
      <c r="M54" s="37" t="s">
        <v>167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"/>
    </row>
    <row r="55" spans="1:45" ht="36" customHeight="1">
      <c r="A55"/>
      <c r="B55" s="59">
        <v>40</v>
      </c>
      <c r="C55" s="35" t="s">
        <v>83</v>
      </c>
      <c r="D55" s="33" t="s">
        <v>135</v>
      </c>
      <c r="E55" s="49">
        <v>409.52</v>
      </c>
      <c r="F55" s="37" t="e">
        <f>SUM(#REF!+#REF!)</f>
        <v>#REF!</v>
      </c>
      <c r="G55" s="37" t="e">
        <f>SUM(#REF!+#REF!)</f>
        <v>#REF!</v>
      </c>
      <c r="H55" s="37" t="e">
        <f>SUM(#REF!+#REF!)</f>
        <v>#REF!</v>
      </c>
      <c r="I55" s="37" t="e">
        <f>SUM(#REF!+#REF!)</f>
        <v>#REF!</v>
      </c>
      <c r="J55" s="39">
        <v>405.06</v>
      </c>
      <c r="K55" s="40">
        <f aca="true" t="shared" si="6" ref="K55:K62">SUM(J55/E55)</f>
        <v>0.9891092010158234</v>
      </c>
      <c r="L55" s="39">
        <v>0</v>
      </c>
      <c r="M55" s="37" t="s">
        <v>167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"/>
    </row>
    <row r="56" spans="1:45" s="14" customFormat="1" ht="48.75" customHeight="1">
      <c r="A56" s="31">
        <v>46</v>
      </c>
      <c r="B56" s="31">
        <v>41</v>
      </c>
      <c r="C56" s="35" t="s">
        <v>104</v>
      </c>
      <c r="D56" s="33" t="s">
        <v>50</v>
      </c>
      <c r="E56" s="36">
        <v>140000</v>
      </c>
      <c r="F56" s="37">
        <f>SUM(G56:H56)</f>
        <v>40000</v>
      </c>
      <c r="G56" s="38">
        <v>40000</v>
      </c>
      <c r="H56" s="38">
        <v>0</v>
      </c>
      <c r="I56" s="37">
        <v>0</v>
      </c>
      <c r="J56" s="39">
        <v>88715</v>
      </c>
      <c r="K56" s="40">
        <f t="shared" si="6"/>
        <v>0.6336785714285714</v>
      </c>
      <c r="L56" s="39">
        <v>0</v>
      </c>
      <c r="M56" s="37" t="s">
        <v>167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"/>
    </row>
    <row r="57" spans="1:45" ht="56.25" customHeight="1">
      <c r="A57" s="31">
        <v>47</v>
      </c>
      <c r="B57" s="31">
        <v>42</v>
      </c>
      <c r="C57" s="35" t="s">
        <v>84</v>
      </c>
      <c r="D57" s="33" t="s">
        <v>51</v>
      </c>
      <c r="E57" s="36">
        <v>1000</v>
      </c>
      <c r="F57" s="37">
        <f>SUM(G57:H57)</f>
        <v>100000</v>
      </c>
      <c r="G57" s="38">
        <v>100000</v>
      </c>
      <c r="H57" s="38">
        <v>0</v>
      </c>
      <c r="I57" s="37">
        <v>0</v>
      </c>
      <c r="J57" s="39">
        <v>0</v>
      </c>
      <c r="K57" s="40">
        <f t="shared" si="6"/>
        <v>0</v>
      </c>
      <c r="L57" s="39">
        <v>0</v>
      </c>
      <c r="M57" s="42" t="s">
        <v>125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"/>
    </row>
    <row r="58" spans="1:45" ht="33" customHeight="1">
      <c r="A58" s="31">
        <v>48</v>
      </c>
      <c r="B58" s="31">
        <v>43</v>
      </c>
      <c r="C58" s="35" t="s">
        <v>26</v>
      </c>
      <c r="D58" s="33" t="s">
        <v>52</v>
      </c>
      <c r="E58" s="36">
        <v>100000</v>
      </c>
      <c r="F58" s="37">
        <f>SUM(G58:H58)</f>
        <v>100000</v>
      </c>
      <c r="G58" s="38">
        <v>100000</v>
      </c>
      <c r="H58" s="38">
        <v>0</v>
      </c>
      <c r="I58" s="37">
        <v>0</v>
      </c>
      <c r="J58" s="39">
        <v>99999.98</v>
      </c>
      <c r="K58" s="40">
        <f t="shared" si="6"/>
        <v>0.9999998</v>
      </c>
      <c r="L58" s="51">
        <v>0</v>
      </c>
      <c r="M58" s="42" t="s">
        <v>180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"/>
    </row>
    <row r="59" spans="1:45" ht="42.75" customHeight="1">
      <c r="A59" s="31">
        <v>49</v>
      </c>
      <c r="B59" s="31">
        <v>44</v>
      </c>
      <c r="C59" s="35" t="s">
        <v>85</v>
      </c>
      <c r="D59" s="33" t="s">
        <v>52</v>
      </c>
      <c r="E59" s="36">
        <v>70000</v>
      </c>
      <c r="F59" s="37">
        <f>SUM(G59:H59)</f>
        <v>70000</v>
      </c>
      <c r="G59" s="38">
        <v>70000</v>
      </c>
      <c r="H59" s="38">
        <v>0</v>
      </c>
      <c r="I59" s="37">
        <v>0</v>
      </c>
      <c r="J59" s="39">
        <v>70000</v>
      </c>
      <c r="K59" s="40">
        <f t="shared" si="6"/>
        <v>1</v>
      </c>
      <c r="L59" s="37">
        <v>70000</v>
      </c>
      <c r="M59" s="42" t="s">
        <v>168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"/>
    </row>
    <row r="60" spans="1:45" s="11" customFormat="1" ht="35.25" customHeight="1">
      <c r="A60" s="31">
        <v>50</v>
      </c>
      <c r="B60" s="31">
        <v>45</v>
      </c>
      <c r="C60" s="35" t="s">
        <v>19</v>
      </c>
      <c r="D60" s="33" t="s">
        <v>52</v>
      </c>
      <c r="E60" s="36">
        <v>100000</v>
      </c>
      <c r="F60" s="37">
        <f>SUM(G60:H60)</f>
        <v>100000</v>
      </c>
      <c r="G60" s="38">
        <v>100000</v>
      </c>
      <c r="H60" s="38">
        <v>0</v>
      </c>
      <c r="I60" s="37">
        <v>0</v>
      </c>
      <c r="J60" s="39">
        <v>0</v>
      </c>
      <c r="K60" s="40">
        <f t="shared" si="6"/>
        <v>0</v>
      </c>
      <c r="L60" s="39">
        <v>0</v>
      </c>
      <c r="M60" s="42" t="s">
        <v>126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10"/>
    </row>
    <row r="61" spans="1:45" s="11" customFormat="1" ht="36" customHeight="1">
      <c r="A61" s="31"/>
      <c r="B61" s="31">
        <v>46</v>
      </c>
      <c r="C61" s="35" t="s">
        <v>136</v>
      </c>
      <c r="D61" s="33" t="s">
        <v>46</v>
      </c>
      <c r="E61" s="36">
        <v>22000</v>
      </c>
      <c r="F61" s="37" t="e">
        <f>SUM(#REF!+#REF!)</f>
        <v>#REF!</v>
      </c>
      <c r="G61" s="37" t="e">
        <f>SUM(#REF!+#REF!)</f>
        <v>#REF!</v>
      </c>
      <c r="H61" s="37" t="e">
        <f>SUM(#REF!+#REF!)</f>
        <v>#REF!</v>
      </c>
      <c r="I61" s="37" t="e">
        <f>SUM(#REF!+#REF!)</f>
        <v>#REF!</v>
      </c>
      <c r="J61" s="39">
        <v>21293.37</v>
      </c>
      <c r="K61" s="40">
        <f t="shared" si="6"/>
        <v>0.9678804545454545</v>
      </c>
      <c r="L61" s="39">
        <v>0</v>
      </c>
      <c r="M61" s="42" t="s">
        <v>167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10"/>
    </row>
    <row r="62" spans="1:45" s="11" customFormat="1" ht="53.25" customHeight="1">
      <c r="A62" s="31"/>
      <c r="B62" s="31">
        <v>47</v>
      </c>
      <c r="C62" s="50" t="s">
        <v>137</v>
      </c>
      <c r="D62" s="33" t="s">
        <v>46</v>
      </c>
      <c r="E62" s="36">
        <v>78677</v>
      </c>
      <c r="F62" s="36"/>
      <c r="G62" s="37"/>
      <c r="H62" s="37"/>
      <c r="I62" s="37"/>
      <c r="J62" s="39">
        <v>36600</v>
      </c>
      <c r="K62" s="40">
        <f t="shared" si="6"/>
        <v>0.4651931314107045</v>
      </c>
      <c r="L62" s="39">
        <v>0</v>
      </c>
      <c r="M62" s="42" t="s">
        <v>167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10"/>
    </row>
    <row r="63" spans="1:45" ht="34.5" customHeight="1">
      <c r="A63" s="31"/>
      <c r="B63" s="31"/>
      <c r="C63" s="66" t="s">
        <v>169</v>
      </c>
      <c r="D63" s="64"/>
      <c r="E63" s="67">
        <f aca="true" t="shared" si="7" ref="E63:J63">SUM(E15:E62)</f>
        <v>17088886.52</v>
      </c>
      <c r="F63" s="67" t="e">
        <f t="shared" si="7"/>
        <v>#REF!</v>
      </c>
      <c r="G63" s="67" t="e">
        <f t="shared" si="7"/>
        <v>#REF!</v>
      </c>
      <c r="H63" s="67" t="e">
        <f t="shared" si="7"/>
        <v>#REF!</v>
      </c>
      <c r="I63" s="67" t="e">
        <f t="shared" si="7"/>
        <v>#REF!</v>
      </c>
      <c r="J63" s="67">
        <f t="shared" si="7"/>
        <v>13508893.809999999</v>
      </c>
      <c r="K63" s="65">
        <f>SUM(J63/E63)</f>
        <v>0.7905075496984457</v>
      </c>
      <c r="L63" s="68">
        <f>SUM(L15:L62)</f>
        <v>5705784</v>
      </c>
      <c r="M63" s="6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"/>
    </row>
    <row r="64" spans="1:45" ht="25.5" customHeight="1">
      <c r="A64" s="31"/>
      <c r="B64" s="31"/>
      <c r="C64" s="32" t="s">
        <v>2</v>
      </c>
      <c r="D64" s="33"/>
      <c r="E64" s="36"/>
      <c r="F64" s="37"/>
      <c r="G64" s="38"/>
      <c r="H64" s="38"/>
      <c r="I64" s="37"/>
      <c r="J64" s="39"/>
      <c r="K64" s="37"/>
      <c r="L64" s="37"/>
      <c r="M64" s="3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"/>
    </row>
    <row r="65" spans="1:45" ht="56.25" customHeight="1">
      <c r="A65" s="31"/>
      <c r="B65" s="31">
        <v>1</v>
      </c>
      <c r="C65" s="35" t="s">
        <v>7</v>
      </c>
      <c r="D65" s="33" t="s">
        <v>45</v>
      </c>
      <c r="E65" s="36">
        <v>100000</v>
      </c>
      <c r="F65" s="37" t="e">
        <f>SUM(#REF!+#REF!)</f>
        <v>#REF!</v>
      </c>
      <c r="G65" s="37" t="e">
        <f>SUM(#REF!+#REF!)</f>
        <v>#REF!</v>
      </c>
      <c r="H65" s="37" t="e">
        <f>SUM(#REF!+#REF!)</f>
        <v>#REF!</v>
      </c>
      <c r="I65" s="37" t="e">
        <f>SUM(#REF!+#REF!)</f>
        <v>#REF!</v>
      </c>
      <c r="J65" s="39">
        <v>100000</v>
      </c>
      <c r="K65" s="40">
        <f aca="true" t="shared" si="8" ref="K65:K97">SUM(J65/E65)</f>
        <v>1</v>
      </c>
      <c r="L65" s="37">
        <v>100000</v>
      </c>
      <c r="M65" s="42" t="s">
        <v>170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"/>
    </row>
    <row r="66" spans="1:45" ht="82.5" customHeight="1">
      <c r="A66" s="31">
        <v>2</v>
      </c>
      <c r="B66" s="31">
        <v>2</v>
      </c>
      <c r="C66" s="43" t="s">
        <v>138</v>
      </c>
      <c r="D66" s="33" t="s">
        <v>45</v>
      </c>
      <c r="E66" s="36">
        <v>210000</v>
      </c>
      <c r="F66" s="37">
        <f aca="true" t="shared" si="9" ref="F66:F107">SUM(G66:H66)</f>
        <v>50000</v>
      </c>
      <c r="G66" s="38">
        <v>50000</v>
      </c>
      <c r="H66" s="38">
        <v>0</v>
      </c>
      <c r="I66" s="37">
        <v>100000</v>
      </c>
      <c r="J66" s="39">
        <v>109244.48</v>
      </c>
      <c r="K66" s="40">
        <f>SUM(J66/E66)</f>
        <v>0.5202118095238095</v>
      </c>
      <c r="L66" s="37">
        <v>109000</v>
      </c>
      <c r="M66" s="42" t="s">
        <v>228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"/>
    </row>
    <row r="67" spans="1:45" ht="84.75" customHeight="1">
      <c r="A67" s="31" t="s">
        <v>91</v>
      </c>
      <c r="B67" s="31">
        <v>3</v>
      </c>
      <c r="C67" s="43" t="s">
        <v>89</v>
      </c>
      <c r="D67" s="33" t="s">
        <v>45</v>
      </c>
      <c r="E67" s="36">
        <v>550000</v>
      </c>
      <c r="F67" s="37">
        <f t="shared" si="9"/>
        <v>0</v>
      </c>
      <c r="G67" s="38">
        <v>0</v>
      </c>
      <c r="H67" s="38">
        <v>0</v>
      </c>
      <c r="I67" s="37">
        <v>0</v>
      </c>
      <c r="J67" s="39">
        <v>50000</v>
      </c>
      <c r="K67" s="40">
        <f t="shared" si="8"/>
        <v>0.09090909090909091</v>
      </c>
      <c r="L67" s="37">
        <v>50000</v>
      </c>
      <c r="M67" s="42" t="s">
        <v>194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"/>
    </row>
    <row r="68" spans="1:45" ht="84" customHeight="1">
      <c r="A68" s="31" t="s">
        <v>92</v>
      </c>
      <c r="B68" s="31">
        <v>4</v>
      </c>
      <c r="C68" s="43" t="s">
        <v>139</v>
      </c>
      <c r="D68" s="33" t="s">
        <v>45</v>
      </c>
      <c r="E68" s="36">
        <v>700000</v>
      </c>
      <c r="F68" s="37">
        <f t="shared" si="9"/>
        <v>0</v>
      </c>
      <c r="G68" s="38">
        <v>0</v>
      </c>
      <c r="H68" s="38">
        <v>0</v>
      </c>
      <c r="I68" s="37">
        <v>0</v>
      </c>
      <c r="J68" s="39">
        <v>700000</v>
      </c>
      <c r="K68" s="40">
        <f t="shared" si="8"/>
        <v>1</v>
      </c>
      <c r="L68" s="37">
        <v>100000</v>
      </c>
      <c r="M68" s="42" t="s">
        <v>195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"/>
    </row>
    <row r="69" spans="1:45" ht="102" customHeight="1">
      <c r="A69" s="31" t="s">
        <v>93</v>
      </c>
      <c r="B69" s="31">
        <v>5</v>
      </c>
      <c r="C69" s="43" t="s">
        <v>90</v>
      </c>
      <c r="D69" s="33" t="s">
        <v>45</v>
      </c>
      <c r="E69" s="36">
        <v>50000</v>
      </c>
      <c r="F69" s="37">
        <f t="shared" si="9"/>
        <v>0</v>
      </c>
      <c r="G69" s="38">
        <v>0</v>
      </c>
      <c r="H69" s="38">
        <v>0</v>
      </c>
      <c r="I69" s="37">
        <v>0</v>
      </c>
      <c r="J69" s="39">
        <v>50000</v>
      </c>
      <c r="K69" s="40">
        <f t="shared" si="8"/>
        <v>1</v>
      </c>
      <c r="L69" s="37">
        <v>50000</v>
      </c>
      <c r="M69" s="42" t="s">
        <v>191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"/>
    </row>
    <row r="70" spans="1:45" ht="36" customHeight="1">
      <c r="A70" s="31">
        <v>3</v>
      </c>
      <c r="B70" s="31">
        <v>6</v>
      </c>
      <c r="C70" s="43" t="s">
        <v>35</v>
      </c>
      <c r="D70" s="33" t="s">
        <v>45</v>
      </c>
      <c r="E70" s="36">
        <v>95000</v>
      </c>
      <c r="F70" s="37">
        <f t="shared" si="9"/>
        <v>95000</v>
      </c>
      <c r="G70" s="38">
        <v>95000</v>
      </c>
      <c r="H70" s="38">
        <v>0</v>
      </c>
      <c r="I70" s="37">
        <v>0</v>
      </c>
      <c r="J70" s="39">
        <v>95000</v>
      </c>
      <c r="K70" s="40">
        <f t="shared" si="8"/>
        <v>1</v>
      </c>
      <c r="L70" s="37">
        <v>95000</v>
      </c>
      <c r="M70" s="42" t="s">
        <v>171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"/>
    </row>
    <row r="71" spans="1:45" ht="38.25" customHeight="1">
      <c r="A71" s="31">
        <v>4</v>
      </c>
      <c r="B71" s="31">
        <v>7</v>
      </c>
      <c r="C71" s="43" t="s">
        <v>33</v>
      </c>
      <c r="D71" s="33" t="s">
        <v>45</v>
      </c>
      <c r="E71" s="36">
        <v>501000</v>
      </c>
      <c r="F71" s="37">
        <f t="shared" si="9"/>
        <v>32000</v>
      </c>
      <c r="G71" s="38">
        <v>32000</v>
      </c>
      <c r="H71" s="38">
        <v>0</v>
      </c>
      <c r="I71" s="37">
        <v>250000</v>
      </c>
      <c r="J71" s="39">
        <v>368756.57</v>
      </c>
      <c r="K71" s="56">
        <f t="shared" si="8"/>
        <v>0.7360410578842316</v>
      </c>
      <c r="L71" s="39">
        <v>0</v>
      </c>
      <c r="M71" s="37" t="s">
        <v>192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"/>
    </row>
    <row r="72" spans="1:45" ht="44.25" customHeight="1">
      <c r="A72" s="31">
        <v>5</v>
      </c>
      <c r="B72" s="31">
        <v>8</v>
      </c>
      <c r="C72" s="43" t="s">
        <v>105</v>
      </c>
      <c r="D72" s="33" t="s">
        <v>45</v>
      </c>
      <c r="E72" s="36">
        <v>23000</v>
      </c>
      <c r="F72" s="37">
        <f t="shared" si="9"/>
        <v>23000</v>
      </c>
      <c r="G72" s="38">
        <v>23000</v>
      </c>
      <c r="H72" s="38">
        <v>0</v>
      </c>
      <c r="I72" s="37">
        <v>0</v>
      </c>
      <c r="J72" s="39">
        <v>23000</v>
      </c>
      <c r="K72" s="40">
        <f t="shared" si="8"/>
        <v>1</v>
      </c>
      <c r="L72" s="37">
        <v>23000</v>
      </c>
      <c r="M72" s="42" t="s">
        <v>171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"/>
    </row>
    <row r="73" spans="1:45" ht="87" customHeight="1">
      <c r="A73" s="31">
        <v>6</v>
      </c>
      <c r="B73" s="31">
        <v>9</v>
      </c>
      <c r="C73" s="43" t="s">
        <v>36</v>
      </c>
      <c r="D73" s="33" t="s">
        <v>45</v>
      </c>
      <c r="E73" s="36">
        <v>123000</v>
      </c>
      <c r="F73" s="37">
        <f t="shared" si="9"/>
        <v>73000</v>
      </c>
      <c r="G73" s="38">
        <v>73000</v>
      </c>
      <c r="H73" s="38">
        <v>0</v>
      </c>
      <c r="I73" s="37">
        <v>50000</v>
      </c>
      <c r="J73" s="39">
        <v>123000</v>
      </c>
      <c r="K73" s="40">
        <f t="shared" si="8"/>
        <v>1</v>
      </c>
      <c r="L73" s="37">
        <v>123000</v>
      </c>
      <c r="M73" s="42" t="s">
        <v>172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"/>
    </row>
    <row r="74" spans="1:45" ht="98.25" customHeight="1">
      <c r="A74" s="31">
        <v>7</v>
      </c>
      <c r="B74" s="31">
        <v>10</v>
      </c>
      <c r="C74" s="43" t="s">
        <v>16</v>
      </c>
      <c r="D74" s="33" t="s">
        <v>45</v>
      </c>
      <c r="E74" s="36">
        <v>83000</v>
      </c>
      <c r="F74" s="37">
        <f t="shared" si="9"/>
        <v>53000</v>
      </c>
      <c r="G74" s="38">
        <v>53000</v>
      </c>
      <c r="H74" s="38">
        <v>0</v>
      </c>
      <c r="I74" s="37">
        <v>0</v>
      </c>
      <c r="J74" s="39">
        <v>0</v>
      </c>
      <c r="K74" s="40">
        <f t="shared" si="8"/>
        <v>0</v>
      </c>
      <c r="L74" s="39">
        <v>0</v>
      </c>
      <c r="M74" s="42" t="s">
        <v>211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"/>
    </row>
    <row r="75" spans="1:45" s="11" customFormat="1" ht="39.75" customHeight="1">
      <c r="A75" s="31">
        <v>8</v>
      </c>
      <c r="B75" s="31">
        <v>11</v>
      </c>
      <c r="C75" s="35" t="s">
        <v>86</v>
      </c>
      <c r="D75" s="33" t="s">
        <v>45</v>
      </c>
      <c r="E75" s="36">
        <v>48000</v>
      </c>
      <c r="F75" s="37">
        <f t="shared" si="9"/>
        <v>48000</v>
      </c>
      <c r="G75" s="38">
        <v>48000</v>
      </c>
      <c r="H75" s="38">
        <v>0</v>
      </c>
      <c r="I75" s="37">
        <v>0</v>
      </c>
      <c r="J75" s="39">
        <v>0</v>
      </c>
      <c r="K75" s="40">
        <f t="shared" si="8"/>
        <v>0</v>
      </c>
      <c r="L75" s="39">
        <v>0</v>
      </c>
      <c r="M75" s="42" t="s">
        <v>212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10"/>
    </row>
    <row r="76" spans="1:45" s="11" customFormat="1" ht="39.75" customHeight="1">
      <c r="A76" s="31"/>
      <c r="B76" s="31">
        <v>12</v>
      </c>
      <c r="C76" s="35" t="s">
        <v>188</v>
      </c>
      <c r="D76" s="33" t="s">
        <v>45</v>
      </c>
      <c r="E76" s="36">
        <v>65000</v>
      </c>
      <c r="F76" s="37"/>
      <c r="G76" s="38"/>
      <c r="H76" s="38"/>
      <c r="I76" s="37"/>
      <c r="J76" s="39">
        <v>0</v>
      </c>
      <c r="K76" s="40">
        <f t="shared" si="8"/>
        <v>0</v>
      </c>
      <c r="L76" s="39">
        <v>0</v>
      </c>
      <c r="M76" s="42" t="s">
        <v>212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0"/>
    </row>
    <row r="77" spans="1:45" ht="36" customHeight="1">
      <c r="A77" s="31">
        <v>10</v>
      </c>
      <c r="B77" s="31">
        <v>13</v>
      </c>
      <c r="C77" s="43" t="s">
        <v>37</v>
      </c>
      <c r="D77" s="33" t="s">
        <v>45</v>
      </c>
      <c r="E77" s="36">
        <v>51000</v>
      </c>
      <c r="F77" s="37">
        <f t="shared" si="9"/>
        <v>51000</v>
      </c>
      <c r="G77" s="38">
        <v>51000</v>
      </c>
      <c r="H77" s="38">
        <v>0</v>
      </c>
      <c r="I77" s="37">
        <v>0</v>
      </c>
      <c r="J77" s="39">
        <v>48999.99</v>
      </c>
      <c r="K77" s="40">
        <f t="shared" si="8"/>
        <v>0.9607841176470587</v>
      </c>
      <c r="L77" s="39">
        <v>0</v>
      </c>
      <c r="M77" s="37" t="s">
        <v>167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"/>
    </row>
    <row r="78" spans="1:45" ht="47.25" customHeight="1">
      <c r="A78" s="31">
        <v>11</v>
      </c>
      <c r="B78" s="31">
        <v>14</v>
      </c>
      <c r="C78" s="35" t="s">
        <v>140</v>
      </c>
      <c r="D78" s="33" t="s">
        <v>45</v>
      </c>
      <c r="E78" s="36">
        <v>110000</v>
      </c>
      <c r="F78" s="37">
        <f t="shared" si="9"/>
        <v>30000</v>
      </c>
      <c r="G78" s="38">
        <v>30000</v>
      </c>
      <c r="H78" s="38">
        <v>0</v>
      </c>
      <c r="I78" s="37">
        <v>0</v>
      </c>
      <c r="J78" s="39">
        <v>110000</v>
      </c>
      <c r="K78" s="40">
        <f t="shared" si="8"/>
        <v>1</v>
      </c>
      <c r="L78" s="37">
        <v>110000</v>
      </c>
      <c r="M78" s="42" t="s">
        <v>173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"/>
    </row>
    <row r="79" spans="1:45" ht="35.25" customHeight="1">
      <c r="A79" s="31">
        <v>12</v>
      </c>
      <c r="B79" s="31">
        <v>15</v>
      </c>
      <c r="C79" s="35" t="s">
        <v>38</v>
      </c>
      <c r="D79" s="33" t="s">
        <v>46</v>
      </c>
      <c r="E79" s="36">
        <v>200000</v>
      </c>
      <c r="F79" s="37">
        <f t="shared" si="9"/>
        <v>200000</v>
      </c>
      <c r="G79" s="38">
        <v>200000</v>
      </c>
      <c r="H79" s="38">
        <v>0</v>
      </c>
      <c r="I79" s="37">
        <v>0</v>
      </c>
      <c r="J79" s="39">
        <v>199930</v>
      </c>
      <c r="K79" s="40">
        <f t="shared" si="8"/>
        <v>0.99965</v>
      </c>
      <c r="L79" s="37">
        <v>86000</v>
      </c>
      <c r="M79" s="42" t="s">
        <v>174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"/>
    </row>
    <row r="80" spans="1:45" s="11" customFormat="1" ht="36" customHeight="1">
      <c r="A80" s="31">
        <v>13</v>
      </c>
      <c r="B80" s="31">
        <v>16</v>
      </c>
      <c r="C80" s="35" t="s">
        <v>141</v>
      </c>
      <c r="D80" s="33" t="s">
        <v>46</v>
      </c>
      <c r="E80" s="36">
        <v>1786400</v>
      </c>
      <c r="F80" s="37">
        <f t="shared" si="9"/>
        <v>1430000</v>
      </c>
      <c r="G80" s="38">
        <v>1430000</v>
      </c>
      <c r="H80" s="38">
        <v>0</v>
      </c>
      <c r="I80" s="37">
        <v>0</v>
      </c>
      <c r="J80" s="39">
        <v>1786400</v>
      </c>
      <c r="K80" s="40">
        <f t="shared" si="8"/>
        <v>1</v>
      </c>
      <c r="L80" s="37">
        <v>245800</v>
      </c>
      <c r="M80" s="42" t="s">
        <v>229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0"/>
    </row>
    <row r="81" spans="1:45" s="11" customFormat="1" ht="80.25" customHeight="1">
      <c r="A81" s="31" t="s">
        <v>102</v>
      </c>
      <c r="B81" s="31">
        <v>17</v>
      </c>
      <c r="C81" s="35" t="s">
        <v>94</v>
      </c>
      <c r="D81" s="33" t="s">
        <v>46</v>
      </c>
      <c r="E81" s="36">
        <v>150000</v>
      </c>
      <c r="F81" s="37">
        <f t="shared" si="9"/>
        <v>0</v>
      </c>
      <c r="G81" s="38">
        <v>0</v>
      </c>
      <c r="H81" s="38">
        <v>0</v>
      </c>
      <c r="I81" s="37">
        <v>0</v>
      </c>
      <c r="J81" s="39">
        <v>150000</v>
      </c>
      <c r="K81" s="40">
        <f t="shared" si="8"/>
        <v>1</v>
      </c>
      <c r="L81" s="37">
        <v>150000</v>
      </c>
      <c r="M81" s="42" t="s">
        <v>202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0"/>
    </row>
    <row r="82" spans="1:45" ht="34.5" customHeight="1">
      <c r="A82" s="31">
        <v>14</v>
      </c>
      <c r="B82" s="31">
        <v>18</v>
      </c>
      <c r="C82" s="35" t="s">
        <v>53</v>
      </c>
      <c r="D82" s="33" t="s">
        <v>46</v>
      </c>
      <c r="E82" s="36">
        <v>150000</v>
      </c>
      <c r="F82" s="37">
        <f t="shared" si="9"/>
        <v>150000</v>
      </c>
      <c r="G82" s="38">
        <v>150000</v>
      </c>
      <c r="H82" s="38">
        <v>0</v>
      </c>
      <c r="I82" s="37">
        <v>0</v>
      </c>
      <c r="J82" s="39">
        <f>149945.72+49.19</f>
        <v>149994.91</v>
      </c>
      <c r="K82" s="40">
        <f t="shared" si="8"/>
        <v>0.9999660666666667</v>
      </c>
      <c r="L82" s="37">
        <v>121400</v>
      </c>
      <c r="M82" s="42" t="s">
        <v>175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"/>
    </row>
    <row r="83" spans="1:45" ht="66" customHeight="1">
      <c r="A83" s="31">
        <v>15</v>
      </c>
      <c r="B83" s="31">
        <v>19</v>
      </c>
      <c r="C83" s="35" t="s">
        <v>27</v>
      </c>
      <c r="D83" s="33" t="s">
        <v>46</v>
      </c>
      <c r="E83" s="36">
        <v>550000</v>
      </c>
      <c r="F83" s="37">
        <f t="shared" si="9"/>
        <v>150000</v>
      </c>
      <c r="G83" s="38">
        <v>150000</v>
      </c>
      <c r="H83" s="38">
        <v>0</v>
      </c>
      <c r="I83" s="37">
        <v>350000</v>
      </c>
      <c r="J83" s="39">
        <v>549800</v>
      </c>
      <c r="K83" s="40">
        <f t="shared" si="8"/>
        <v>0.9996363636363637</v>
      </c>
      <c r="L83" s="37">
        <v>549800</v>
      </c>
      <c r="M83" s="42" t="s">
        <v>230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"/>
    </row>
    <row r="84" spans="1:45" ht="36" customHeight="1">
      <c r="A84" s="31">
        <v>16</v>
      </c>
      <c r="B84" s="31">
        <v>20</v>
      </c>
      <c r="C84" s="35" t="s">
        <v>28</v>
      </c>
      <c r="D84" s="33" t="s">
        <v>46</v>
      </c>
      <c r="E84" s="36">
        <v>100000</v>
      </c>
      <c r="F84" s="37">
        <f t="shared" si="9"/>
        <v>100000</v>
      </c>
      <c r="G84" s="38">
        <v>100000</v>
      </c>
      <c r="H84" s="38">
        <v>0</v>
      </c>
      <c r="I84" s="37">
        <v>0</v>
      </c>
      <c r="J84" s="39">
        <v>0</v>
      </c>
      <c r="K84" s="40">
        <f t="shared" si="8"/>
        <v>0</v>
      </c>
      <c r="L84" s="39">
        <v>0</v>
      </c>
      <c r="M84" s="42" t="s">
        <v>204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"/>
    </row>
    <row r="85" spans="1:45" ht="34.5" customHeight="1">
      <c r="A85" s="31">
        <v>17</v>
      </c>
      <c r="B85" s="31">
        <v>21</v>
      </c>
      <c r="C85" s="35" t="s">
        <v>115</v>
      </c>
      <c r="D85" s="33" t="s">
        <v>46</v>
      </c>
      <c r="E85" s="36">
        <v>300000</v>
      </c>
      <c r="F85" s="37">
        <f t="shared" si="9"/>
        <v>100000</v>
      </c>
      <c r="G85" s="38">
        <v>100000</v>
      </c>
      <c r="H85" s="38">
        <v>0</v>
      </c>
      <c r="I85" s="37">
        <v>0</v>
      </c>
      <c r="J85" s="39">
        <v>285734.22</v>
      </c>
      <c r="K85" s="40">
        <f t="shared" si="8"/>
        <v>0.9524473999999999</v>
      </c>
      <c r="L85" s="37">
        <v>56100</v>
      </c>
      <c r="M85" s="37" t="s">
        <v>120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"/>
    </row>
    <row r="86" spans="1:45" ht="39.75" customHeight="1">
      <c r="A86" s="31">
        <v>18</v>
      </c>
      <c r="B86" s="31">
        <v>22</v>
      </c>
      <c r="C86" s="35" t="s">
        <v>64</v>
      </c>
      <c r="D86" s="33" t="s">
        <v>46</v>
      </c>
      <c r="E86" s="36">
        <v>1119500</v>
      </c>
      <c r="F86" s="37">
        <f t="shared" si="9"/>
        <v>200000</v>
      </c>
      <c r="G86" s="38">
        <v>200000</v>
      </c>
      <c r="H86" s="38">
        <v>0</v>
      </c>
      <c r="I86" s="37">
        <v>0</v>
      </c>
      <c r="J86" s="39">
        <v>1118502.51</v>
      </c>
      <c r="K86" s="40">
        <f t="shared" si="8"/>
        <v>0.9991089861545333</v>
      </c>
      <c r="L86" s="37">
        <v>387500</v>
      </c>
      <c r="M86" s="37" t="s">
        <v>120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"/>
    </row>
    <row r="87" spans="1:45" ht="51.75" customHeight="1">
      <c r="A87" s="31">
        <v>19</v>
      </c>
      <c r="B87" s="31">
        <v>23</v>
      </c>
      <c r="C87" s="35" t="s">
        <v>142</v>
      </c>
      <c r="D87" s="33" t="s">
        <v>46</v>
      </c>
      <c r="E87" s="36">
        <v>300000</v>
      </c>
      <c r="F87" s="37">
        <f t="shared" si="9"/>
        <v>100000</v>
      </c>
      <c r="G87" s="38">
        <v>100000</v>
      </c>
      <c r="H87" s="38">
        <v>0</v>
      </c>
      <c r="I87" s="37">
        <v>200000</v>
      </c>
      <c r="J87" s="39">
        <v>300000</v>
      </c>
      <c r="K87" s="40">
        <f t="shared" si="8"/>
        <v>1</v>
      </c>
      <c r="L87" s="37">
        <v>300000</v>
      </c>
      <c r="M87" s="42" t="s">
        <v>193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"/>
    </row>
    <row r="88" spans="1:45" ht="51.75" customHeight="1">
      <c r="A88" s="31" t="s">
        <v>103</v>
      </c>
      <c r="B88" s="31">
        <v>24</v>
      </c>
      <c r="C88" s="35" t="s">
        <v>95</v>
      </c>
      <c r="D88" s="33" t="s">
        <v>46</v>
      </c>
      <c r="E88" s="36">
        <v>100000</v>
      </c>
      <c r="F88" s="37">
        <f t="shared" si="9"/>
        <v>0</v>
      </c>
      <c r="G88" s="38">
        <v>0</v>
      </c>
      <c r="H88" s="38">
        <v>0</v>
      </c>
      <c r="I88" s="37">
        <v>0</v>
      </c>
      <c r="J88" s="39">
        <v>97600</v>
      </c>
      <c r="K88" s="40">
        <f t="shared" si="8"/>
        <v>0.976</v>
      </c>
      <c r="L88" s="37">
        <v>97600</v>
      </c>
      <c r="M88" s="42" t="s">
        <v>217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"/>
    </row>
    <row r="89" spans="1:45" ht="82.5" customHeight="1">
      <c r="A89" s="31">
        <v>20</v>
      </c>
      <c r="B89" s="31">
        <v>25</v>
      </c>
      <c r="C89" s="35" t="s">
        <v>113</v>
      </c>
      <c r="D89" s="33" t="s">
        <v>46</v>
      </c>
      <c r="E89" s="36">
        <v>450000</v>
      </c>
      <c r="F89" s="37">
        <f t="shared" si="9"/>
        <v>240000</v>
      </c>
      <c r="G89" s="38">
        <f>350000-110000</f>
        <v>240000</v>
      </c>
      <c r="H89" s="38">
        <v>0</v>
      </c>
      <c r="I89" s="37">
        <v>110000</v>
      </c>
      <c r="J89" s="39">
        <v>411617.04</v>
      </c>
      <c r="K89" s="40">
        <f t="shared" si="8"/>
        <v>0.9147045333333332</v>
      </c>
      <c r="L89" s="37">
        <v>78000</v>
      </c>
      <c r="M89" s="42" t="s">
        <v>231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"/>
    </row>
    <row r="90" spans="1:45" ht="33.75" customHeight="1">
      <c r="A90" s="31">
        <v>21</v>
      </c>
      <c r="B90" s="31">
        <v>26</v>
      </c>
      <c r="C90" s="35" t="s">
        <v>18</v>
      </c>
      <c r="D90" s="33" t="s">
        <v>46</v>
      </c>
      <c r="E90" s="36">
        <v>210000</v>
      </c>
      <c r="F90" s="37">
        <f t="shared" si="9"/>
        <v>210000</v>
      </c>
      <c r="G90" s="38">
        <f>100000+110000</f>
        <v>210000</v>
      </c>
      <c r="H90" s="38">
        <v>0</v>
      </c>
      <c r="I90" s="37">
        <f>200000-110000</f>
        <v>90000</v>
      </c>
      <c r="J90" s="39">
        <v>207320</v>
      </c>
      <c r="K90" s="40">
        <f t="shared" si="8"/>
        <v>0.9872380952380952</v>
      </c>
      <c r="L90" s="39">
        <v>0</v>
      </c>
      <c r="M90" s="37" t="s">
        <v>120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"/>
    </row>
    <row r="91" spans="1:45" ht="49.5" customHeight="1">
      <c r="A91" s="31">
        <v>22</v>
      </c>
      <c r="B91" s="31">
        <v>27</v>
      </c>
      <c r="C91" s="35" t="s">
        <v>39</v>
      </c>
      <c r="D91" s="33" t="s">
        <v>46</v>
      </c>
      <c r="E91" s="36">
        <v>50000</v>
      </c>
      <c r="F91" s="37">
        <f t="shared" si="9"/>
        <v>50000</v>
      </c>
      <c r="G91" s="38">
        <v>50000</v>
      </c>
      <c r="H91" s="38">
        <v>0</v>
      </c>
      <c r="I91" s="37">
        <v>0</v>
      </c>
      <c r="J91" s="39">
        <v>0</v>
      </c>
      <c r="K91" s="40">
        <f t="shared" si="8"/>
        <v>0</v>
      </c>
      <c r="L91" s="39">
        <v>0</v>
      </c>
      <c r="M91" s="42" t="s">
        <v>203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"/>
    </row>
    <row r="92" spans="1:45" ht="33" customHeight="1">
      <c r="A92" s="31">
        <v>23</v>
      </c>
      <c r="B92" s="31">
        <v>28</v>
      </c>
      <c r="C92" s="35" t="s">
        <v>29</v>
      </c>
      <c r="D92" s="33" t="s">
        <v>46</v>
      </c>
      <c r="E92" s="36">
        <v>150000</v>
      </c>
      <c r="F92" s="37">
        <f t="shared" si="9"/>
        <v>150000</v>
      </c>
      <c r="G92" s="38">
        <v>150000</v>
      </c>
      <c r="H92" s="38">
        <v>0</v>
      </c>
      <c r="I92" s="37">
        <v>0</v>
      </c>
      <c r="J92" s="39">
        <v>125300</v>
      </c>
      <c r="K92" s="40">
        <f t="shared" si="8"/>
        <v>0.8353333333333334</v>
      </c>
      <c r="L92" s="37">
        <v>125300</v>
      </c>
      <c r="M92" s="42" t="s">
        <v>202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"/>
    </row>
    <row r="93" spans="1:45" ht="31.5" customHeight="1">
      <c r="A93" s="31">
        <v>24</v>
      </c>
      <c r="B93" s="31">
        <v>29</v>
      </c>
      <c r="C93" s="35" t="s">
        <v>32</v>
      </c>
      <c r="D93" s="33" t="s">
        <v>46</v>
      </c>
      <c r="E93" s="36">
        <v>400000</v>
      </c>
      <c r="F93" s="37">
        <f t="shared" si="9"/>
        <v>100000</v>
      </c>
      <c r="G93" s="38">
        <v>100000</v>
      </c>
      <c r="H93" s="38">
        <v>0</v>
      </c>
      <c r="I93" s="37">
        <v>150000</v>
      </c>
      <c r="J93" s="39">
        <v>399907.6</v>
      </c>
      <c r="K93" s="40">
        <f t="shared" si="8"/>
        <v>0.9997689999999999</v>
      </c>
      <c r="L93" s="37">
        <v>374800</v>
      </c>
      <c r="M93" s="37" t="s">
        <v>176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"/>
    </row>
    <row r="94" spans="1:45" ht="38.25" customHeight="1">
      <c r="A94" s="31">
        <v>25</v>
      </c>
      <c r="B94" s="31">
        <v>30</v>
      </c>
      <c r="C94" s="35" t="s">
        <v>63</v>
      </c>
      <c r="D94" s="33" t="s">
        <v>46</v>
      </c>
      <c r="E94" s="36">
        <v>210000</v>
      </c>
      <c r="F94" s="37">
        <f t="shared" si="9"/>
        <v>50000</v>
      </c>
      <c r="G94" s="38">
        <v>50000</v>
      </c>
      <c r="H94" s="38">
        <v>0</v>
      </c>
      <c r="I94" s="37">
        <v>0</v>
      </c>
      <c r="J94" s="39">
        <v>177198</v>
      </c>
      <c r="K94" s="40">
        <f t="shared" si="8"/>
        <v>0.8438</v>
      </c>
      <c r="L94" s="39">
        <v>0</v>
      </c>
      <c r="M94" s="37" t="s">
        <v>120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"/>
    </row>
    <row r="95" spans="1:45" ht="50.25" customHeight="1">
      <c r="A95" s="31">
        <v>26</v>
      </c>
      <c r="B95" s="31">
        <v>31</v>
      </c>
      <c r="C95" s="35" t="s">
        <v>40</v>
      </c>
      <c r="D95" s="33" t="s">
        <v>46</v>
      </c>
      <c r="E95" s="36">
        <v>180000</v>
      </c>
      <c r="F95" s="37">
        <f t="shared" si="9"/>
        <v>180000</v>
      </c>
      <c r="G95" s="38">
        <v>180000</v>
      </c>
      <c r="H95" s="38">
        <v>0</v>
      </c>
      <c r="I95" s="37">
        <v>0</v>
      </c>
      <c r="J95" s="39">
        <v>29095.12</v>
      </c>
      <c r="K95" s="40">
        <f t="shared" si="8"/>
        <v>0.16163955555555554</v>
      </c>
      <c r="L95" s="37">
        <v>23000</v>
      </c>
      <c r="M95" s="42" t="s">
        <v>177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6"/>
    </row>
    <row r="96" spans="1:13" ht="54.75" customHeight="1">
      <c r="A96" s="31">
        <v>27</v>
      </c>
      <c r="B96" s="31">
        <v>32</v>
      </c>
      <c r="C96" s="35" t="s">
        <v>118</v>
      </c>
      <c r="D96" s="33" t="s">
        <v>46</v>
      </c>
      <c r="E96" s="36">
        <v>300000</v>
      </c>
      <c r="F96" s="37">
        <f t="shared" si="9"/>
        <v>200000</v>
      </c>
      <c r="G96" s="38">
        <v>200000</v>
      </c>
      <c r="H96" s="38">
        <v>0</v>
      </c>
      <c r="I96" s="37">
        <v>0</v>
      </c>
      <c r="J96" s="39">
        <v>300000</v>
      </c>
      <c r="K96" s="40">
        <f t="shared" si="8"/>
        <v>1</v>
      </c>
      <c r="L96" s="37">
        <v>287800</v>
      </c>
      <c r="M96" s="42" t="s">
        <v>218</v>
      </c>
    </row>
    <row r="97" spans="1:13" ht="73.5" customHeight="1">
      <c r="A97" s="31">
        <v>28</v>
      </c>
      <c r="B97" s="31">
        <v>33</v>
      </c>
      <c r="C97" s="35" t="s">
        <v>59</v>
      </c>
      <c r="D97" s="33" t="s">
        <v>47</v>
      </c>
      <c r="E97" s="36">
        <v>50000</v>
      </c>
      <c r="F97" s="37">
        <f t="shared" si="9"/>
        <v>50000</v>
      </c>
      <c r="G97" s="38">
        <v>50000</v>
      </c>
      <c r="H97" s="38">
        <v>0</v>
      </c>
      <c r="I97" s="37">
        <v>0</v>
      </c>
      <c r="J97" s="39">
        <v>0</v>
      </c>
      <c r="K97" s="40">
        <f t="shared" si="8"/>
        <v>0</v>
      </c>
      <c r="L97" s="39">
        <v>0</v>
      </c>
      <c r="M97" s="42" t="s">
        <v>178</v>
      </c>
    </row>
    <row r="98" spans="1:13" ht="52.5" customHeight="1">
      <c r="A98" s="31">
        <v>29</v>
      </c>
      <c r="B98" s="31">
        <v>34</v>
      </c>
      <c r="C98" s="35" t="s">
        <v>20</v>
      </c>
      <c r="D98" s="33" t="s">
        <v>47</v>
      </c>
      <c r="E98" s="36">
        <v>50000</v>
      </c>
      <c r="F98" s="37">
        <f t="shared" si="9"/>
        <v>100000</v>
      </c>
      <c r="G98" s="38">
        <v>100000</v>
      </c>
      <c r="H98" s="38">
        <v>0</v>
      </c>
      <c r="I98" s="37">
        <v>0</v>
      </c>
      <c r="J98" s="39">
        <v>50000</v>
      </c>
      <c r="K98" s="40">
        <f aca="true" t="shared" si="10" ref="K98:K125">SUM(J98/E98)</f>
        <v>1</v>
      </c>
      <c r="L98" s="57">
        <v>50000</v>
      </c>
      <c r="M98" s="42" t="s">
        <v>206</v>
      </c>
    </row>
    <row r="99" spans="1:13" ht="96.75" customHeight="1">
      <c r="A99" s="31">
        <v>30</v>
      </c>
      <c r="B99" s="31">
        <v>35</v>
      </c>
      <c r="C99" s="35" t="s">
        <v>21</v>
      </c>
      <c r="D99" s="33" t="s">
        <v>47</v>
      </c>
      <c r="E99" s="36">
        <v>30000</v>
      </c>
      <c r="F99" s="37">
        <f t="shared" si="9"/>
        <v>50000</v>
      </c>
      <c r="G99" s="38">
        <v>50000</v>
      </c>
      <c r="H99" s="38">
        <v>0</v>
      </c>
      <c r="I99" s="37">
        <v>0</v>
      </c>
      <c r="J99" s="39">
        <v>23790</v>
      </c>
      <c r="K99" s="40">
        <f t="shared" si="10"/>
        <v>0.793</v>
      </c>
      <c r="L99" s="39">
        <v>0</v>
      </c>
      <c r="M99" s="42" t="s">
        <v>219</v>
      </c>
    </row>
    <row r="100" spans="1:13" ht="35.25" customHeight="1">
      <c r="A100" s="31">
        <v>31</v>
      </c>
      <c r="B100" s="31">
        <v>36</v>
      </c>
      <c r="C100" s="35" t="s">
        <v>13</v>
      </c>
      <c r="D100" s="33" t="s">
        <v>47</v>
      </c>
      <c r="E100" s="36">
        <v>130000</v>
      </c>
      <c r="F100" s="37">
        <f t="shared" si="9"/>
        <v>100000</v>
      </c>
      <c r="G100" s="38">
        <v>100000</v>
      </c>
      <c r="H100" s="38">
        <v>0</v>
      </c>
      <c r="I100" s="37">
        <v>0</v>
      </c>
      <c r="J100" s="39">
        <v>129983.6</v>
      </c>
      <c r="K100" s="40">
        <f t="shared" si="10"/>
        <v>0.9998738461538462</v>
      </c>
      <c r="L100" s="37">
        <v>128300</v>
      </c>
      <c r="M100" s="42" t="s">
        <v>122</v>
      </c>
    </row>
    <row r="101" spans="1:13" ht="35.25" customHeight="1">
      <c r="A101" s="31">
        <v>32</v>
      </c>
      <c r="B101" s="31">
        <v>37</v>
      </c>
      <c r="C101" s="35" t="s">
        <v>69</v>
      </c>
      <c r="D101" s="33" t="s">
        <v>54</v>
      </c>
      <c r="E101" s="36">
        <v>120000</v>
      </c>
      <c r="F101" s="37">
        <f t="shared" si="9"/>
        <v>120000</v>
      </c>
      <c r="G101" s="38">
        <v>120000</v>
      </c>
      <c r="H101" s="38">
        <v>0</v>
      </c>
      <c r="I101" s="37">
        <v>0</v>
      </c>
      <c r="J101" s="39">
        <v>111522.6</v>
      </c>
      <c r="K101" s="40">
        <f t="shared" si="10"/>
        <v>0.929355</v>
      </c>
      <c r="L101" s="39">
        <v>0</v>
      </c>
      <c r="M101" s="37" t="s">
        <v>167</v>
      </c>
    </row>
    <row r="102" spans="1:13" ht="31.5">
      <c r="A102" s="31">
        <v>33</v>
      </c>
      <c r="B102" s="31">
        <v>38</v>
      </c>
      <c r="C102" s="35" t="s">
        <v>143</v>
      </c>
      <c r="D102" s="33" t="s">
        <v>55</v>
      </c>
      <c r="E102" s="36">
        <v>6000</v>
      </c>
      <c r="F102" s="37">
        <f t="shared" si="9"/>
        <v>200000</v>
      </c>
      <c r="G102" s="38">
        <v>200000</v>
      </c>
      <c r="H102" s="38">
        <v>0</v>
      </c>
      <c r="I102" s="37">
        <v>0</v>
      </c>
      <c r="J102" s="39">
        <v>5150</v>
      </c>
      <c r="K102" s="40">
        <f t="shared" si="10"/>
        <v>0.8583333333333333</v>
      </c>
      <c r="L102" s="39">
        <v>0</v>
      </c>
      <c r="M102" s="37" t="s">
        <v>120</v>
      </c>
    </row>
    <row r="103" spans="1:13" ht="34.5" customHeight="1">
      <c r="A103" s="31">
        <v>34</v>
      </c>
      <c r="B103" s="31">
        <v>39</v>
      </c>
      <c r="C103" s="35" t="s">
        <v>60</v>
      </c>
      <c r="D103" s="33" t="s">
        <v>56</v>
      </c>
      <c r="E103" s="36">
        <v>110000</v>
      </c>
      <c r="F103" s="37">
        <f t="shared" si="9"/>
        <v>110000</v>
      </c>
      <c r="G103" s="38">
        <v>110000</v>
      </c>
      <c r="H103" s="38">
        <v>0</v>
      </c>
      <c r="I103" s="37">
        <v>0</v>
      </c>
      <c r="J103" s="39">
        <v>0</v>
      </c>
      <c r="K103" s="40">
        <f t="shared" si="10"/>
        <v>0</v>
      </c>
      <c r="L103" s="39">
        <v>0</v>
      </c>
      <c r="M103" s="37" t="s">
        <v>179</v>
      </c>
    </row>
    <row r="104" spans="1:13" ht="38.25" customHeight="1">
      <c r="A104" s="31">
        <v>35</v>
      </c>
      <c r="B104" s="31">
        <v>40</v>
      </c>
      <c r="C104" s="35" t="s">
        <v>96</v>
      </c>
      <c r="D104" s="33" t="s">
        <v>49</v>
      </c>
      <c r="E104" s="36">
        <v>177000</v>
      </c>
      <c r="F104" s="37">
        <f t="shared" si="9"/>
        <v>150000</v>
      </c>
      <c r="G104" s="38">
        <v>150000</v>
      </c>
      <c r="H104" s="38">
        <v>0</v>
      </c>
      <c r="I104" s="37">
        <v>0</v>
      </c>
      <c r="J104" s="39">
        <v>56103.83</v>
      </c>
      <c r="K104" s="40">
        <f t="shared" si="10"/>
        <v>0.316970790960452</v>
      </c>
      <c r="L104" s="39">
        <v>0</v>
      </c>
      <c r="M104" s="37" t="s">
        <v>201</v>
      </c>
    </row>
    <row r="105" spans="1:13" ht="35.25" customHeight="1">
      <c r="A105" s="31">
        <v>36</v>
      </c>
      <c r="B105" s="31">
        <v>41</v>
      </c>
      <c r="C105" s="35" t="s">
        <v>106</v>
      </c>
      <c r="D105" s="33" t="s">
        <v>62</v>
      </c>
      <c r="E105" s="36">
        <v>80000</v>
      </c>
      <c r="F105" s="37">
        <f t="shared" si="9"/>
        <v>50000</v>
      </c>
      <c r="G105" s="38">
        <v>50000</v>
      </c>
      <c r="H105" s="38">
        <v>0</v>
      </c>
      <c r="I105" s="37">
        <v>0</v>
      </c>
      <c r="J105" s="39">
        <v>79895.8</v>
      </c>
      <c r="K105" s="40">
        <f t="shared" si="10"/>
        <v>0.9986975</v>
      </c>
      <c r="L105" s="39">
        <v>0</v>
      </c>
      <c r="M105" s="37" t="s">
        <v>120</v>
      </c>
    </row>
    <row r="106" spans="1:13" ht="54.75" customHeight="1">
      <c r="A106" s="31">
        <v>37</v>
      </c>
      <c r="B106" s="31">
        <v>42</v>
      </c>
      <c r="C106" s="35" t="s">
        <v>9</v>
      </c>
      <c r="D106" s="33" t="s">
        <v>57</v>
      </c>
      <c r="E106" s="36">
        <v>110000</v>
      </c>
      <c r="F106" s="37">
        <f t="shared" si="9"/>
        <v>110000</v>
      </c>
      <c r="G106" s="38">
        <f>70000+40000</f>
        <v>110000</v>
      </c>
      <c r="H106" s="38">
        <v>0</v>
      </c>
      <c r="I106" s="37">
        <v>0</v>
      </c>
      <c r="J106" s="39">
        <v>107921.96</v>
      </c>
      <c r="K106" s="40">
        <f t="shared" si="10"/>
        <v>0.9811087272727274</v>
      </c>
      <c r="L106" s="37">
        <v>19899</v>
      </c>
      <c r="M106" s="37" t="s">
        <v>120</v>
      </c>
    </row>
    <row r="107" spans="1:13" ht="162" customHeight="1">
      <c r="A107" s="31">
        <v>38</v>
      </c>
      <c r="B107" s="31">
        <v>43</v>
      </c>
      <c r="C107" s="43" t="s">
        <v>65</v>
      </c>
      <c r="D107" s="33" t="s">
        <v>57</v>
      </c>
      <c r="E107" s="36">
        <v>310000</v>
      </c>
      <c r="F107" s="37">
        <f t="shared" si="9"/>
        <v>210000</v>
      </c>
      <c r="G107" s="38">
        <f>250000-40000</f>
        <v>210000</v>
      </c>
      <c r="H107" s="38">
        <v>0</v>
      </c>
      <c r="I107" s="37">
        <v>0</v>
      </c>
      <c r="J107" s="39">
        <v>293378.05</v>
      </c>
      <c r="K107" s="40">
        <f t="shared" si="10"/>
        <v>0.9463808064516128</v>
      </c>
      <c r="L107" s="37">
        <v>49669</v>
      </c>
      <c r="M107" s="42" t="s">
        <v>180</v>
      </c>
    </row>
    <row r="108" spans="1:13" ht="53.25" customHeight="1">
      <c r="A108" s="31"/>
      <c r="B108" s="31">
        <v>44</v>
      </c>
      <c r="C108" s="52" t="s">
        <v>144</v>
      </c>
      <c r="D108" s="33" t="s">
        <v>145</v>
      </c>
      <c r="E108" s="36">
        <v>130000</v>
      </c>
      <c r="F108" s="37"/>
      <c r="G108" s="37"/>
      <c r="H108" s="37"/>
      <c r="I108" s="37"/>
      <c r="J108" s="39">
        <v>130000</v>
      </c>
      <c r="K108" s="40">
        <f t="shared" si="10"/>
        <v>1</v>
      </c>
      <c r="L108" s="37">
        <v>130000</v>
      </c>
      <c r="M108" s="42" t="s">
        <v>181</v>
      </c>
    </row>
    <row r="109" spans="1:13" ht="146.25" customHeight="1">
      <c r="A109" s="31">
        <v>39</v>
      </c>
      <c r="B109" s="31">
        <v>45</v>
      </c>
      <c r="C109" s="43" t="s">
        <v>146</v>
      </c>
      <c r="D109" s="33" t="s">
        <v>51</v>
      </c>
      <c r="E109" s="36">
        <v>2173000</v>
      </c>
      <c r="F109" s="37">
        <f>SUM(G109:H109)</f>
        <v>773051</v>
      </c>
      <c r="G109" s="38">
        <v>773051</v>
      </c>
      <c r="H109" s="38">
        <v>0</v>
      </c>
      <c r="I109" s="37">
        <v>1400000</v>
      </c>
      <c r="J109" s="39">
        <v>1275781.69</v>
      </c>
      <c r="K109" s="40">
        <f t="shared" si="10"/>
        <v>0.587106161988035</v>
      </c>
      <c r="L109" s="37">
        <v>1253000</v>
      </c>
      <c r="M109" s="42" t="s">
        <v>182</v>
      </c>
    </row>
    <row r="110" spans="1:13" ht="35.25" customHeight="1">
      <c r="A110" s="31">
        <v>40</v>
      </c>
      <c r="B110" s="31">
        <v>46</v>
      </c>
      <c r="C110" s="43" t="s">
        <v>30</v>
      </c>
      <c r="D110" s="33" t="s">
        <v>52</v>
      </c>
      <c r="E110" s="36">
        <v>420000</v>
      </c>
      <c r="F110" s="37">
        <f>SUM(G110:H110)</f>
        <v>200000</v>
      </c>
      <c r="G110" s="38">
        <v>200000</v>
      </c>
      <c r="H110" s="38">
        <v>0</v>
      </c>
      <c r="I110" s="37">
        <v>0</v>
      </c>
      <c r="J110" s="39">
        <v>406230</v>
      </c>
      <c r="K110" s="40">
        <f t="shared" si="10"/>
        <v>0.9672142857142857</v>
      </c>
      <c r="L110" s="39">
        <v>0</v>
      </c>
      <c r="M110" s="42" t="s">
        <v>183</v>
      </c>
    </row>
    <row r="111" spans="1:13" ht="40.5" customHeight="1">
      <c r="A111" s="31"/>
      <c r="B111" s="31">
        <v>47</v>
      </c>
      <c r="C111" s="35" t="s">
        <v>147</v>
      </c>
      <c r="D111" s="33" t="s">
        <v>52</v>
      </c>
      <c r="E111" s="36">
        <v>35000</v>
      </c>
      <c r="F111" s="37" t="e">
        <f>SUM(#REF!+#REF!)</f>
        <v>#REF!</v>
      </c>
      <c r="G111" s="37" t="e">
        <f>SUM(#REF!+#REF!)</f>
        <v>#REF!</v>
      </c>
      <c r="H111" s="37" t="e">
        <f>SUM(#REF!+#REF!)</f>
        <v>#REF!</v>
      </c>
      <c r="I111" s="37" t="e">
        <f>SUM(#REF!+#REF!)</f>
        <v>#REF!</v>
      </c>
      <c r="J111" s="39">
        <v>31268.6</v>
      </c>
      <c r="K111" s="40">
        <f t="shared" si="10"/>
        <v>0.8933885714285714</v>
      </c>
      <c r="L111" s="39">
        <v>0</v>
      </c>
      <c r="M111" s="42" t="s">
        <v>167</v>
      </c>
    </row>
    <row r="112" spans="1:13" ht="52.5" customHeight="1">
      <c r="A112" s="31"/>
      <c r="B112" s="31">
        <v>48</v>
      </c>
      <c r="C112" s="35" t="s">
        <v>189</v>
      </c>
      <c r="D112" s="33" t="s">
        <v>52</v>
      </c>
      <c r="E112" s="36">
        <v>60051</v>
      </c>
      <c r="F112" s="37"/>
      <c r="G112" s="37"/>
      <c r="H112" s="37"/>
      <c r="I112" s="37"/>
      <c r="J112" s="39">
        <v>45490</v>
      </c>
      <c r="K112" s="40">
        <f t="shared" si="10"/>
        <v>0.757522772310203</v>
      </c>
      <c r="L112" s="39">
        <v>0</v>
      </c>
      <c r="M112" s="42" t="s">
        <v>200</v>
      </c>
    </row>
    <row r="113" spans="1:13" ht="51" customHeight="1">
      <c r="A113" s="31">
        <v>41</v>
      </c>
      <c r="B113" s="31">
        <v>49</v>
      </c>
      <c r="C113" s="43" t="s">
        <v>66</v>
      </c>
      <c r="D113" s="33" t="s">
        <v>70</v>
      </c>
      <c r="E113" s="36">
        <v>37000</v>
      </c>
      <c r="F113" s="37">
        <f aca="true" t="shared" si="11" ref="F113:F118">SUM(H113+G113)</f>
        <v>37000</v>
      </c>
      <c r="G113" s="38">
        <v>37000</v>
      </c>
      <c r="H113" s="38">
        <v>0</v>
      </c>
      <c r="I113" s="37">
        <v>0</v>
      </c>
      <c r="J113" s="39">
        <v>37000</v>
      </c>
      <c r="K113" s="40">
        <f t="shared" si="10"/>
        <v>1</v>
      </c>
      <c r="L113" s="39">
        <v>0</v>
      </c>
      <c r="M113" s="37" t="s">
        <v>167</v>
      </c>
    </row>
    <row r="114" spans="1:13" ht="21.75" customHeight="1">
      <c r="A114" s="31">
        <v>42</v>
      </c>
      <c r="B114" s="31">
        <v>50</v>
      </c>
      <c r="C114" s="35" t="s">
        <v>97</v>
      </c>
      <c r="D114" s="33" t="s">
        <v>46</v>
      </c>
      <c r="E114" s="36">
        <v>20000</v>
      </c>
      <c r="F114" s="37">
        <f t="shared" si="11"/>
        <v>0</v>
      </c>
      <c r="G114" s="38">
        <v>0</v>
      </c>
      <c r="H114" s="38">
        <v>0</v>
      </c>
      <c r="I114" s="37">
        <v>0</v>
      </c>
      <c r="J114" s="39">
        <v>0</v>
      </c>
      <c r="K114" s="40">
        <f t="shared" si="10"/>
        <v>0</v>
      </c>
      <c r="L114" s="39">
        <v>0</v>
      </c>
      <c r="M114" s="37" t="s">
        <v>184</v>
      </c>
    </row>
    <row r="115" spans="1:13" ht="35.25" customHeight="1">
      <c r="A115" s="31">
        <v>43</v>
      </c>
      <c r="B115" s="31">
        <v>51</v>
      </c>
      <c r="C115" s="35" t="s">
        <v>100</v>
      </c>
      <c r="D115" s="33" t="s">
        <v>46</v>
      </c>
      <c r="E115" s="36">
        <v>20000</v>
      </c>
      <c r="F115" s="37">
        <f t="shared" si="11"/>
        <v>0</v>
      </c>
      <c r="G115" s="37">
        <v>0</v>
      </c>
      <c r="H115" s="37"/>
      <c r="I115" s="37">
        <v>0</v>
      </c>
      <c r="J115" s="39">
        <v>0</v>
      </c>
      <c r="K115" s="40">
        <f t="shared" si="10"/>
        <v>0</v>
      </c>
      <c r="L115" s="39">
        <v>0</v>
      </c>
      <c r="M115" s="37" t="s">
        <v>184</v>
      </c>
    </row>
    <row r="116" spans="1:13" ht="57" customHeight="1">
      <c r="A116" s="31">
        <v>44</v>
      </c>
      <c r="B116" s="31">
        <v>52</v>
      </c>
      <c r="C116" s="35" t="s">
        <v>114</v>
      </c>
      <c r="D116" s="33" t="s">
        <v>51</v>
      </c>
      <c r="E116" s="36">
        <v>320118</v>
      </c>
      <c r="F116" s="37">
        <f t="shared" si="11"/>
        <v>0</v>
      </c>
      <c r="G116" s="38">
        <v>0</v>
      </c>
      <c r="H116" s="38">
        <v>0</v>
      </c>
      <c r="I116" s="37">
        <v>0</v>
      </c>
      <c r="J116" s="39">
        <v>317205.55</v>
      </c>
      <c r="K116" s="40">
        <f t="shared" si="10"/>
        <v>0.9909019486564329</v>
      </c>
      <c r="L116" s="37">
        <v>245500</v>
      </c>
      <c r="M116" s="42" t="s">
        <v>199</v>
      </c>
    </row>
    <row r="117" spans="1:13" ht="22.5" customHeight="1">
      <c r="A117" s="31">
        <v>45</v>
      </c>
      <c r="B117" s="31">
        <v>53</v>
      </c>
      <c r="C117" s="35" t="s">
        <v>101</v>
      </c>
      <c r="D117" s="33" t="s">
        <v>52</v>
      </c>
      <c r="E117" s="36">
        <v>200000</v>
      </c>
      <c r="F117" s="37">
        <f t="shared" si="11"/>
        <v>0</v>
      </c>
      <c r="G117" s="38">
        <v>0</v>
      </c>
      <c r="H117" s="38">
        <v>0</v>
      </c>
      <c r="I117" s="37">
        <v>0</v>
      </c>
      <c r="J117" s="39">
        <v>0</v>
      </c>
      <c r="K117" s="40">
        <f t="shared" si="10"/>
        <v>0</v>
      </c>
      <c r="L117" s="39">
        <v>0</v>
      </c>
      <c r="M117" s="42" t="s">
        <v>185</v>
      </c>
    </row>
    <row r="118" spans="1:13" ht="34.5" customHeight="1">
      <c r="A118" s="31">
        <v>46</v>
      </c>
      <c r="B118" s="31">
        <v>54</v>
      </c>
      <c r="C118" s="35" t="s">
        <v>232</v>
      </c>
      <c r="D118" s="33" t="s">
        <v>116</v>
      </c>
      <c r="E118" s="36">
        <v>7500</v>
      </c>
      <c r="F118" s="37">
        <f t="shared" si="11"/>
        <v>0</v>
      </c>
      <c r="G118" s="38">
        <v>0</v>
      </c>
      <c r="H118" s="38">
        <v>0</v>
      </c>
      <c r="I118" s="37">
        <v>0</v>
      </c>
      <c r="J118" s="39">
        <v>7320</v>
      </c>
      <c r="K118" s="40">
        <f t="shared" si="10"/>
        <v>0.976</v>
      </c>
      <c r="L118" s="39">
        <v>0</v>
      </c>
      <c r="M118" s="37" t="s">
        <v>167</v>
      </c>
    </row>
    <row r="119" spans="1:13" ht="22.5" customHeight="1">
      <c r="A119" s="31"/>
      <c r="B119" s="31">
        <v>55</v>
      </c>
      <c r="C119" s="35" t="s">
        <v>148</v>
      </c>
      <c r="D119" s="33" t="s">
        <v>151</v>
      </c>
      <c r="E119" s="36">
        <v>33894</v>
      </c>
      <c r="F119" s="37"/>
      <c r="G119" s="37"/>
      <c r="H119" s="37"/>
      <c r="I119" s="37"/>
      <c r="J119" s="39">
        <v>33395.71</v>
      </c>
      <c r="K119" s="40">
        <f t="shared" si="10"/>
        <v>0.9852985779193958</v>
      </c>
      <c r="L119" s="39">
        <v>0</v>
      </c>
      <c r="M119" s="37" t="s">
        <v>167</v>
      </c>
    </row>
    <row r="120" spans="1:13" ht="31.5" customHeight="1">
      <c r="A120" s="31"/>
      <c r="B120" s="31">
        <v>56</v>
      </c>
      <c r="C120" s="35" t="s">
        <v>149</v>
      </c>
      <c r="D120" s="33" t="s">
        <v>150</v>
      </c>
      <c r="E120" s="36">
        <v>7000</v>
      </c>
      <c r="F120" s="37"/>
      <c r="G120" s="37"/>
      <c r="H120" s="37"/>
      <c r="I120" s="37"/>
      <c r="J120" s="39">
        <v>6954</v>
      </c>
      <c r="K120" s="40">
        <f t="shared" si="10"/>
        <v>0.9934285714285714</v>
      </c>
      <c r="L120" s="39">
        <v>0</v>
      </c>
      <c r="M120" s="37" t="s">
        <v>167</v>
      </c>
    </row>
    <row r="121" spans="1:13" ht="31.5" customHeight="1">
      <c r="A121" s="31"/>
      <c r="B121" s="31">
        <v>57</v>
      </c>
      <c r="C121" s="35" t="s">
        <v>152</v>
      </c>
      <c r="D121" s="33" t="s">
        <v>52</v>
      </c>
      <c r="E121" s="36">
        <v>17000</v>
      </c>
      <c r="F121" s="37"/>
      <c r="G121" s="37"/>
      <c r="H121" s="37"/>
      <c r="I121" s="37"/>
      <c r="J121" s="39">
        <v>16800</v>
      </c>
      <c r="K121" s="40">
        <f t="shared" si="10"/>
        <v>0.9882352941176471</v>
      </c>
      <c r="L121" s="39">
        <v>0</v>
      </c>
      <c r="M121" s="37" t="s">
        <v>167</v>
      </c>
    </row>
    <row r="122" spans="1:13" ht="38.25" customHeight="1">
      <c r="A122" s="31">
        <v>47</v>
      </c>
      <c r="B122" s="31">
        <v>58</v>
      </c>
      <c r="C122" s="35" t="s">
        <v>154</v>
      </c>
      <c r="D122" s="33" t="s">
        <v>46</v>
      </c>
      <c r="E122" s="36">
        <v>20000</v>
      </c>
      <c r="F122" s="37">
        <f>SUM(H122+G122)</f>
        <v>0</v>
      </c>
      <c r="G122" s="38">
        <v>0</v>
      </c>
      <c r="H122" s="38">
        <v>0</v>
      </c>
      <c r="I122" s="37">
        <v>0</v>
      </c>
      <c r="J122" s="39">
        <v>0</v>
      </c>
      <c r="K122" s="40">
        <f t="shared" si="10"/>
        <v>0</v>
      </c>
      <c r="L122" s="39">
        <v>0</v>
      </c>
      <c r="M122" s="42" t="s">
        <v>186</v>
      </c>
    </row>
    <row r="123" spans="1:13" ht="51" customHeight="1">
      <c r="A123" s="31"/>
      <c r="B123" s="31">
        <v>59</v>
      </c>
      <c r="C123" s="50" t="s">
        <v>153</v>
      </c>
      <c r="D123" s="33" t="s">
        <v>46</v>
      </c>
      <c r="E123" s="36">
        <v>245244</v>
      </c>
      <c r="F123" s="36"/>
      <c r="G123" s="37"/>
      <c r="H123" s="37"/>
      <c r="I123" s="37"/>
      <c r="J123" s="39">
        <v>219227</v>
      </c>
      <c r="K123" s="40">
        <f t="shared" si="10"/>
        <v>0.8939138164440312</v>
      </c>
      <c r="L123" s="37">
        <v>193607</v>
      </c>
      <c r="M123" s="42" t="s">
        <v>187</v>
      </c>
    </row>
    <row r="124" spans="1:13" s="70" customFormat="1" ht="21" customHeight="1">
      <c r="A124" s="69"/>
      <c r="B124" s="69"/>
      <c r="C124" s="66" t="s">
        <v>155</v>
      </c>
      <c r="D124" s="64"/>
      <c r="E124" s="67">
        <f aca="true" t="shared" si="12" ref="E124:J124">SUM(E65:E123)</f>
        <v>14333707</v>
      </c>
      <c r="F124" s="67" t="e">
        <f t="shared" si="12"/>
        <v>#REF!</v>
      </c>
      <c r="G124" s="67" t="e">
        <f t="shared" si="12"/>
        <v>#REF!</v>
      </c>
      <c r="H124" s="67" t="e">
        <f t="shared" si="12"/>
        <v>#REF!</v>
      </c>
      <c r="I124" s="67" t="e">
        <f t="shared" si="12"/>
        <v>#REF!</v>
      </c>
      <c r="J124" s="67">
        <f t="shared" si="12"/>
        <v>11450818.830000002</v>
      </c>
      <c r="K124" s="40"/>
      <c r="L124" s="68">
        <f>SUM(L65:L123)</f>
        <v>5713075</v>
      </c>
      <c r="M124" s="68"/>
    </row>
    <row r="125" spans="1:13" ht="35.25" customHeight="1">
      <c r="A125" s="30"/>
      <c r="B125" s="30"/>
      <c r="C125" s="48" t="s">
        <v>156</v>
      </c>
      <c r="D125" s="33"/>
      <c r="E125" s="49">
        <f aca="true" t="shared" si="13" ref="E125:J125">SUM(E124+E63)</f>
        <v>31422593.52</v>
      </c>
      <c r="F125" s="36" t="e">
        <f t="shared" si="13"/>
        <v>#REF!</v>
      </c>
      <c r="G125" s="36" t="e">
        <f t="shared" si="13"/>
        <v>#REF!</v>
      </c>
      <c r="H125" s="36" t="e">
        <f t="shared" si="13"/>
        <v>#REF!</v>
      </c>
      <c r="I125" s="36" t="e">
        <f t="shared" si="13"/>
        <v>#REF!</v>
      </c>
      <c r="J125" s="49">
        <f t="shared" si="13"/>
        <v>24959712.64</v>
      </c>
      <c r="K125" s="40">
        <f t="shared" si="10"/>
        <v>0.7943237601986458</v>
      </c>
      <c r="L125" s="72">
        <f>SUM(L124+L63)</f>
        <v>11418859</v>
      </c>
      <c r="M125" s="36"/>
    </row>
    <row r="126" spans="3:13" ht="19.5" customHeight="1">
      <c r="C126" s="89"/>
      <c r="D126" s="90"/>
      <c r="E126" s="90"/>
      <c r="F126" s="90"/>
      <c r="G126" s="90"/>
      <c r="H126" s="90"/>
      <c r="I126" s="90"/>
      <c r="J126" s="18"/>
      <c r="K126" s="18"/>
      <c r="L126" s="18"/>
      <c r="M126" s="18"/>
    </row>
    <row r="127" spans="3:9" ht="15.75">
      <c r="C127" s="2"/>
      <c r="D127" s="2"/>
      <c r="E127" s="2"/>
      <c r="F127" s="2"/>
      <c r="G127" s="2"/>
      <c r="H127" s="2"/>
      <c r="I127" s="2"/>
    </row>
    <row r="128" spans="3:9" ht="15.75">
      <c r="C128" s="2"/>
      <c r="D128" s="2"/>
      <c r="E128" s="2"/>
      <c r="F128" s="2"/>
      <c r="G128" s="2"/>
      <c r="H128" s="2"/>
      <c r="I128" s="2"/>
    </row>
    <row r="129" spans="3:9" ht="15.75">
      <c r="C129" s="2"/>
      <c r="D129" s="2"/>
      <c r="E129" s="2"/>
      <c r="F129" s="2"/>
      <c r="G129" s="2"/>
      <c r="H129" s="2"/>
      <c r="I129" s="2"/>
    </row>
    <row r="130" spans="3:9" ht="15.75">
      <c r="C130" s="2"/>
      <c r="D130" s="2"/>
      <c r="E130" s="2"/>
      <c r="F130" s="2"/>
      <c r="G130" s="2"/>
      <c r="H130" s="2"/>
      <c r="I130" s="2"/>
    </row>
    <row r="131" spans="3:9" ht="15.75">
      <c r="C131" s="2"/>
      <c r="D131" s="2"/>
      <c r="E131" s="2"/>
      <c r="F131" s="2"/>
      <c r="G131" s="2"/>
      <c r="H131" s="2"/>
      <c r="I131" s="2"/>
    </row>
    <row r="132" spans="3:9" ht="15.75">
      <c r="C132" s="2"/>
      <c r="D132" s="2"/>
      <c r="E132" s="2"/>
      <c r="F132" s="2"/>
      <c r="G132" s="2"/>
      <c r="H132" s="2"/>
      <c r="I132" s="2"/>
    </row>
    <row r="133" spans="3:9" ht="15.75">
      <c r="C133" s="2"/>
      <c r="D133" s="2"/>
      <c r="E133" s="2"/>
      <c r="F133" s="2"/>
      <c r="G133" s="2"/>
      <c r="H133" s="2"/>
      <c r="I133" s="2"/>
    </row>
    <row r="134" spans="3:9" ht="15.75">
      <c r="C134" s="2"/>
      <c r="D134" s="2"/>
      <c r="E134" s="2"/>
      <c r="F134" s="2"/>
      <c r="G134" s="2"/>
      <c r="H134" s="2"/>
      <c r="I134" s="2"/>
    </row>
    <row r="135" spans="3:9" ht="15.75">
      <c r="C135" s="2"/>
      <c r="D135" s="2"/>
      <c r="E135" s="2"/>
      <c r="F135" s="2"/>
      <c r="G135" s="2"/>
      <c r="H135" s="2"/>
      <c r="I135" s="2"/>
    </row>
    <row r="136" spans="3:9" ht="15.75">
      <c r="C136" s="2"/>
      <c r="D136" s="2"/>
      <c r="E136" s="2"/>
      <c r="F136" s="2"/>
      <c r="G136" s="2"/>
      <c r="H136" s="2"/>
      <c r="I136" s="2"/>
    </row>
    <row r="137" spans="3:9" ht="15.75">
      <c r="C137" s="2"/>
      <c r="D137" s="2"/>
      <c r="E137" s="2"/>
      <c r="F137" s="2"/>
      <c r="G137" s="2"/>
      <c r="H137" s="2"/>
      <c r="I137" s="2"/>
    </row>
    <row r="138" spans="3:9" ht="15.75">
      <c r="C138" s="2"/>
      <c r="D138" s="2"/>
      <c r="E138" s="2"/>
      <c r="F138" s="2"/>
      <c r="G138" s="2"/>
      <c r="H138" s="2"/>
      <c r="I138" s="2"/>
    </row>
    <row r="139" spans="3:9" ht="15.75">
      <c r="C139" s="2"/>
      <c r="D139" s="2"/>
      <c r="E139" s="2"/>
      <c r="F139" s="2"/>
      <c r="G139" s="2"/>
      <c r="H139" s="2"/>
      <c r="I139" s="2"/>
    </row>
    <row r="140" spans="3:9" ht="15.75">
      <c r="C140" s="2"/>
      <c r="D140" s="2"/>
      <c r="E140" s="2"/>
      <c r="F140" s="2"/>
      <c r="G140" s="2"/>
      <c r="H140" s="2"/>
      <c r="I140" s="2"/>
    </row>
    <row r="141" spans="3:9" ht="15.75">
      <c r="C141" s="2"/>
      <c r="D141" s="2"/>
      <c r="E141" s="2"/>
      <c r="F141" s="2"/>
      <c r="G141" s="2"/>
      <c r="H141" s="2"/>
      <c r="I141" s="2"/>
    </row>
    <row r="142" spans="3:9" ht="15.75">
      <c r="C142" s="2"/>
      <c r="D142" s="2"/>
      <c r="E142" s="2"/>
      <c r="F142" s="2"/>
      <c r="G142" s="2"/>
      <c r="H142" s="2"/>
      <c r="I142" s="2"/>
    </row>
    <row r="143" spans="3:9" ht="15.75">
      <c r="C143" s="2"/>
      <c r="D143" s="2"/>
      <c r="E143" s="2"/>
      <c r="F143" s="2"/>
      <c r="G143" s="2"/>
      <c r="H143" s="2"/>
      <c r="I143" s="2"/>
    </row>
    <row r="144" spans="3:9" ht="15.75">
      <c r="C144" s="2"/>
      <c r="D144" s="2"/>
      <c r="E144" s="2"/>
      <c r="F144" s="2"/>
      <c r="G144" s="2"/>
      <c r="H144" s="2"/>
      <c r="I144" s="2"/>
    </row>
    <row r="145" spans="3:9" ht="15.75">
      <c r="C145" s="2"/>
      <c r="D145" s="2"/>
      <c r="E145" s="2"/>
      <c r="F145" s="2"/>
      <c r="G145" s="2"/>
      <c r="H145" s="2"/>
      <c r="I145" s="2"/>
    </row>
    <row r="146" spans="3:9" ht="15.75">
      <c r="C146" s="2"/>
      <c r="D146" s="2"/>
      <c r="E146" s="2"/>
      <c r="F146" s="2"/>
      <c r="G146" s="2"/>
      <c r="H146" s="2"/>
      <c r="I146" s="2"/>
    </row>
    <row r="147" spans="3:9" ht="15.75">
      <c r="C147" s="2"/>
      <c r="D147" s="2"/>
      <c r="E147" s="2"/>
      <c r="F147" s="2"/>
      <c r="G147" s="2"/>
      <c r="H147" s="2"/>
      <c r="I147" s="2"/>
    </row>
    <row r="148" spans="3:9" ht="15.75">
      <c r="C148" s="2"/>
      <c r="D148" s="2"/>
      <c r="E148" s="2"/>
      <c r="F148" s="2"/>
      <c r="G148" s="2"/>
      <c r="H148" s="2"/>
      <c r="I148" s="2"/>
    </row>
    <row r="149" spans="3:9" ht="15.75">
      <c r="C149" s="2"/>
      <c r="D149" s="2"/>
      <c r="E149" s="2"/>
      <c r="F149" s="2"/>
      <c r="G149" s="2"/>
      <c r="H149" s="2"/>
      <c r="I149" s="2"/>
    </row>
    <row r="150" spans="3:9" ht="15.75">
      <c r="C150" s="2"/>
      <c r="D150" s="2"/>
      <c r="E150" s="2"/>
      <c r="F150" s="2"/>
      <c r="G150" s="2"/>
      <c r="H150" s="2"/>
      <c r="I150" s="2"/>
    </row>
    <row r="151" spans="3:9" ht="15.75">
      <c r="C151" s="2"/>
      <c r="D151" s="2"/>
      <c r="E151" s="2"/>
      <c r="F151" s="2"/>
      <c r="G151" s="2"/>
      <c r="H151" s="2"/>
      <c r="I151" s="2"/>
    </row>
    <row r="152" spans="3:9" ht="15.75">
      <c r="C152" s="2"/>
      <c r="D152" s="2"/>
      <c r="E152" s="2"/>
      <c r="F152" s="2"/>
      <c r="G152" s="2"/>
      <c r="H152" s="2"/>
      <c r="I152" s="2"/>
    </row>
    <row r="153" spans="3:9" ht="15.75">
      <c r="C153" s="2"/>
      <c r="D153" s="2"/>
      <c r="E153" s="2"/>
      <c r="F153" s="2"/>
      <c r="G153" s="2"/>
      <c r="H153" s="2"/>
      <c r="I153" s="2"/>
    </row>
    <row r="154" spans="3:9" ht="15.75">
      <c r="C154" s="2"/>
      <c r="D154" s="2"/>
      <c r="E154" s="2"/>
      <c r="F154" s="2"/>
      <c r="G154" s="2"/>
      <c r="H154" s="2"/>
      <c r="I154" s="2"/>
    </row>
    <row r="155" spans="3:9" ht="15.75">
      <c r="C155" s="2"/>
      <c r="D155" s="2"/>
      <c r="E155" s="2"/>
      <c r="F155" s="2"/>
      <c r="G155" s="2"/>
      <c r="H155" s="2"/>
      <c r="I155" s="2"/>
    </row>
    <row r="156" spans="3:9" ht="15.75">
      <c r="C156" s="2"/>
      <c r="D156" s="2"/>
      <c r="E156" s="2"/>
      <c r="F156" s="2"/>
      <c r="G156" s="2"/>
      <c r="H156" s="2"/>
      <c r="I156" s="2"/>
    </row>
    <row r="157" spans="3:9" ht="15.75">
      <c r="C157" s="2"/>
      <c r="D157" s="2"/>
      <c r="E157" s="2"/>
      <c r="F157" s="2"/>
      <c r="G157" s="2"/>
      <c r="H157" s="2"/>
      <c r="I157" s="2"/>
    </row>
    <row r="158" spans="3:9" ht="15.75">
      <c r="C158" s="2"/>
      <c r="D158" s="2"/>
      <c r="E158" s="2"/>
      <c r="F158" s="2"/>
      <c r="G158" s="2"/>
      <c r="H158" s="2"/>
      <c r="I158" s="2"/>
    </row>
    <row r="159" spans="3:9" ht="15.75">
      <c r="C159" s="2"/>
      <c r="D159" s="2"/>
      <c r="E159" s="2"/>
      <c r="F159" s="2"/>
      <c r="G159" s="2"/>
      <c r="H159" s="2"/>
      <c r="I159" s="2"/>
    </row>
    <row r="160" spans="3:9" ht="15.75">
      <c r="C160" s="2"/>
      <c r="D160" s="2"/>
      <c r="E160" s="2"/>
      <c r="F160" s="2"/>
      <c r="G160" s="2"/>
      <c r="H160" s="2"/>
      <c r="I160" s="2"/>
    </row>
    <row r="161" spans="3:9" ht="15.75">
      <c r="C161" s="2"/>
      <c r="D161" s="2"/>
      <c r="E161" s="2"/>
      <c r="F161" s="2"/>
      <c r="G161" s="2"/>
      <c r="H161" s="2"/>
      <c r="I161" s="2"/>
    </row>
    <row r="162" spans="3:9" ht="15.75">
      <c r="C162" s="2"/>
      <c r="D162" s="2"/>
      <c r="E162" s="2"/>
      <c r="F162" s="2"/>
      <c r="G162" s="2"/>
      <c r="H162" s="2"/>
      <c r="I162" s="2"/>
    </row>
    <row r="163" spans="3:9" ht="15.75">
      <c r="C163" s="2"/>
      <c r="D163" s="2"/>
      <c r="E163" s="2"/>
      <c r="F163" s="2"/>
      <c r="G163" s="2"/>
      <c r="H163" s="2"/>
      <c r="I163" s="2"/>
    </row>
    <row r="164" spans="3:9" ht="15.75">
      <c r="C164" s="2"/>
      <c r="D164" s="2"/>
      <c r="E164" s="2"/>
      <c r="F164" s="2"/>
      <c r="G164" s="2"/>
      <c r="H164" s="2"/>
      <c r="I164" s="2"/>
    </row>
    <row r="165" spans="3:9" ht="15.75">
      <c r="C165" s="2"/>
      <c r="D165" s="2"/>
      <c r="E165" s="2"/>
      <c r="F165" s="2"/>
      <c r="G165" s="2"/>
      <c r="H165" s="2"/>
      <c r="I165" s="2"/>
    </row>
    <row r="166" spans="3:9" ht="15.75">
      <c r="C166" s="2"/>
      <c r="D166" s="2"/>
      <c r="E166" s="2"/>
      <c r="F166" s="2"/>
      <c r="G166" s="2"/>
      <c r="H166" s="2"/>
      <c r="I166" s="2"/>
    </row>
    <row r="167" spans="3:9" ht="15.75">
      <c r="C167" s="2"/>
      <c r="D167" s="2"/>
      <c r="E167" s="2"/>
      <c r="F167" s="2"/>
      <c r="G167" s="2"/>
      <c r="H167" s="2"/>
      <c r="I167" s="2"/>
    </row>
    <row r="168" spans="3:9" ht="15.75">
      <c r="C168" s="2"/>
      <c r="D168" s="2"/>
      <c r="E168" s="2"/>
      <c r="F168" s="2"/>
      <c r="G168" s="2"/>
      <c r="H168" s="2"/>
      <c r="I168" s="2"/>
    </row>
    <row r="169" spans="3:9" ht="15.75">
      <c r="C169" s="2"/>
      <c r="D169" s="2"/>
      <c r="E169" s="2"/>
      <c r="F169" s="2"/>
      <c r="G169" s="2"/>
      <c r="H169" s="2"/>
      <c r="I169" s="2"/>
    </row>
    <row r="170" spans="3:9" ht="15.75">
      <c r="C170" s="2"/>
      <c r="D170" s="2"/>
      <c r="E170" s="2"/>
      <c r="F170" s="2"/>
      <c r="G170" s="2"/>
      <c r="H170" s="2"/>
      <c r="I170" s="2"/>
    </row>
    <row r="171" spans="3:9" ht="15.75">
      <c r="C171" s="2"/>
      <c r="D171" s="2"/>
      <c r="E171" s="2"/>
      <c r="F171" s="2"/>
      <c r="G171" s="2"/>
      <c r="H171" s="2"/>
      <c r="I171" s="2"/>
    </row>
    <row r="172" spans="3:9" ht="15.75">
      <c r="C172" s="2"/>
      <c r="D172" s="2"/>
      <c r="E172" s="2"/>
      <c r="F172" s="2"/>
      <c r="G172" s="2"/>
      <c r="H172" s="2"/>
      <c r="I172" s="2"/>
    </row>
    <row r="173" spans="3:9" ht="15.75">
      <c r="C173" s="2"/>
      <c r="D173" s="2"/>
      <c r="E173" s="2"/>
      <c r="F173" s="2"/>
      <c r="G173" s="2"/>
      <c r="H173" s="2"/>
      <c r="I173" s="2"/>
    </row>
    <row r="174" spans="3:9" ht="15.75">
      <c r="C174" s="2"/>
      <c r="D174" s="2"/>
      <c r="E174" s="2"/>
      <c r="F174" s="2"/>
      <c r="G174" s="2"/>
      <c r="H174" s="2"/>
      <c r="I174" s="2"/>
    </row>
    <row r="175" spans="3:9" ht="15.75">
      <c r="C175" s="2"/>
      <c r="D175" s="2"/>
      <c r="E175" s="2"/>
      <c r="F175" s="2"/>
      <c r="G175" s="2"/>
      <c r="H175" s="2"/>
      <c r="I175" s="2"/>
    </row>
    <row r="176" spans="3:9" ht="15.75">
      <c r="C176" s="2"/>
      <c r="D176" s="2"/>
      <c r="E176" s="2"/>
      <c r="F176" s="2"/>
      <c r="G176" s="2"/>
      <c r="H176" s="2"/>
      <c r="I176" s="2"/>
    </row>
    <row r="177" spans="3:9" ht="15.75">
      <c r="C177" s="2"/>
      <c r="D177" s="2"/>
      <c r="E177" s="2"/>
      <c r="F177" s="2"/>
      <c r="G177" s="2"/>
      <c r="H177" s="2"/>
      <c r="I177" s="2"/>
    </row>
    <row r="178" spans="3:9" ht="15.75">
      <c r="C178" s="2"/>
      <c r="D178" s="2"/>
      <c r="E178" s="2"/>
      <c r="F178" s="2"/>
      <c r="G178" s="2"/>
      <c r="H178" s="2"/>
      <c r="I178" s="2"/>
    </row>
    <row r="179" spans="3:9" ht="15.75">
      <c r="C179" s="2"/>
      <c r="D179" s="2"/>
      <c r="E179" s="2"/>
      <c r="F179" s="2"/>
      <c r="G179" s="2"/>
      <c r="H179" s="2"/>
      <c r="I179" s="2"/>
    </row>
    <row r="180" spans="3:9" ht="15.75">
      <c r="C180" s="2"/>
      <c r="D180" s="2"/>
      <c r="E180" s="2"/>
      <c r="F180" s="2"/>
      <c r="G180" s="2"/>
      <c r="H180" s="2"/>
      <c r="I180" s="2"/>
    </row>
    <row r="181" spans="3:9" ht="15.75">
      <c r="C181" s="2"/>
      <c r="D181" s="2"/>
      <c r="E181" s="2"/>
      <c r="F181" s="2"/>
      <c r="G181" s="2"/>
      <c r="H181" s="2"/>
      <c r="I181" s="2"/>
    </row>
    <row r="182" spans="3:9" ht="15.75">
      <c r="C182" s="2"/>
      <c r="D182" s="2"/>
      <c r="E182" s="2"/>
      <c r="F182" s="2"/>
      <c r="G182" s="2"/>
      <c r="H182" s="2"/>
      <c r="I182" s="2"/>
    </row>
    <row r="183" spans="3:9" ht="15.75">
      <c r="C183" s="2"/>
      <c r="D183" s="2"/>
      <c r="E183" s="2"/>
      <c r="F183" s="2"/>
      <c r="G183" s="2"/>
      <c r="H183" s="2"/>
      <c r="I183" s="2"/>
    </row>
    <row r="184" spans="3:9" ht="15.75">
      <c r="C184" s="2"/>
      <c r="D184" s="2"/>
      <c r="E184" s="2"/>
      <c r="F184" s="2"/>
      <c r="G184" s="2"/>
      <c r="H184" s="2"/>
      <c r="I184" s="2"/>
    </row>
    <row r="185" spans="3:9" ht="15.75">
      <c r="C185" s="2"/>
      <c r="D185" s="2"/>
      <c r="E185" s="2"/>
      <c r="F185" s="2"/>
      <c r="G185" s="2"/>
      <c r="H185" s="2"/>
      <c r="I185" s="2"/>
    </row>
    <row r="186" spans="3:9" ht="15.75">
      <c r="C186" s="2"/>
      <c r="D186" s="2"/>
      <c r="E186" s="2"/>
      <c r="F186" s="2"/>
      <c r="G186" s="2"/>
      <c r="H186" s="2"/>
      <c r="I186" s="2"/>
    </row>
    <row r="187" spans="3:9" ht="15.75">
      <c r="C187" s="2"/>
      <c r="D187" s="2"/>
      <c r="E187" s="2"/>
      <c r="F187" s="2"/>
      <c r="G187" s="2"/>
      <c r="H187" s="2"/>
      <c r="I187" s="2"/>
    </row>
    <row r="188" spans="3:9" ht="15.75">
      <c r="C188" s="2"/>
      <c r="D188" s="2"/>
      <c r="E188" s="2"/>
      <c r="F188" s="2"/>
      <c r="G188" s="2"/>
      <c r="H188" s="2"/>
      <c r="I188" s="2"/>
    </row>
    <row r="189" spans="3:9" ht="15.75">
      <c r="C189" s="2"/>
      <c r="D189" s="2"/>
      <c r="E189" s="2"/>
      <c r="F189" s="2"/>
      <c r="G189" s="2"/>
      <c r="H189" s="2"/>
      <c r="I189" s="2"/>
    </row>
    <row r="190" spans="3:9" ht="15.75">
      <c r="C190" s="2"/>
      <c r="D190" s="2"/>
      <c r="E190" s="2"/>
      <c r="F190" s="2"/>
      <c r="G190" s="2"/>
      <c r="H190" s="2"/>
      <c r="I190" s="2"/>
    </row>
    <row r="191" spans="3:9" ht="15.75">
      <c r="C191" s="2"/>
      <c r="D191" s="2"/>
      <c r="E191" s="2"/>
      <c r="F191" s="2"/>
      <c r="G191" s="2"/>
      <c r="H191" s="2"/>
      <c r="I191" s="2"/>
    </row>
    <row r="192" spans="3:9" ht="15.75">
      <c r="C192" s="2"/>
      <c r="D192" s="2"/>
      <c r="E192" s="2"/>
      <c r="F192" s="2"/>
      <c r="G192" s="2"/>
      <c r="H192" s="2"/>
      <c r="I192" s="2"/>
    </row>
    <row r="193" spans="3:9" ht="15.75">
      <c r="C193" s="2"/>
      <c r="D193" s="2"/>
      <c r="E193" s="2"/>
      <c r="F193" s="2"/>
      <c r="G193" s="2"/>
      <c r="H193" s="2"/>
      <c r="I193" s="2"/>
    </row>
    <row r="194" spans="3:9" ht="15.75">
      <c r="C194" s="2"/>
      <c r="D194" s="2"/>
      <c r="E194" s="2"/>
      <c r="F194" s="2"/>
      <c r="G194" s="2"/>
      <c r="H194" s="2"/>
      <c r="I194" s="2"/>
    </row>
    <row r="195" spans="3:9" ht="15.75">
      <c r="C195" s="2"/>
      <c r="D195" s="2"/>
      <c r="E195" s="2"/>
      <c r="F195" s="2"/>
      <c r="G195" s="2"/>
      <c r="H195" s="2"/>
      <c r="I195" s="2"/>
    </row>
    <row r="196" spans="3:9" ht="15.75">
      <c r="C196" s="2"/>
      <c r="D196" s="2"/>
      <c r="E196" s="2"/>
      <c r="F196" s="2"/>
      <c r="G196" s="2"/>
      <c r="H196" s="2"/>
      <c r="I196" s="2"/>
    </row>
    <row r="197" spans="3:9" ht="15.75">
      <c r="C197" s="2"/>
      <c r="D197" s="2"/>
      <c r="E197" s="2"/>
      <c r="F197" s="2"/>
      <c r="G197" s="2"/>
      <c r="H197" s="2"/>
      <c r="I197" s="2"/>
    </row>
    <row r="198" spans="3:9" ht="15.75">
      <c r="C198" s="2"/>
      <c r="D198" s="2"/>
      <c r="E198" s="2"/>
      <c r="F198" s="2"/>
      <c r="G198" s="2"/>
      <c r="H198" s="2"/>
      <c r="I198" s="2"/>
    </row>
    <row r="199" spans="3:9" ht="15.75">
      <c r="C199" s="2"/>
      <c r="D199" s="2"/>
      <c r="E199" s="2"/>
      <c r="F199" s="2"/>
      <c r="G199" s="2"/>
      <c r="H199" s="2"/>
      <c r="I199" s="2"/>
    </row>
    <row r="200" spans="3:9" ht="15.75">
      <c r="C200" s="2"/>
      <c r="D200" s="2"/>
      <c r="E200" s="2"/>
      <c r="F200" s="2"/>
      <c r="G200" s="2"/>
      <c r="H200" s="2"/>
      <c r="I200" s="2"/>
    </row>
    <row r="201" spans="3:9" ht="15.75">
      <c r="C201" s="2"/>
      <c r="D201" s="2"/>
      <c r="E201" s="2"/>
      <c r="F201" s="2"/>
      <c r="G201" s="2"/>
      <c r="H201" s="2"/>
      <c r="I201" s="2"/>
    </row>
    <row r="202" spans="3:9" ht="15.75">
      <c r="C202" s="2"/>
      <c r="D202" s="2"/>
      <c r="E202" s="2"/>
      <c r="F202" s="2"/>
      <c r="G202" s="2"/>
      <c r="H202" s="2"/>
      <c r="I202" s="2"/>
    </row>
    <row r="203" spans="3:9" ht="15.75">
      <c r="C203" s="2"/>
      <c r="D203" s="2"/>
      <c r="E203" s="2"/>
      <c r="F203" s="2"/>
      <c r="G203" s="2"/>
      <c r="H203" s="2"/>
      <c r="I203" s="2"/>
    </row>
    <row r="204" spans="3:9" ht="15.75">
      <c r="C204" s="2"/>
      <c r="D204" s="2"/>
      <c r="E204" s="2"/>
      <c r="F204" s="2"/>
      <c r="G204" s="2"/>
      <c r="H204" s="2"/>
      <c r="I204" s="2"/>
    </row>
    <row r="205" spans="3:9" ht="15.75">
      <c r="C205" s="2"/>
      <c r="D205" s="2"/>
      <c r="E205" s="2"/>
      <c r="F205" s="2"/>
      <c r="G205" s="2"/>
      <c r="H205" s="2"/>
      <c r="I205" s="2"/>
    </row>
    <row r="206" spans="3:9" ht="15.75">
      <c r="C206" s="2"/>
      <c r="D206" s="2"/>
      <c r="E206" s="2"/>
      <c r="F206" s="2"/>
      <c r="G206" s="2"/>
      <c r="H206" s="2"/>
      <c r="I206" s="2"/>
    </row>
    <row r="207" spans="3:9" ht="15.75">
      <c r="C207" s="2"/>
      <c r="D207" s="2"/>
      <c r="E207" s="2"/>
      <c r="F207" s="2"/>
      <c r="G207" s="2"/>
      <c r="H207" s="2"/>
      <c r="I207" s="2"/>
    </row>
    <row r="208" spans="3:9" ht="15.75">
      <c r="C208" s="2"/>
      <c r="D208" s="2"/>
      <c r="E208" s="2"/>
      <c r="F208" s="2"/>
      <c r="G208" s="2"/>
      <c r="H208" s="2"/>
      <c r="I208" s="2"/>
    </row>
    <row r="209" spans="3:9" ht="15.75">
      <c r="C209" s="2"/>
      <c r="D209" s="2"/>
      <c r="E209" s="2"/>
      <c r="F209" s="2"/>
      <c r="G209" s="2"/>
      <c r="H209" s="2"/>
      <c r="I209" s="2"/>
    </row>
    <row r="210" spans="3:9" ht="15.75">
      <c r="C210" s="2"/>
      <c r="D210" s="2"/>
      <c r="E210" s="2"/>
      <c r="F210" s="2"/>
      <c r="G210" s="2"/>
      <c r="H210" s="2"/>
      <c r="I210" s="2"/>
    </row>
    <row r="211" spans="3:9" ht="15.75">
      <c r="C211" s="2"/>
      <c r="D211" s="2"/>
      <c r="E211" s="2"/>
      <c r="F211" s="2"/>
      <c r="G211" s="2"/>
      <c r="H211" s="2"/>
      <c r="I211" s="2"/>
    </row>
    <row r="212" spans="3:9" ht="15.75">
      <c r="C212" s="2"/>
      <c r="D212" s="2"/>
      <c r="E212" s="2"/>
      <c r="F212" s="2"/>
      <c r="G212" s="2"/>
      <c r="H212" s="2"/>
      <c r="I212" s="2"/>
    </row>
    <row r="213" spans="3:9" ht="15.75">
      <c r="C213" s="2"/>
      <c r="D213" s="2"/>
      <c r="E213" s="2"/>
      <c r="F213" s="2"/>
      <c r="G213" s="2"/>
      <c r="H213" s="2"/>
      <c r="I213" s="2"/>
    </row>
    <row r="214" spans="3:9" ht="15.75">
      <c r="C214" s="2"/>
      <c r="D214" s="2"/>
      <c r="E214" s="2"/>
      <c r="F214" s="2"/>
      <c r="G214" s="2"/>
      <c r="H214" s="2"/>
      <c r="I214" s="2"/>
    </row>
    <row r="215" spans="3:9" ht="15.75">
      <c r="C215" s="2"/>
      <c r="D215" s="2"/>
      <c r="E215" s="2"/>
      <c r="F215" s="2"/>
      <c r="G215" s="2"/>
      <c r="H215" s="2"/>
      <c r="I215" s="2"/>
    </row>
    <row r="216" spans="3:9" ht="15.75">
      <c r="C216" s="2"/>
      <c r="D216" s="2"/>
      <c r="E216" s="2"/>
      <c r="F216" s="2"/>
      <c r="G216" s="2"/>
      <c r="H216" s="2"/>
      <c r="I216" s="2"/>
    </row>
    <row r="217" spans="3:9" ht="15.75">
      <c r="C217" s="2"/>
      <c r="D217" s="2"/>
      <c r="E217" s="2"/>
      <c r="F217" s="2"/>
      <c r="G217" s="2"/>
      <c r="H217" s="2"/>
      <c r="I217" s="2"/>
    </row>
    <row r="218" spans="3:9" ht="15.75">
      <c r="C218" s="2"/>
      <c r="D218" s="2"/>
      <c r="E218" s="2"/>
      <c r="F218" s="2"/>
      <c r="G218" s="2"/>
      <c r="H218" s="2"/>
      <c r="I218" s="2"/>
    </row>
    <row r="219" spans="3:9" ht="15.75">
      <c r="C219" s="2"/>
      <c r="D219" s="2"/>
      <c r="E219" s="2"/>
      <c r="F219" s="2"/>
      <c r="G219" s="2"/>
      <c r="H219" s="2"/>
      <c r="I219" s="2"/>
    </row>
    <row r="220" spans="3:9" ht="15.75">
      <c r="C220" s="2"/>
      <c r="D220" s="2"/>
      <c r="E220" s="2"/>
      <c r="F220" s="2"/>
      <c r="G220" s="2"/>
      <c r="H220" s="2"/>
      <c r="I220" s="2"/>
    </row>
    <row r="221" spans="3:9" ht="15.75">
      <c r="C221" s="2"/>
      <c r="D221" s="2"/>
      <c r="E221" s="2"/>
      <c r="F221" s="2"/>
      <c r="G221" s="2"/>
      <c r="H221" s="2"/>
      <c r="I221" s="2"/>
    </row>
    <row r="222" spans="3:9" ht="15.75">
      <c r="C222" s="2"/>
      <c r="D222" s="2"/>
      <c r="E222" s="2"/>
      <c r="F222" s="2"/>
      <c r="G222" s="2"/>
      <c r="H222" s="2"/>
      <c r="I222" s="2"/>
    </row>
    <row r="223" spans="3:9" ht="15.75">
      <c r="C223" s="2"/>
      <c r="D223" s="2"/>
      <c r="E223" s="2"/>
      <c r="F223" s="2"/>
      <c r="G223" s="2"/>
      <c r="H223" s="2"/>
      <c r="I223" s="2"/>
    </row>
    <row r="224" spans="3:9" ht="15.75">
      <c r="C224" s="2"/>
      <c r="D224" s="2"/>
      <c r="E224" s="2"/>
      <c r="F224" s="2"/>
      <c r="G224" s="2"/>
      <c r="H224" s="2"/>
      <c r="I224" s="2"/>
    </row>
    <row r="225" spans="3:9" ht="15.75">
      <c r="C225" s="2"/>
      <c r="D225" s="2"/>
      <c r="E225" s="2"/>
      <c r="F225" s="2"/>
      <c r="G225" s="2"/>
      <c r="H225" s="2"/>
      <c r="I225" s="2"/>
    </row>
    <row r="226" spans="3:9" ht="15.75">
      <c r="C226" s="2"/>
      <c r="D226" s="2"/>
      <c r="E226" s="2"/>
      <c r="F226" s="2"/>
      <c r="G226" s="2"/>
      <c r="H226" s="2"/>
      <c r="I226" s="2"/>
    </row>
    <row r="227" spans="3:9" ht="15.75">
      <c r="C227" s="2"/>
      <c r="D227" s="2"/>
      <c r="E227" s="2"/>
      <c r="F227" s="2"/>
      <c r="G227" s="2"/>
      <c r="H227" s="2"/>
      <c r="I227" s="2"/>
    </row>
    <row r="228" spans="3:9" ht="15.75">
      <c r="C228" s="2"/>
      <c r="D228" s="2"/>
      <c r="E228" s="2"/>
      <c r="F228" s="2"/>
      <c r="G228" s="2"/>
      <c r="H228" s="2"/>
      <c r="I228" s="2"/>
    </row>
    <row r="229" spans="3:9" ht="15.75">
      <c r="C229" s="2"/>
      <c r="D229" s="2"/>
      <c r="E229" s="2"/>
      <c r="F229" s="2"/>
      <c r="G229" s="2"/>
      <c r="H229" s="2"/>
      <c r="I229" s="2"/>
    </row>
    <row r="230" spans="3:9" ht="15.75">
      <c r="C230" s="2"/>
      <c r="D230" s="2"/>
      <c r="E230" s="2"/>
      <c r="F230" s="2"/>
      <c r="G230" s="2"/>
      <c r="H230" s="2"/>
      <c r="I230" s="2"/>
    </row>
    <row r="231" spans="3:9" ht="15.75">
      <c r="C231" s="2"/>
      <c r="D231" s="2"/>
      <c r="E231" s="2"/>
      <c r="F231" s="2"/>
      <c r="G231" s="2"/>
      <c r="H231" s="2"/>
      <c r="I231" s="2"/>
    </row>
    <row r="232" spans="3:9" ht="15.75">
      <c r="C232" s="2"/>
      <c r="D232" s="2"/>
      <c r="E232" s="2"/>
      <c r="F232" s="2"/>
      <c r="G232" s="2"/>
      <c r="H232" s="2"/>
      <c r="I232" s="2"/>
    </row>
    <row r="233" spans="3:9" ht="15.75">
      <c r="C233" s="2"/>
      <c r="D233" s="2"/>
      <c r="E233" s="2"/>
      <c r="F233" s="2"/>
      <c r="G233" s="2"/>
      <c r="H233" s="2"/>
      <c r="I233" s="2"/>
    </row>
    <row r="234" spans="3:9" ht="15.75">
      <c r="C234" s="2"/>
      <c r="D234" s="2"/>
      <c r="E234" s="2"/>
      <c r="F234" s="2"/>
      <c r="G234" s="2"/>
      <c r="H234" s="2"/>
      <c r="I234" s="2"/>
    </row>
    <row r="235" spans="3:9" ht="15.75">
      <c r="C235" s="2"/>
      <c r="D235" s="2"/>
      <c r="E235" s="2"/>
      <c r="F235" s="2"/>
      <c r="G235" s="2"/>
      <c r="H235" s="2"/>
      <c r="I235" s="2"/>
    </row>
    <row r="236" spans="3:9" ht="15.75">
      <c r="C236" s="2"/>
      <c r="D236" s="2"/>
      <c r="E236" s="2"/>
      <c r="F236" s="2"/>
      <c r="G236" s="2"/>
      <c r="H236" s="2"/>
      <c r="I236" s="2"/>
    </row>
    <row r="237" spans="3:9" ht="15.75">
      <c r="C237" s="2"/>
      <c r="D237" s="2"/>
      <c r="E237" s="2"/>
      <c r="F237" s="2"/>
      <c r="G237" s="2"/>
      <c r="H237" s="2"/>
      <c r="I237" s="2"/>
    </row>
    <row r="238" spans="3:9" ht="15.75">
      <c r="C238" s="2"/>
      <c r="D238" s="2"/>
      <c r="E238" s="2"/>
      <c r="F238" s="2"/>
      <c r="G238" s="2"/>
      <c r="H238" s="2"/>
      <c r="I238" s="2"/>
    </row>
    <row r="239" spans="3:9" ht="15.75">
      <c r="C239" s="2"/>
      <c r="D239" s="2"/>
      <c r="E239" s="2"/>
      <c r="F239" s="2"/>
      <c r="G239" s="2"/>
      <c r="H239" s="2"/>
      <c r="I239" s="2"/>
    </row>
    <row r="240" spans="3:9" ht="15.75">
      <c r="C240" s="2"/>
      <c r="D240" s="2"/>
      <c r="E240" s="2"/>
      <c r="F240" s="2"/>
      <c r="G240" s="2"/>
      <c r="H240" s="2"/>
      <c r="I240" s="2"/>
    </row>
    <row r="241" spans="3:9" ht="15.75">
      <c r="C241" s="2"/>
      <c r="D241" s="2"/>
      <c r="E241" s="2"/>
      <c r="F241" s="2"/>
      <c r="G241" s="2"/>
      <c r="H241" s="2"/>
      <c r="I241" s="2"/>
    </row>
    <row r="242" spans="3:9" ht="15.75">
      <c r="C242" s="2"/>
      <c r="D242" s="2"/>
      <c r="E242" s="2"/>
      <c r="F242" s="2"/>
      <c r="G242" s="2"/>
      <c r="H242" s="2"/>
      <c r="I242" s="2"/>
    </row>
    <row r="243" spans="3:9" ht="15.75">
      <c r="C243" s="2"/>
      <c r="D243" s="2"/>
      <c r="E243" s="2"/>
      <c r="F243" s="2"/>
      <c r="G243" s="2"/>
      <c r="H243" s="2"/>
      <c r="I243" s="2"/>
    </row>
    <row r="244" spans="3:9" ht="15.75">
      <c r="C244" s="2"/>
      <c r="D244" s="2"/>
      <c r="E244" s="2"/>
      <c r="F244" s="2"/>
      <c r="G244" s="2"/>
      <c r="H244" s="2"/>
      <c r="I244" s="2"/>
    </row>
    <row r="245" spans="3:9" ht="15.75">
      <c r="C245" s="2"/>
      <c r="D245" s="2"/>
      <c r="E245" s="2"/>
      <c r="F245" s="2"/>
      <c r="G245" s="2"/>
      <c r="H245" s="2"/>
      <c r="I245" s="2"/>
    </row>
    <row r="246" spans="3:9" ht="15.75">
      <c r="C246" s="2"/>
      <c r="D246" s="2"/>
      <c r="E246" s="2"/>
      <c r="F246" s="2"/>
      <c r="G246" s="2"/>
      <c r="H246" s="2"/>
      <c r="I246" s="2"/>
    </row>
    <row r="247" spans="3:9" ht="15.75">
      <c r="C247" s="2"/>
      <c r="D247" s="2"/>
      <c r="E247" s="2"/>
      <c r="F247" s="2"/>
      <c r="G247" s="2"/>
      <c r="H247" s="2"/>
      <c r="I247" s="2"/>
    </row>
    <row r="248" spans="3:9" ht="15.75">
      <c r="C248" s="2"/>
      <c r="D248" s="2"/>
      <c r="E248" s="2"/>
      <c r="F248" s="2"/>
      <c r="G248" s="2"/>
      <c r="H248" s="2"/>
      <c r="I248" s="2"/>
    </row>
    <row r="249" spans="3:9" ht="15.75">
      <c r="C249" s="2"/>
      <c r="D249" s="2"/>
      <c r="E249" s="2"/>
      <c r="F249" s="2"/>
      <c r="G249" s="2"/>
      <c r="H249" s="2"/>
      <c r="I249" s="2"/>
    </row>
    <row r="250" spans="3:9" ht="15.75">
      <c r="C250" s="2"/>
      <c r="D250" s="2"/>
      <c r="E250" s="2"/>
      <c r="F250" s="2"/>
      <c r="G250" s="2"/>
      <c r="H250" s="2"/>
      <c r="I250" s="2"/>
    </row>
    <row r="251" spans="3:9" ht="15.75">
      <c r="C251" s="2"/>
      <c r="D251" s="2"/>
      <c r="E251" s="2"/>
      <c r="F251" s="2"/>
      <c r="G251" s="2"/>
      <c r="H251" s="2"/>
      <c r="I251" s="2"/>
    </row>
    <row r="252" spans="3:9" ht="15.75">
      <c r="C252" s="2"/>
      <c r="D252" s="2"/>
      <c r="E252" s="2"/>
      <c r="F252" s="2"/>
      <c r="G252" s="2"/>
      <c r="H252" s="2"/>
      <c r="I252" s="2"/>
    </row>
    <row r="253" spans="3:9" ht="15.75">
      <c r="C253" s="2"/>
      <c r="D253" s="2"/>
      <c r="E253" s="2"/>
      <c r="F253" s="2"/>
      <c r="G253" s="2"/>
      <c r="H253" s="2"/>
      <c r="I253" s="2"/>
    </row>
    <row r="254" spans="3:9" ht="15.75">
      <c r="C254" s="2"/>
      <c r="D254" s="2"/>
      <c r="E254" s="2"/>
      <c r="F254" s="2"/>
      <c r="G254" s="2"/>
      <c r="H254" s="2"/>
      <c r="I254" s="2"/>
    </row>
    <row r="255" spans="3:9" ht="15.75">
      <c r="C255" s="2"/>
      <c r="D255" s="2"/>
      <c r="E255" s="2"/>
      <c r="F255" s="2"/>
      <c r="G255" s="2"/>
      <c r="H255" s="2"/>
      <c r="I255" s="2"/>
    </row>
    <row r="256" spans="3:9" ht="15.75">
      <c r="C256" s="2"/>
      <c r="D256" s="2"/>
      <c r="E256" s="2"/>
      <c r="F256" s="2"/>
      <c r="G256" s="2"/>
      <c r="H256" s="2"/>
      <c r="I256" s="2"/>
    </row>
    <row r="257" spans="3:9" ht="15.75">
      <c r="C257" s="2"/>
      <c r="D257" s="2"/>
      <c r="E257" s="2"/>
      <c r="F257" s="2"/>
      <c r="G257" s="2"/>
      <c r="H257" s="2"/>
      <c r="I257" s="2"/>
    </row>
    <row r="258" spans="3:9" ht="15.75">
      <c r="C258" s="2"/>
      <c r="D258" s="2"/>
      <c r="E258" s="2"/>
      <c r="F258" s="2"/>
      <c r="G258" s="2"/>
      <c r="H258" s="2"/>
      <c r="I258" s="2"/>
    </row>
    <row r="259" spans="3:9" ht="15.75">
      <c r="C259" s="2"/>
      <c r="D259" s="2"/>
      <c r="E259" s="2"/>
      <c r="F259" s="2"/>
      <c r="G259" s="2"/>
      <c r="H259" s="2"/>
      <c r="I259" s="2"/>
    </row>
    <row r="260" spans="3:9" ht="15.75">
      <c r="C260" s="2"/>
      <c r="D260" s="2"/>
      <c r="E260" s="2"/>
      <c r="F260" s="2"/>
      <c r="G260" s="2"/>
      <c r="H260" s="2"/>
      <c r="I260" s="2"/>
    </row>
    <row r="261" spans="3:9" ht="15.75">
      <c r="C261" s="2"/>
      <c r="D261" s="2"/>
      <c r="E261" s="2"/>
      <c r="F261" s="2"/>
      <c r="G261" s="2"/>
      <c r="H261" s="2"/>
      <c r="I261" s="2"/>
    </row>
    <row r="262" spans="3:9" ht="15.75">
      <c r="C262" s="2"/>
      <c r="D262" s="2"/>
      <c r="E262" s="2"/>
      <c r="F262" s="2"/>
      <c r="G262" s="2"/>
      <c r="H262" s="2"/>
      <c r="I262" s="2"/>
    </row>
    <row r="263" spans="3:9" ht="15.75">
      <c r="C263" s="2"/>
      <c r="D263" s="2"/>
      <c r="E263" s="2"/>
      <c r="F263" s="2"/>
      <c r="G263" s="2"/>
      <c r="H263" s="2"/>
      <c r="I263" s="2"/>
    </row>
    <row r="264" spans="3:9" ht="15.75">
      <c r="C264" s="2"/>
      <c r="D264" s="2"/>
      <c r="E264" s="2"/>
      <c r="F264" s="2"/>
      <c r="G264" s="2"/>
      <c r="H264" s="2"/>
      <c r="I264" s="2"/>
    </row>
    <row r="265" spans="3:9" ht="15.75">
      <c r="C265" s="2"/>
      <c r="D265" s="2"/>
      <c r="E265" s="2"/>
      <c r="F265" s="2"/>
      <c r="G265" s="2"/>
      <c r="H265" s="2"/>
      <c r="I265" s="2"/>
    </row>
    <row r="266" spans="3:9" ht="15.75">
      <c r="C266" s="2"/>
      <c r="D266" s="2"/>
      <c r="E266" s="2"/>
      <c r="F266" s="2"/>
      <c r="G266" s="2"/>
      <c r="H266" s="2"/>
      <c r="I266" s="2"/>
    </row>
    <row r="267" spans="3:9" ht="15.75">
      <c r="C267" s="2"/>
      <c r="D267" s="2"/>
      <c r="E267" s="2"/>
      <c r="F267" s="2"/>
      <c r="G267" s="2"/>
      <c r="H267" s="2"/>
      <c r="I267" s="2"/>
    </row>
    <row r="268" spans="3:9" ht="15.75">
      <c r="C268" s="2"/>
      <c r="D268" s="2"/>
      <c r="E268" s="2"/>
      <c r="F268" s="2"/>
      <c r="G268" s="2"/>
      <c r="H268" s="2"/>
      <c r="I268" s="2"/>
    </row>
    <row r="269" spans="3:9" ht="15.75">
      <c r="C269" s="2"/>
      <c r="D269" s="2"/>
      <c r="E269" s="2"/>
      <c r="F269" s="2"/>
      <c r="G269" s="2"/>
      <c r="H269" s="2"/>
      <c r="I269" s="2"/>
    </row>
    <row r="270" spans="3:9" ht="15.75">
      <c r="C270" s="2"/>
      <c r="D270" s="2"/>
      <c r="E270" s="2"/>
      <c r="F270" s="2"/>
      <c r="G270" s="2"/>
      <c r="H270" s="2"/>
      <c r="I270" s="2"/>
    </row>
    <row r="271" spans="3:9" ht="15.75">
      <c r="C271" s="2"/>
      <c r="D271" s="2"/>
      <c r="E271" s="2"/>
      <c r="F271" s="2"/>
      <c r="G271" s="2"/>
      <c r="H271" s="2"/>
      <c r="I271" s="2"/>
    </row>
    <row r="272" spans="3:9" ht="15.75">
      <c r="C272" s="2"/>
      <c r="D272" s="2"/>
      <c r="E272" s="2"/>
      <c r="F272" s="2"/>
      <c r="G272" s="2"/>
      <c r="H272" s="2"/>
      <c r="I272" s="2"/>
    </row>
    <row r="273" spans="3:9" ht="15.75">
      <c r="C273" s="2"/>
      <c r="D273" s="2"/>
      <c r="E273" s="2"/>
      <c r="F273" s="2"/>
      <c r="G273" s="2"/>
      <c r="H273" s="2"/>
      <c r="I273" s="2"/>
    </row>
    <row r="274" spans="3:9" ht="15.75">
      <c r="C274" s="2"/>
      <c r="D274" s="2"/>
      <c r="E274" s="2"/>
      <c r="F274" s="2"/>
      <c r="G274" s="2"/>
      <c r="H274" s="2"/>
      <c r="I274" s="2"/>
    </row>
    <row r="275" spans="3:9" ht="15.75">
      <c r="C275" s="2"/>
      <c r="D275" s="2"/>
      <c r="E275" s="2"/>
      <c r="F275" s="2"/>
      <c r="G275" s="2"/>
      <c r="H275" s="2"/>
      <c r="I275" s="2"/>
    </row>
    <row r="276" spans="3:9" ht="15.75">
      <c r="C276" s="2"/>
      <c r="D276" s="2"/>
      <c r="E276" s="2"/>
      <c r="F276" s="2"/>
      <c r="G276" s="2"/>
      <c r="H276" s="2"/>
      <c r="I276" s="2"/>
    </row>
    <row r="277" spans="3:9" ht="15.75">
      <c r="C277" s="2"/>
      <c r="D277" s="2"/>
      <c r="E277" s="2"/>
      <c r="F277" s="2"/>
      <c r="G277" s="2"/>
      <c r="H277" s="2"/>
      <c r="I277" s="2"/>
    </row>
    <row r="278" spans="3:9" ht="15.75">
      <c r="C278" s="2"/>
      <c r="D278" s="2"/>
      <c r="E278" s="2"/>
      <c r="F278" s="2"/>
      <c r="G278" s="2"/>
      <c r="H278" s="2"/>
      <c r="I278" s="2"/>
    </row>
    <row r="279" spans="3:9" ht="15.75">
      <c r="C279" s="2"/>
      <c r="D279" s="2"/>
      <c r="E279" s="2"/>
      <c r="F279" s="2"/>
      <c r="G279" s="2"/>
      <c r="H279" s="2"/>
      <c r="I279" s="2"/>
    </row>
    <row r="280" spans="3:9" ht="15.75">
      <c r="C280" s="2"/>
      <c r="D280" s="2"/>
      <c r="E280" s="2"/>
      <c r="F280" s="2"/>
      <c r="G280" s="2"/>
      <c r="H280" s="2"/>
      <c r="I280" s="2"/>
    </row>
    <row r="281" spans="3:9" ht="15.75">
      <c r="C281" s="2"/>
      <c r="D281" s="2"/>
      <c r="E281" s="2"/>
      <c r="F281" s="2"/>
      <c r="G281" s="2"/>
      <c r="H281" s="2"/>
      <c r="I281" s="2"/>
    </row>
    <row r="282" spans="3:9" ht="15.75">
      <c r="C282" s="2"/>
      <c r="D282" s="2"/>
      <c r="E282" s="2"/>
      <c r="F282" s="2"/>
      <c r="G282" s="2"/>
      <c r="H282" s="2"/>
      <c r="I282" s="2"/>
    </row>
    <row r="283" spans="3:9" ht="15.75">
      <c r="C283" s="2"/>
      <c r="D283" s="2"/>
      <c r="E283" s="2"/>
      <c r="F283" s="2"/>
      <c r="G283" s="2"/>
      <c r="H283" s="2"/>
      <c r="I283" s="2"/>
    </row>
    <row r="284" spans="3:9" ht="15.75">
      <c r="C284" s="2"/>
      <c r="D284" s="2"/>
      <c r="E284" s="2"/>
      <c r="F284" s="2"/>
      <c r="G284" s="2"/>
      <c r="H284" s="2"/>
      <c r="I284" s="2"/>
    </row>
    <row r="285" spans="3:9" ht="15.75">
      <c r="C285" s="2"/>
      <c r="D285" s="2"/>
      <c r="E285" s="2"/>
      <c r="F285" s="2"/>
      <c r="G285" s="2"/>
      <c r="H285" s="2"/>
      <c r="I285" s="2"/>
    </row>
    <row r="286" spans="3:9" ht="15.75">
      <c r="C286" s="2"/>
      <c r="D286" s="2"/>
      <c r="E286" s="2"/>
      <c r="F286" s="2"/>
      <c r="G286" s="2"/>
      <c r="H286" s="2"/>
      <c r="I286" s="2"/>
    </row>
    <row r="287" spans="3:9" ht="15.75">
      <c r="C287" s="2"/>
      <c r="D287" s="2"/>
      <c r="E287" s="2"/>
      <c r="F287" s="2"/>
      <c r="G287" s="2"/>
      <c r="H287" s="2"/>
      <c r="I287" s="2"/>
    </row>
    <row r="288" spans="3:9" ht="15.75">
      <c r="C288" s="2"/>
      <c r="D288" s="2"/>
      <c r="E288" s="2"/>
      <c r="F288" s="2"/>
      <c r="G288" s="2"/>
      <c r="H288" s="2"/>
      <c r="I288" s="2"/>
    </row>
    <row r="289" spans="3:9" ht="15.75">
      <c r="C289" s="2"/>
      <c r="D289" s="2"/>
      <c r="E289" s="2"/>
      <c r="F289" s="2"/>
      <c r="G289" s="2"/>
      <c r="H289" s="2"/>
      <c r="I289" s="2"/>
    </row>
    <row r="290" spans="3:9" ht="15.75">
      <c r="C290" s="2"/>
      <c r="D290" s="2"/>
      <c r="E290" s="2"/>
      <c r="F290" s="2"/>
      <c r="G290" s="2"/>
      <c r="H290" s="2"/>
      <c r="I290" s="2"/>
    </row>
    <row r="291" spans="3:9" ht="15.75">
      <c r="C291" s="2"/>
      <c r="D291" s="2"/>
      <c r="E291" s="2"/>
      <c r="F291" s="2"/>
      <c r="G291" s="2"/>
      <c r="H291" s="2"/>
      <c r="I291" s="2"/>
    </row>
    <row r="292" spans="3:9" ht="15.75">
      <c r="C292" s="2"/>
      <c r="D292" s="2"/>
      <c r="E292" s="2"/>
      <c r="F292" s="2"/>
      <c r="G292" s="2"/>
      <c r="H292" s="2"/>
      <c r="I292" s="2"/>
    </row>
    <row r="293" spans="3:9" ht="15.75">
      <c r="C293" s="2"/>
      <c r="D293" s="2"/>
      <c r="E293" s="2"/>
      <c r="F293" s="2"/>
      <c r="G293" s="2"/>
      <c r="H293" s="2"/>
      <c r="I293" s="2"/>
    </row>
    <row r="294" spans="3:9" ht="15.75">
      <c r="C294" s="2"/>
      <c r="D294" s="2"/>
      <c r="E294" s="2"/>
      <c r="F294" s="2"/>
      <c r="G294" s="2"/>
      <c r="H294" s="2"/>
      <c r="I294" s="2"/>
    </row>
    <row r="295" spans="3:9" ht="15.75">
      <c r="C295" s="2"/>
      <c r="D295" s="2"/>
      <c r="E295" s="2"/>
      <c r="F295" s="2"/>
      <c r="G295" s="2"/>
      <c r="H295" s="2"/>
      <c r="I295" s="2"/>
    </row>
    <row r="296" spans="3:9" ht="15.75">
      <c r="C296" s="2"/>
      <c r="D296" s="2"/>
      <c r="E296" s="2"/>
      <c r="F296" s="2"/>
      <c r="G296" s="2"/>
      <c r="H296" s="2"/>
      <c r="I296" s="2"/>
    </row>
    <row r="297" spans="3:9" ht="15.75">
      <c r="C297" s="2"/>
      <c r="D297" s="2"/>
      <c r="E297" s="2"/>
      <c r="F297" s="2"/>
      <c r="G297" s="2"/>
      <c r="H297" s="2"/>
      <c r="I297" s="2"/>
    </row>
    <row r="298" spans="3:9" ht="15.75">
      <c r="C298" s="2"/>
      <c r="D298" s="2"/>
      <c r="E298" s="2"/>
      <c r="F298" s="2"/>
      <c r="G298" s="2"/>
      <c r="H298" s="2"/>
      <c r="I298" s="2"/>
    </row>
    <row r="299" spans="3:9" ht="15.75">
      <c r="C299" s="2"/>
      <c r="D299" s="2"/>
      <c r="E299" s="2"/>
      <c r="F299" s="2"/>
      <c r="G299" s="2"/>
      <c r="H299" s="2"/>
      <c r="I299" s="2"/>
    </row>
    <row r="300" spans="3:9" ht="15.75">
      <c r="C300" s="2"/>
      <c r="D300" s="2"/>
      <c r="E300" s="2"/>
      <c r="F300" s="2"/>
      <c r="G300" s="2"/>
      <c r="H300" s="2"/>
      <c r="I300" s="2"/>
    </row>
    <row r="301" spans="3:9" ht="15.75">
      <c r="C301" s="2"/>
      <c r="D301" s="2"/>
      <c r="E301" s="2"/>
      <c r="F301" s="2"/>
      <c r="G301" s="2"/>
      <c r="H301" s="2"/>
      <c r="I301" s="2"/>
    </row>
    <row r="302" spans="3:9" ht="15.75">
      <c r="C302" s="2"/>
      <c r="D302" s="2"/>
      <c r="E302" s="2"/>
      <c r="F302" s="2"/>
      <c r="G302" s="2"/>
      <c r="H302" s="2"/>
      <c r="I302" s="2"/>
    </row>
    <row r="303" spans="3:9" ht="15.75">
      <c r="C303" s="2"/>
      <c r="D303" s="2"/>
      <c r="E303" s="2"/>
      <c r="F303" s="2"/>
      <c r="G303" s="2"/>
      <c r="H303" s="2"/>
      <c r="I303" s="2"/>
    </row>
    <row r="304" spans="3:9" ht="15.75">
      <c r="C304" s="2"/>
      <c r="D304" s="2"/>
      <c r="E304" s="2"/>
      <c r="F304" s="2"/>
      <c r="G304" s="2"/>
      <c r="H304" s="2"/>
      <c r="I304" s="2"/>
    </row>
    <row r="305" spans="3:9" ht="15.75">
      <c r="C305" s="2"/>
      <c r="D305" s="2"/>
      <c r="E305" s="2"/>
      <c r="F305" s="2"/>
      <c r="G305" s="2"/>
      <c r="H305" s="2"/>
      <c r="I305" s="2"/>
    </row>
    <row r="306" spans="3:9" ht="15.75">
      <c r="C306" s="2"/>
      <c r="D306" s="2"/>
      <c r="E306" s="2"/>
      <c r="F306" s="2"/>
      <c r="G306" s="2"/>
      <c r="H306" s="2"/>
      <c r="I306" s="2"/>
    </row>
    <row r="307" spans="3:9" ht="15.75">
      <c r="C307" s="2"/>
      <c r="D307" s="2"/>
      <c r="E307" s="2"/>
      <c r="F307" s="2"/>
      <c r="G307" s="2"/>
      <c r="H307" s="2"/>
      <c r="I307" s="2"/>
    </row>
    <row r="308" spans="3:9" ht="15.75">
      <c r="C308" s="2"/>
      <c r="D308" s="2"/>
      <c r="E308" s="2"/>
      <c r="F308" s="2"/>
      <c r="G308" s="2"/>
      <c r="H308" s="2"/>
      <c r="I308" s="2"/>
    </row>
    <row r="309" spans="3:9" ht="15.75">
      <c r="C309" s="2"/>
      <c r="D309" s="2"/>
      <c r="E309" s="2"/>
      <c r="F309" s="2"/>
      <c r="G309" s="2"/>
      <c r="H309" s="2"/>
      <c r="I309" s="2"/>
    </row>
    <row r="310" spans="3:9" ht="15.75">
      <c r="C310" s="2"/>
      <c r="D310" s="2"/>
      <c r="E310" s="2"/>
      <c r="F310" s="2"/>
      <c r="G310" s="2"/>
      <c r="H310" s="2"/>
      <c r="I310" s="2"/>
    </row>
    <row r="311" spans="3:9" ht="15.75">
      <c r="C311" s="2"/>
      <c r="D311" s="2"/>
      <c r="E311" s="2"/>
      <c r="F311" s="2"/>
      <c r="G311" s="2"/>
      <c r="H311" s="2"/>
      <c r="I311" s="2"/>
    </row>
    <row r="312" spans="3:9" ht="15.75">
      <c r="C312" s="2"/>
      <c r="D312" s="2"/>
      <c r="E312" s="2"/>
      <c r="F312" s="2"/>
      <c r="G312" s="2"/>
      <c r="H312" s="2"/>
      <c r="I312" s="2"/>
    </row>
    <row r="313" spans="3:9" ht="15.75">
      <c r="C313" s="2"/>
      <c r="D313" s="2"/>
      <c r="E313" s="2"/>
      <c r="F313" s="2"/>
      <c r="G313" s="2"/>
      <c r="H313" s="2"/>
      <c r="I313" s="2"/>
    </row>
    <row r="314" spans="3:9" ht="15.75">
      <c r="C314" s="2"/>
      <c r="D314" s="2"/>
      <c r="E314" s="2"/>
      <c r="F314" s="2"/>
      <c r="G314" s="2"/>
      <c r="H314" s="2"/>
      <c r="I314" s="2"/>
    </row>
    <row r="315" spans="3:9" ht="15.75">
      <c r="C315" s="2"/>
      <c r="D315" s="2"/>
      <c r="E315" s="2"/>
      <c r="F315" s="2"/>
      <c r="G315" s="2"/>
      <c r="H315" s="2"/>
      <c r="I315" s="2"/>
    </row>
    <row r="316" spans="3:9" ht="15.75">
      <c r="C316" s="2"/>
      <c r="D316" s="2"/>
      <c r="E316" s="2"/>
      <c r="F316" s="2"/>
      <c r="G316" s="2"/>
      <c r="H316" s="2"/>
      <c r="I316" s="2"/>
    </row>
    <row r="317" spans="3:9" ht="15.75">
      <c r="C317" s="2"/>
      <c r="D317" s="2"/>
      <c r="E317" s="2"/>
      <c r="F317" s="2"/>
      <c r="G317" s="2"/>
      <c r="H317" s="2"/>
      <c r="I317" s="2"/>
    </row>
    <row r="318" spans="3:9" ht="15.75">
      <c r="C318" s="2"/>
      <c r="D318" s="2"/>
      <c r="E318" s="2"/>
      <c r="F318" s="2"/>
      <c r="G318" s="2"/>
      <c r="H318" s="2"/>
      <c r="I318" s="2"/>
    </row>
    <row r="319" spans="3:9" ht="15.75">
      <c r="C319" s="2"/>
      <c r="D319" s="2"/>
      <c r="E319" s="2"/>
      <c r="F319" s="2"/>
      <c r="G319" s="2"/>
      <c r="H319" s="2"/>
      <c r="I319" s="2"/>
    </row>
    <row r="320" spans="3:9" ht="15.75">
      <c r="C320" s="2"/>
      <c r="D320" s="2"/>
      <c r="E320" s="2"/>
      <c r="F320" s="2"/>
      <c r="G320" s="2"/>
      <c r="H320" s="2"/>
      <c r="I320" s="2"/>
    </row>
    <row r="321" spans="3:9" ht="15.75">
      <c r="C321" s="2"/>
      <c r="D321" s="2"/>
      <c r="E321" s="2"/>
      <c r="F321" s="2"/>
      <c r="G321" s="2"/>
      <c r="H321" s="2"/>
      <c r="I321" s="2"/>
    </row>
    <row r="322" spans="3:9" ht="15.75">
      <c r="C322" s="2"/>
      <c r="D322" s="2"/>
      <c r="E322" s="2"/>
      <c r="F322" s="2"/>
      <c r="G322" s="2"/>
      <c r="H322" s="2"/>
      <c r="I322" s="2"/>
    </row>
    <row r="323" spans="3:9" ht="15.75">
      <c r="C323" s="2"/>
      <c r="D323" s="2"/>
      <c r="E323" s="2"/>
      <c r="F323" s="2"/>
      <c r="G323" s="2"/>
      <c r="H323" s="2"/>
      <c r="I323" s="2"/>
    </row>
    <row r="324" spans="3:9" ht="15.75">
      <c r="C324" s="2"/>
      <c r="D324" s="2"/>
      <c r="E324" s="2"/>
      <c r="F324" s="2"/>
      <c r="G324" s="2"/>
      <c r="H324" s="2"/>
      <c r="I324" s="2"/>
    </row>
    <row r="325" spans="3:9" ht="15.75">
      <c r="C325" s="2"/>
      <c r="D325" s="2"/>
      <c r="E325" s="2"/>
      <c r="F325" s="2"/>
      <c r="G325" s="2"/>
      <c r="H325" s="2"/>
      <c r="I325" s="2"/>
    </row>
    <row r="326" spans="3:9" ht="15.75">
      <c r="C326" s="2"/>
      <c r="D326" s="2"/>
      <c r="E326" s="2"/>
      <c r="F326" s="2"/>
      <c r="G326" s="2"/>
      <c r="H326" s="2"/>
      <c r="I326" s="2"/>
    </row>
    <row r="327" spans="3:9" ht="15.75">
      <c r="C327" s="2"/>
      <c r="D327" s="2"/>
      <c r="E327" s="2"/>
      <c r="F327" s="2"/>
      <c r="G327" s="2"/>
      <c r="H327" s="2"/>
      <c r="I327" s="2"/>
    </row>
    <row r="328" spans="3:9" ht="15.75">
      <c r="C328" s="2"/>
      <c r="D328" s="2"/>
      <c r="E328" s="2"/>
      <c r="F328" s="2"/>
      <c r="G328" s="2"/>
      <c r="H328" s="2"/>
      <c r="I328" s="2"/>
    </row>
    <row r="329" spans="3:9" ht="15.75">
      <c r="C329" s="2"/>
      <c r="D329" s="2"/>
      <c r="E329" s="2"/>
      <c r="F329" s="2"/>
      <c r="G329" s="2"/>
      <c r="H329" s="2"/>
      <c r="I329" s="2"/>
    </row>
    <row r="330" spans="3:9" ht="15.75">
      <c r="C330" s="2"/>
      <c r="D330" s="2"/>
      <c r="E330" s="2"/>
      <c r="F330" s="2"/>
      <c r="G330" s="2"/>
      <c r="H330" s="2"/>
      <c r="I330" s="2"/>
    </row>
    <row r="331" spans="3:9" ht="15.75">
      <c r="C331" s="2"/>
      <c r="D331" s="2"/>
      <c r="E331" s="2"/>
      <c r="F331" s="2"/>
      <c r="G331" s="2"/>
      <c r="H331" s="2"/>
      <c r="I331" s="2"/>
    </row>
    <row r="332" spans="3:9" ht="15.75">
      <c r="C332" s="2"/>
      <c r="D332" s="2"/>
      <c r="E332" s="2"/>
      <c r="F332" s="2"/>
      <c r="G332" s="2"/>
      <c r="H332" s="2"/>
      <c r="I332" s="2"/>
    </row>
    <row r="333" spans="3:9" ht="15.75">
      <c r="C333" s="2"/>
      <c r="D333" s="2"/>
      <c r="E333" s="2"/>
      <c r="F333" s="2"/>
      <c r="G333" s="2"/>
      <c r="H333" s="2"/>
      <c r="I333" s="2"/>
    </row>
    <row r="334" spans="3:9" ht="15.75">
      <c r="C334" s="2"/>
      <c r="D334" s="2"/>
      <c r="E334" s="2"/>
      <c r="F334" s="2"/>
      <c r="G334" s="2"/>
      <c r="H334" s="2"/>
      <c r="I334" s="2"/>
    </row>
    <row r="335" spans="3:9" ht="15.75">
      <c r="C335" s="2"/>
      <c r="D335" s="2"/>
      <c r="E335" s="2"/>
      <c r="F335" s="2"/>
      <c r="G335" s="2"/>
      <c r="H335" s="2"/>
      <c r="I335" s="2"/>
    </row>
    <row r="336" spans="3:9" ht="15.75">
      <c r="C336" s="2"/>
      <c r="D336" s="2"/>
      <c r="E336" s="2"/>
      <c r="F336" s="2"/>
      <c r="G336" s="2"/>
      <c r="H336" s="2"/>
      <c r="I336" s="2"/>
    </row>
    <row r="337" spans="3:9" ht="15.75">
      <c r="C337" s="2"/>
      <c r="D337" s="2"/>
      <c r="E337" s="2"/>
      <c r="F337" s="2"/>
      <c r="G337" s="2"/>
      <c r="H337" s="2"/>
      <c r="I337" s="2"/>
    </row>
    <row r="338" spans="3:9" ht="15.75">
      <c r="C338" s="2"/>
      <c r="D338" s="2"/>
      <c r="E338" s="2"/>
      <c r="F338" s="2"/>
      <c r="G338" s="2"/>
      <c r="H338" s="2"/>
      <c r="I338" s="2"/>
    </row>
    <row r="339" spans="3:9" ht="15.75">
      <c r="C339" s="2"/>
      <c r="D339" s="2"/>
      <c r="E339" s="2"/>
      <c r="F339" s="2"/>
      <c r="G339" s="2"/>
      <c r="H339" s="2"/>
      <c r="I339" s="2"/>
    </row>
    <row r="340" spans="3:9" ht="15.75">
      <c r="C340" s="2"/>
      <c r="D340" s="2"/>
      <c r="E340" s="2"/>
      <c r="F340" s="2"/>
      <c r="G340" s="2"/>
      <c r="H340" s="2"/>
      <c r="I340" s="2"/>
    </row>
    <row r="341" spans="3:9" ht="15.75">
      <c r="C341" s="2"/>
      <c r="D341" s="2"/>
      <c r="E341" s="2"/>
      <c r="F341" s="2"/>
      <c r="G341" s="2"/>
      <c r="H341" s="2"/>
      <c r="I341" s="2"/>
    </row>
    <row r="342" spans="3:9" ht="15.75">
      <c r="C342" s="2"/>
      <c r="D342" s="2"/>
      <c r="E342" s="2"/>
      <c r="F342" s="2"/>
      <c r="G342" s="2"/>
      <c r="H342" s="2"/>
      <c r="I342" s="2"/>
    </row>
    <row r="343" spans="3:9" ht="15.75">
      <c r="C343" s="2"/>
      <c r="D343" s="2"/>
      <c r="E343" s="2"/>
      <c r="F343" s="2"/>
      <c r="G343" s="2"/>
      <c r="H343" s="2"/>
      <c r="I343" s="2"/>
    </row>
    <row r="344" spans="3:9" ht="15.75">
      <c r="C344" s="2"/>
      <c r="D344" s="2"/>
      <c r="E344" s="2"/>
      <c r="F344" s="2"/>
      <c r="G344" s="2"/>
      <c r="H344" s="2"/>
      <c r="I344" s="2"/>
    </row>
    <row r="345" spans="3:9" ht="15.75">
      <c r="C345" s="2"/>
      <c r="D345" s="2"/>
      <c r="E345" s="2"/>
      <c r="F345" s="2"/>
      <c r="G345" s="2"/>
      <c r="H345" s="2"/>
      <c r="I345" s="2"/>
    </row>
    <row r="346" spans="3:9" ht="15.75">
      <c r="C346" s="2"/>
      <c r="D346" s="2"/>
      <c r="E346" s="2"/>
      <c r="F346" s="2"/>
      <c r="G346" s="2"/>
      <c r="H346" s="2"/>
      <c r="I346" s="2"/>
    </row>
    <row r="347" spans="3:9" ht="15.75">
      <c r="C347" s="2"/>
      <c r="D347" s="2"/>
      <c r="E347" s="2"/>
      <c r="F347" s="2"/>
      <c r="G347" s="2"/>
      <c r="H347" s="2"/>
      <c r="I347" s="2"/>
    </row>
    <row r="348" spans="3:9" ht="15.75">
      <c r="C348" s="2"/>
      <c r="D348" s="2"/>
      <c r="E348" s="2"/>
      <c r="F348" s="2"/>
      <c r="G348" s="2"/>
      <c r="H348" s="2"/>
      <c r="I348" s="2"/>
    </row>
    <row r="349" spans="3:9" ht="15.75">
      <c r="C349" s="2"/>
      <c r="D349" s="2"/>
      <c r="E349" s="2"/>
      <c r="F349" s="2"/>
      <c r="G349" s="2"/>
      <c r="H349" s="2"/>
      <c r="I349" s="2"/>
    </row>
    <row r="350" spans="3:9" ht="15.75">
      <c r="C350" s="2"/>
      <c r="D350" s="2"/>
      <c r="E350" s="2"/>
      <c r="F350" s="2"/>
      <c r="G350" s="2"/>
      <c r="H350" s="2"/>
      <c r="I350" s="2"/>
    </row>
    <row r="351" spans="3:9" ht="15.75">
      <c r="C351" s="2"/>
      <c r="D351" s="2"/>
      <c r="E351" s="2"/>
      <c r="F351" s="2"/>
      <c r="G351" s="2"/>
      <c r="H351" s="2"/>
      <c r="I351" s="2"/>
    </row>
    <row r="352" spans="3:9" ht="15.75">
      <c r="C352" s="2"/>
      <c r="D352" s="2"/>
      <c r="E352" s="2"/>
      <c r="F352" s="2"/>
      <c r="G352" s="2"/>
      <c r="H352" s="2"/>
      <c r="I352" s="2"/>
    </row>
    <row r="353" spans="3:9" ht="15.75">
      <c r="C353" s="2"/>
      <c r="D353" s="2"/>
      <c r="E353" s="2"/>
      <c r="F353" s="2"/>
      <c r="G353" s="2"/>
      <c r="H353" s="2"/>
      <c r="I353" s="2"/>
    </row>
    <row r="354" spans="3:9" ht="15.75">
      <c r="C354" s="2"/>
      <c r="D354" s="2"/>
      <c r="E354" s="2"/>
      <c r="F354" s="2"/>
      <c r="G354" s="2"/>
      <c r="H354" s="2"/>
      <c r="I354" s="2"/>
    </row>
    <row r="355" spans="3:9" ht="15.75">
      <c r="C355" s="2"/>
      <c r="D355" s="2"/>
      <c r="E355" s="2"/>
      <c r="F355" s="2"/>
      <c r="G355" s="2"/>
      <c r="H355" s="2"/>
      <c r="I355" s="2"/>
    </row>
    <row r="356" spans="3:9" ht="15.75">
      <c r="C356" s="2"/>
      <c r="D356" s="2"/>
      <c r="E356" s="2"/>
      <c r="F356" s="2"/>
      <c r="G356" s="2"/>
      <c r="H356" s="2"/>
      <c r="I356" s="2"/>
    </row>
    <row r="357" spans="3:9" ht="15.75">
      <c r="C357" s="2"/>
      <c r="D357" s="2"/>
      <c r="E357" s="2"/>
      <c r="F357" s="2"/>
      <c r="G357" s="2"/>
      <c r="H357" s="2"/>
      <c r="I357" s="2"/>
    </row>
    <row r="358" spans="3:9" ht="15.75">
      <c r="C358" s="2"/>
      <c r="D358" s="2"/>
      <c r="E358" s="2"/>
      <c r="F358" s="2"/>
      <c r="G358" s="2"/>
      <c r="H358" s="2"/>
      <c r="I358" s="2"/>
    </row>
    <row r="359" spans="3:9" ht="15.75">
      <c r="C359" s="2"/>
      <c r="D359" s="2"/>
      <c r="E359" s="2"/>
      <c r="F359" s="2"/>
      <c r="G359" s="2"/>
      <c r="H359" s="2"/>
      <c r="I359" s="2"/>
    </row>
    <row r="360" spans="3:9" ht="15.75">
      <c r="C360" s="2"/>
      <c r="D360" s="2"/>
      <c r="E360" s="2"/>
      <c r="F360" s="2"/>
      <c r="G360" s="2"/>
      <c r="H360" s="2"/>
      <c r="I360" s="2"/>
    </row>
    <row r="361" spans="3:9" ht="15.75">
      <c r="C361" s="2"/>
      <c r="D361" s="2"/>
      <c r="E361" s="2"/>
      <c r="F361" s="2"/>
      <c r="G361" s="2"/>
      <c r="H361" s="2"/>
      <c r="I361" s="2"/>
    </row>
    <row r="362" spans="3:9" ht="15.75">
      <c r="C362" s="2"/>
      <c r="D362" s="2"/>
      <c r="E362" s="2"/>
      <c r="F362" s="2"/>
      <c r="G362" s="2"/>
      <c r="H362" s="2"/>
      <c r="I362" s="2"/>
    </row>
    <row r="363" spans="3:9" ht="15.75">
      <c r="C363" s="2"/>
      <c r="D363" s="2"/>
      <c r="E363" s="2"/>
      <c r="F363" s="2"/>
      <c r="G363" s="2"/>
      <c r="H363" s="2"/>
      <c r="I363" s="2"/>
    </row>
    <row r="364" spans="3:9" ht="15.75">
      <c r="C364" s="2"/>
      <c r="D364" s="2"/>
      <c r="E364" s="2"/>
      <c r="F364" s="2"/>
      <c r="G364" s="2"/>
      <c r="H364" s="2"/>
      <c r="I364" s="2"/>
    </row>
    <row r="365" spans="3:9" ht="15.75">
      <c r="C365" s="2"/>
      <c r="D365" s="2"/>
      <c r="E365" s="2"/>
      <c r="F365" s="2"/>
      <c r="G365" s="2"/>
      <c r="H365" s="2"/>
      <c r="I365" s="2"/>
    </row>
    <row r="366" spans="3:9" ht="15.75">
      <c r="C366" s="2"/>
      <c r="D366" s="2"/>
      <c r="E366" s="2"/>
      <c r="F366" s="2"/>
      <c r="G366" s="2"/>
      <c r="H366" s="2"/>
      <c r="I366" s="2"/>
    </row>
    <row r="367" spans="3:9" ht="15.75">
      <c r="C367" s="2"/>
      <c r="D367" s="2"/>
      <c r="E367" s="2"/>
      <c r="F367" s="2"/>
      <c r="G367" s="2"/>
      <c r="H367" s="2"/>
      <c r="I367" s="2"/>
    </row>
    <row r="368" spans="3:9" ht="15.75">
      <c r="C368" s="2"/>
      <c r="D368" s="2"/>
      <c r="E368" s="2"/>
      <c r="F368" s="2"/>
      <c r="G368" s="2"/>
      <c r="H368" s="2"/>
      <c r="I368" s="2"/>
    </row>
    <row r="369" spans="3:9" ht="15.75">
      <c r="C369" s="2"/>
      <c r="D369" s="2"/>
      <c r="E369" s="2"/>
      <c r="F369" s="2"/>
      <c r="G369" s="2"/>
      <c r="H369" s="2"/>
      <c r="I369" s="2"/>
    </row>
    <row r="370" spans="3:9" ht="15.75">
      <c r="C370" s="2"/>
      <c r="D370" s="2"/>
      <c r="E370" s="2"/>
      <c r="F370" s="2"/>
      <c r="G370" s="2"/>
      <c r="H370" s="2"/>
      <c r="I370" s="2"/>
    </row>
    <row r="371" spans="3:9" ht="15.75">
      <c r="C371" s="2"/>
      <c r="D371" s="2"/>
      <c r="E371" s="2"/>
      <c r="F371" s="2"/>
      <c r="G371" s="2"/>
      <c r="H371" s="2"/>
      <c r="I371" s="2"/>
    </row>
    <row r="372" spans="3:9" ht="15.75">
      <c r="C372" s="2"/>
      <c r="D372" s="2"/>
      <c r="E372" s="2"/>
      <c r="F372" s="2"/>
      <c r="G372" s="2"/>
      <c r="H372" s="2"/>
      <c r="I372" s="2"/>
    </row>
  </sheetData>
  <mergeCells count="18">
    <mergeCell ref="G3:H3"/>
    <mergeCell ref="H8:I8"/>
    <mergeCell ref="C7:M7"/>
    <mergeCell ref="C126:I126"/>
    <mergeCell ref="A10:D10"/>
    <mergeCell ref="A11:A12"/>
    <mergeCell ref="C11:C12"/>
    <mergeCell ref="D11:D12"/>
    <mergeCell ref="I11:I12"/>
    <mergeCell ref="E11:E12"/>
    <mergeCell ref="F11:F12"/>
    <mergeCell ref="G11:H11"/>
    <mergeCell ref="E10:M10"/>
    <mergeCell ref="B11:B12"/>
    <mergeCell ref="J11:J12"/>
    <mergeCell ref="K11:K12"/>
    <mergeCell ref="L11:L12"/>
    <mergeCell ref="M11:M12"/>
  </mergeCells>
  <printOptions horizontalCentered="1" verticalCentered="1"/>
  <pageMargins left="0.07874015748031496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2009-05-04T11:45:18Z</cp:lastPrinted>
  <dcterms:created xsi:type="dcterms:W3CDTF">1999-03-23T10:45:22Z</dcterms:created>
  <dcterms:modified xsi:type="dcterms:W3CDTF">2009-05-06T08:10:27Z</dcterms:modified>
  <cp:category/>
  <cp:version/>
  <cp:contentType/>
  <cp:contentStatus/>
</cp:coreProperties>
</file>