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04'!$8:$11</definedName>
  </definedNames>
  <calcPr fullCalcOnLoad="1"/>
</workbook>
</file>

<file path=xl/sharedStrings.xml><?xml version="1.0" encoding="utf-8"?>
<sst xmlns="http://schemas.openxmlformats.org/spreadsheetml/2006/main" count="228" uniqueCount="173">
  <si>
    <t>podatek od nieruchomości od osób fizycznych</t>
  </si>
  <si>
    <t>podatek rolny od osób fizycznych</t>
  </si>
  <si>
    <t>podatek od środków transportowych od osób fizycznych</t>
  </si>
  <si>
    <t>wpływy z opłaty targowej</t>
  </si>
  <si>
    <t>podatek leśny od osób fizycznych</t>
  </si>
  <si>
    <t>Lp.</t>
  </si>
  <si>
    <t>dochody jst związane z realizacją zadań z zakresu adm.rządowej oraz innych zadań zleconych ustawami (wydawanie dowodów osobistych)</t>
  </si>
  <si>
    <t>odsetki za nieterminowe wpłaty z tytułu podatków i opłat</t>
  </si>
  <si>
    <t>pozostałe odsetki-odsetki od środków na rach.bankowych</t>
  </si>
  <si>
    <t xml:space="preserve">podatek od czynności cywilnoprawnych  od osób prawnych  </t>
  </si>
  <si>
    <t xml:space="preserve">podatek od nieruchomości od osób prawnych </t>
  </si>
  <si>
    <t xml:space="preserve">podatek od środków transportowych od osób prawnych </t>
  </si>
  <si>
    <t>podatek rolny od osób  prawnych</t>
  </si>
  <si>
    <t>podatek leśny od osób  prawnych</t>
  </si>
  <si>
    <t>wpływy z opłaty skarbowej</t>
  </si>
  <si>
    <t>Ogółem</t>
  </si>
  <si>
    <t>w tym:</t>
  </si>
  <si>
    <t xml:space="preserve">bieżące </t>
  </si>
  <si>
    <t>majątkowe</t>
  </si>
  <si>
    <t>Dział</t>
  </si>
  <si>
    <t>Rozdział</t>
  </si>
  <si>
    <t>Dział 010 Rolnictwo i łowiectwo</t>
  </si>
  <si>
    <t>Dział 700 Gospodarka mieszkaniowa</t>
  </si>
  <si>
    <t>Dział 750 Administracja publiczna</t>
  </si>
  <si>
    <t>010</t>
  </si>
  <si>
    <t>01010</t>
  </si>
  <si>
    <t>0830</t>
  </si>
  <si>
    <t>0470</t>
  </si>
  <si>
    <t>0490</t>
  </si>
  <si>
    <t>0750</t>
  </si>
  <si>
    <t>0760</t>
  </si>
  <si>
    <t>0970</t>
  </si>
  <si>
    <t>0350</t>
  </si>
  <si>
    <t>0310</t>
  </si>
  <si>
    <t>0320</t>
  </si>
  <si>
    <t>0330</t>
  </si>
  <si>
    <t>0340</t>
  </si>
  <si>
    <t>0500</t>
  </si>
  <si>
    <t>0360</t>
  </si>
  <si>
    <t>0910</t>
  </si>
  <si>
    <t>0430</t>
  </si>
  <si>
    <t>0410</t>
  </si>
  <si>
    <t>0480</t>
  </si>
  <si>
    <t>0010</t>
  </si>
  <si>
    <t>0020</t>
  </si>
  <si>
    <t>0920</t>
  </si>
  <si>
    <t>2310</t>
  </si>
  <si>
    <t>2030</t>
  </si>
  <si>
    <t>2010</t>
  </si>
  <si>
    <t>Dział 801 Oświata i wychowanie</t>
  </si>
  <si>
    <t>pozostałe odsetki - odsetki od środków na rachunkach bankowych</t>
  </si>
  <si>
    <t>Dział 754 Bezpieczeństwo publiczne i ochrona przeciwpożarowa</t>
  </si>
  <si>
    <t>Dział 756 Dochody od osób prawnych,od osób fizycznych i od innych jednostek nieposiadających osobowości prawnej oraz wydatki związane z ich poborem</t>
  </si>
  <si>
    <t>Dział 758 Różne rozliczenia</t>
  </si>
  <si>
    <t>Dział 921 Kultura i ochrona dziedzictwa narodowego</t>
  </si>
  <si>
    <t>wpływy z różnych dochodów (wpływy z tyt. wynagrodzenia dla płatnika z tyt. wykonywania zadań określonych przepisami prawa)</t>
  </si>
  <si>
    <t>subwencja ogólna z budżetu państwa-część oświatowa dla jednostek samorządu terytorialnego</t>
  </si>
  <si>
    <t>Dział 852 Pomoc społeczna</t>
  </si>
  <si>
    <t>§</t>
  </si>
  <si>
    <t>0690</t>
  </si>
  <si>
    <t>odsetki za nieterminowe wpłaty z tytułu czynsze mieszkaniowe</t>
  </si>
  <si>
    <t>wpływy z tytułu przekształcenia prawa użytkowania wieczystego przysługującego osobom fizycznym w prawo własności</t>
  </si>
  <si>
    <t>wpływy z opłaty za zarząd, użytkowanie i użytkowanie wieczyste nieruchomości</t>
  </si>
  <si>
    <t xml:space="preserve">podatek od spadków i darowizn </t>
  </si>
  <si>
    <t xml:space="preserve">podatek od czynności cywilnoprawnych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</si>
  <si>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</si>
  <si>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zadań bieżących z zakresu administracji rządowej  oraz innych zadań zleconych gminie (związkom gmin) ustawami (pomocy społecznej - świadczenia rodzinne)</t>
  </si>
  <si>
    <t>dotacje celowe otrzymane z budżetu państwa na realizację  własnych zadań bieżących gmin - z zakresu pomocy społecznej- zasiłki i pomoc w naturze</t>
  </si>
  <si>
    <t>dotacje celowe otrzymane z budżetu państwa na realizację własnych zadań bieżących gmin - z zakresu pomocy społecznej- działalność ośrodka pomocy społecznej</t>
  </si>
  <si>
    <t>wpływy z usług (odpłatność za udział w imprezach kulturalnych)</t>
  </si>
  <si>
    <t>podatek od działalności gospodarczej osoby fizyczne, opłacany w formie karty podatkowej</t>
  </si>
  <si>
    <t xml:space="preserve">wpływy z innych lokalnych opłat pobieranych przez jst na podstawie odrębnych ustaw (z tytułu  opłaty adiacenckiej związanej  z podziałem nieruchomości i wzrostu wartości nieruch spowodowanej budową urz. infrastr.techn. - sieć wodoc. i kanal.)  </t>
  </si>
  <si>
    <t>wpływy z usług  (czynsze mieszkaniowe)</t>
  </si>
  <si>
    <t>wpływy z usług   (za pobór wody)</t>
  </si>
  <si>
    <t>wpływy z usług   (za zrzut ścieków)</t>
  </si>
  <si>
    <t>wpływy z usług  (opłata stała za przedszkole)</t>
  </si>
  <si>
    <t xml:space="preserve">Dział 751 Urzędy naczelnych organów władzy państwowej,kontroli i ochrony prawa </t>
  </si>
  <si>
    <t>podatek dochodowy od osób prawnych - udział we wpływach (CIT)</t>
  </si>
  <si>
    <t>podatek dochodowy od osób fizycznych - udział we wpływach (PIT)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</si>
  <si>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</si>
  <si>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</si>
  <si>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Wykonanie za I półrocze 2009 roku</t>
  </si>
  <si>
    <t>Wykonanie  dochodów bieżących  za I półrocze 2009 roku</t>
  </si>
  <si>
    <t>Wykonanie dochodów majątkowych za I półrocze 2009 roku</t>
  </si>
  <si>
    <t>wpływy z usług  (odpłatność za usługi opiekuńcze)</t>
  </si>
  <si>
    <t>Plan dochodów na 2009 rok po zmianach</t>
  </si>
  <si>
    <t>% wzrostu</t>
  </si>
  <si>
    <t xml:space="preserve">dochody z najmu i dzierżawy składników majątkowych skarbu państwa, jst lub innych jednostek zaliczonych do sektora finansów publicznych oraz innych umów o podobnym charakterze </t>
  </si>
  <si>
    <t>z tego:</t>
  </si>
  <si>
    <t>Dochody ogółem, w tym:</t>
  </si>
  <si>
    <t>Źródła dochodów</t>
  </si>
  <si>
    <t xml:space="preserve">dochody jst związane z realizacją zadań z zakresu adm.rządowej oraz innych zadań zleconych ustawami </t>
  </si>
  <si>
    <t>dotacje celowe otrzymane z budżetu państwa na realizację  własnych zadań bieżących gmin - z zakresu pomocy społecznej- zasiłki stałe</t>
  </si>
  <si>
    <t xml:space="preserve">dotacje celowe otrzymane z budżetu państwa na realizację  własnych zadań bieżących gmin - z zakresu pomocy społecznej- dofinansowanie dożywiania  </t>
  </si>
  <si>
    <t>Dział 900 Gospodarka komunalna i ochrona środowiska</t>
  </si>
  <si>
    <t>odsetki za nieterminowe wpłaty z tytułu zajęcia pasa drogowego</t>
  </si>
  <si>
    <t>wpływy z opłat za wydawanie zezwoleń na sprzedaż napojów alkoholowych</t>
  </si>
  <si>
    <t>wpływy z różnych dochodów - odpłatność za dom pomocy społecznej</t>
  </si>
  <si>
    <t>pozostałe odsetki  (od nieterminowych wpłat za ścieki)</t>
  </si>
  <si>
    <t>pozostałe odsetki (od  nieterminowych wpłat z tytułu czynszów mieszkaniowych)</t>
  </si>
  <si>
    <t>pozostałe odsetki (od nieterminowych wpłat z tytułu dzierżaw, opłat za wieczyste użytkowanie)</t>
  </si>
  <si>
    <t>wpływy z różnych opłat - zwroty kosztów upomnień wyegzekwowanych przez komornika skarbowego</t>
  </si>
  <si>
    <t>wpływy z różnych opłat (opłaty za usuwanie drzew i krzewów oraz składowania odpadów oraz pozostałych rodzajów gospodarczego korzystania ze środowiska i dokonywania w nim zmian)</t>
  </si>
  <si>
    <t>dochody majątkowe</t>
  </si>
  <si>
    <t>dotacje celowe otrzymane z budżetu państwa na realizację zadań bieżących z zakresu administracji rządowej oraz innych zadań zleconych gminie (związkom gmin) ustawami  - aktualizacja stałego rejestru wyborców</t>
  </si>
  <si>
    <t>wpływy z różnych opłat  (wpłaty za duplikaty legitymacji i świadectw szkolnych)- szkoły podstawowe</t>
  </si>
  <si>
    <t>pozostałe odsetki-odsetki od środków na rach.bankowych- szkoły podstawowe</t>
  </si>
  <si>
    <t>wpływy z różnych dochodów (wpływy z tyt. wynagrodzenia dla płatnika z tyt. wykonywania zadań określonych przepisami prawa)- szkoły podstawowe</t>
  </si>
  <si>
    <t>wpływy z różnych dochodów (wpływy z tyt. wynagrodzenia dla płatnika z tyt. wykonywania zadań określonych przepisami prawa) przedszkola</t>
  </si>
  <si>
    <t>dotacje celowe otrzymane z gminy na zadania bieżące realiz na podstawie porozumień między jst  (refundacja kosztów przez inne gminy za pobyt dzieci w przedszk.niepubl. na terenie naszej gminy)</t>
  </si>
  <si>
    <t xml:space="preserve">wpływy z różnych opłat  (duplikaty legitymacji i świadectw)-gimnazja </t>
  </si>
  <si>
    <t>pozostałe odsetki-odsetki od środków na rach.bankowych- gimnazja</t>
  </si>
  <si>
    <t xml:space="preserve">wpływy z różnych dochodów (wpływy z tyt. wynagrodzenia dla płatnika z tyt. wykonywania zadań określonych przepisami prawa)-gimnazja </t>
  </si>
  <si>
    <t>wpływy z różnych opłat (duplikaty legitymacji i świadectw)-liceum ogólnokszt.</t>
  </si>
  <si>
    <t>wpływy z różnych dochodów (wpływy z tyt. wynagrodzenia dla płatnika z tyt. wykonywania zadań określonych przepisami prawa)- liceum ogólnokszt.</t>
  </si>
  <si>
    <t>wpływy z różnych dochodów (wpływy z tyt. wynagrodzenia dla płatnika z tyt. wykonywania zadań określonych przepisami prawa)- zoeas</t>
  </si>
  <si>
    <t>pozostałe odsetki-odsetki od środków na rach.bankowych i odsetki od nieterminowych wpłat- przedszkola</t>
  </si>
  <si>
    <t>pozostałe odsetki-odsetki od środków na rach.bankowych--liceum ogólnokszt.</t>
  </si>
  <si>
    <t>pozostałe odsetki-odsetki od środków na rach.bankowych- zoeas</t>
  </si>
  <si>
    <t>(w złotych)</t>
  </si>
  <si>
    <t>dotacje celowe otrzymane z gminy na zadania bieżące realiz na podstawie porozumień między jst  (refundacja kosztów przez inne gminy za pobyt dzieci w punktach przedszk.niepubl. na terenie naszej gminy)</t>
  </si>
  <si>
    <t xml:space="preserve">       Planowane  dochody  na 2010 rok                          </t>
  </si>
  <si>
    <t>Wykonanie dochodów ogółem, w tym:</t>
  </si>
  <si>
    <t>dochody bieżące</t>
  </si>
  <si>
    <t>% wykonania</t>
  </si>
  <si>
    <t xml:space="preserve">środki na dofinansowanie własnych inwestycji gmin (związków gmin), powiatów (związków powiatów), samorządów województw pozyskane z innych źródeł </t>
  </si>
  <si>
    <t>dotacje celowe otrzymane z budżetu państwa na realizację zadań bieżących z zakresu administracji rządowej -  zwrot podatku akcyzowego zawartego w cenie paliwa napędowego wykorzystywanego do produkcji rolnej</t>
  </si>
  <si>
    <t>dochody jednostek samorządu terytorialnego związane z realizacja zadań z zakresu administracji rządowej oraz innych zadań ustawami  (2% dochodów od wpłaconego zwrotu podatku akcyzowego zawartego w cenie oleju napędowego wykorzystywanego do produkcji rolnej)</t>
  </si>
  <si>
    <t xml:space="preserve">grzywny i inne kary pieniężne od osób  prawnych i innych jednostek organizacyjnych </t>
  </si>
  <si>
    <t>Dział 600 Transport i łączność</t>
  </si>
  <si>
    <t>wpływy z różnych opłat (wpis do KW)</t>
  </si>
  <si>
    <t>Wykonanie dochodów budżetu za I półrocze 2012 r</t>
  </si>
  <si>
    <t xml:space="preserve">Planowane  dochody  po zmianach                         </t>
  </si>
  <si>
    <t>Wójta Gminy Michałowice</t>
  </si>
  <si>
    <t>Pozostałe odsetki odsetki od nieterminowych wpłat</t>
  </si>
  <si>
    <t>wpływy z różnych dochodów zwrot nadpłaty SITA</t>
  </si>
  <si>
    <t>wpływy z tytułu odpłatnego nabycia prawa własności oraz prawa użytkowania wieczystego nieruchomości</t>
  </si>
  <si>
    <t>wpływy z różnych opłat  (kary umowne)</t>
  </si>
  <si>
    <t>odsetki za nieterminowe wpłaty z tytułu czynności cywilnoprawnych</t>
  </si>
  <si>
    <t>wpływy z różnych opłat - koszty postępowania egzekucyjnego os. fiz.</t>
  </si>
  <si>
    <t>dotacje celowe otrzymane z powiatu na zadania bieżące</t>
  </si>
  <si>
    <t>dotacje celowe otrzymane z budżetu państwa na realizację zadań bieżących z zakresu administracji rządowej  oraz innych zadań zleconych gminie (związkom gmin) ustawami (pomocy społecznej - świadczenia pielęgnacyjne)</t>
  </si>
  <si>
    <t>Dział 854 Edukacyjna opieka wychowawcza</t>
  </si>
  <si>
    <t>grzywny i inne kary pieniężne od osób prawnych i innych jednostek organizacyjnych  - MZO</t>
  </si>
  <si>
    <t>grzywny i inne kary pieniężne od os. prawnych i innych jednostek organizacyjnych</t>
  </si>
  <si>
    <t>grzywny i inne kary pieniężne - od os. praw. i innych jednostek organizacyjnych</t>
  </si>
  <si>
    <t>wpływy i wydatki związane z gromadzeniem środków z opłat produktowych.</t>
  </si>
  <si>
    <t>wpływy ze zwrotów dotacji oraz płatności, w tym wykorzystanych niezgodnie z przeznaczeniem lub wykorzystanych z naruszeniem procedur. pobranych nienależnie lub w nadmiernej wysokości</t>
  </si>
  <si>
    <t>grzywny i inne kary pieniężne od.os. fizycznych . - kara za wybicie szyby w  budynku</t>
  </si>
  <si>
    <t>wpływy z różnych dochodów rozliczenie z lat ubiegłych PGE</t>
  </si>
  <si>
    <t>Dział 926 Kultura fizyczna</t>
  </si>
  <si>
    <t>dotacje celowe w ramach programów finansowanych z udziałem środków europejskich oraz środków, o których mowa w art. 5 ust. 1 pkt. 3 oraz ust. 3 pkt. 5 i 6 ustawy</t>
  </si>
  <si>
    <t>dochody z najmu i dzierżawy składników majątkowych</t>
  </si>
  <si>
    <t>wpływy ze zwrotów dotacji oraz płatności, w tym wykorzystanych niezgodnie z przeznaczeniem, pobranych nienależnie lub w nadmiernej wysokości</t>
  </si>
  <si>
    <t>wpływy z różnych dochodów (  zwrot zasiłków celowych z lat ubiegłych )</t>
  </si>
  <si>
    <t>wpływy z różnych dochodów ( zwrot świadczeń pieniężnych na żywność z lat ubiegłych )</t>
  </si>
  <si>
    <t>dotacje celowe otrzymane z budżetu państwa na realizację własnych zadań bieżących gmin z zakresu opieki wychowawczej z przeznaczeniem na dofinansowanie świadczeń pomocy materialnej dla uczniów o charakterze socjalnym</t>
  </si>
  <si>
    <t>grzywny i inne kary pieniężne od osób prawnych i innych jednostek organizacyjnych -kara za konserwacje suw i  sieci wodociagowej</t>
  </si>
  <si>
    <t>wpływy z różnych opłat (zwrot opłaty sądowej)</t>
  </si>
  <si>
    <t>dotacje celowe otrzymane z budżetu państwa na realizację zadań bieżących z zakresu administracji rządowej oraz innych zadań zleconych gminie (związkom gmin) ustawami  -obrona cywilna</t>
  </si>
  <si>
    <t>odsetki za nieterminowe wpłaty z tytułu podatków i opłat - z karty podatkowej</t>
  </si>
  <si>
    <t>wpływy z innych lokalnych opłat pobieranych przez jst na podstawie odrębnych ustaw - opłaty za zajęcie pasa drogowego</t>
  </si>
  <si>
    <t>dotacje celowe w ramach programów finansowanych z udziałem środków europejskich oraz środków o których mowa w art.5 ust.1 pkt 3 oraz ust. 3 pkt 5 i 6 ustawy lub płatności w ramach budżetu środków europejskich</t>
  </si>
  <si>
    <t>dochody jednostek samorządu terytorialnego związane z realizacją zadań z zakresu administracji rządowej oraz innych zadań zleconych ustawami (należności od dłużników alimentacyjnych)</t>
  </si>
  <si>
    <t>dotacje celowe otrzymane z budżetu państwa na realizację zadań bieżących z zakresu administracji rządowej oraz innych zadań zleconych gminie (związkom gmin) ustawami  (pomocy społecznej - składki na ubezp. zdrowotne)</t>
  </si>
  <si>
    <t>dotacje celowe otrzymane z budżetu państwa na realizację własnych zadań bieżących  gmin (pomocy społecznej- składki na ubezp. zdrowotne)</t>
  </si>
  <si>
    <t>pozostałe odsetki - wpływy związane z gromadzeniem środków  z opłat  i kar za korzystanie ze środowiska</t>
  </si>
  <si>
    <t>wpływy z różnych dochodów- rozliczenia z lat ubiegłych Biblioteka Publiczna Michałowice</t>
  </si>
  <si>
    <t>grzywny i inne kary pieniężne od.os. prawnych i innych jednostek org. - kara za nie zamiecenie chodnika strefa rekreacji</t>
  </si>
  <si>
    <t>wpływy z różnych opłat - obiekty sportowe</t>
  </si>
  <si>
    <t>Załącznik nr 1</t>
  </si>
  <si>
    <t xml:space="preserve">do Zarządzenia Nr 165 /2012 </t>
  </si>
  <si>
    <t>z dnia  20 sierpnia  2012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</si>
</sst>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4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4" fontId="6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4" fontId="4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" fontId="3" fillId="0" borderId="1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top" wrapText="1"/>
    </xf>
    <xf numFmtId="0" fontId="3" fillId="0" borderId="2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3"/>
  <sheetViews>
    <sheetView tabSelected="1" workbookViewId="0" topLeftCell="A1">
      <selection activeCell="T5" sqref="T5"/>
    </sheetView>
  </sheetViews>
  <sheetFormatPr defaultColWidth="9.00390625" defaultRowHeight="12.75"/>
  <cols>
    <col min="1" max="1" width="3.625" style="1" customWidth="1"/>
    <col min="2" max="2" width="5.125" style="1" bestFit="1" customWidth="1"/>
    <col min="3" max="3" width="10.25390625" style="1" hidden="1" customWidth="1"/>
    <col min="4" max="4" width="5.75390625" style="1" hidden="1" customWidth="1"/>
    <col min="5" max="5" width="28.1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0" width="11.00390625" style="1" hidden="1" customWidth="1"/>
    <col min="11" max="11" width="10.75390625" style="1" hidden="1" customWidth="1"/>
    <col min="12" max="12" width="1.25" style="1" hidden="1" customWidth="1"/>
    <col min="13" max="13" width="11.375" style="23" hidden="1" customWidth="1"/>
    <col min="14" max="14" width="11.125" style="1" hidden="1" customWidth="1"/>
    <col min="15" max="15" width="10.625" style="1" hidden="1" customWidth="1"/>
    <col min="16" max="16" width="10.75390625" style="1" customWidth="1"/>
    <col min="17" max="17" width="11.00390625" style="1" customWidth="1"/>
    <col min="18" max="18" width="9.125" style="1" customWidth="1"/>
    <col min="19" max="19" width="10.75390625" style="62" customWidth="1"/>
    <col min="20" max="20" width="12.00390625" style="1" customWidth="1"/>
    <col min="21" max="21" width="9.25390625" style="1" customWidth="1"/>
    <col min="22" max="22" width="6.375" style="1" customWidth="1"/>
    <col min="23" max="16384" width="9.125" style="1" customWidth="1"/>
  </cols>
  <sheetData>
    <row r="1" spans="20:21" ht="12">
      <c r="T1" s="62" t="s">
        <v>170</v>
      </c>
      <c r="U1" s="62"/>
    </row>
    <row r="2" spans="20:21" ht="12">
      <c r="T2" s="62" t="s">
        <v>171</v>
      </c>
      <c r="U2" s="62"/>
    </row>
    <row r="3" spans="16:21" ht="12.75">
      <c r="P3" s="110"/>
      <c r="Q3" s="110"/>
      <c r="T3" s="62" t="s">
        <v>133</v>
      </c>
      <c r="U3" s="62"/>
    </row>
    <row r="4" spans="20:21" ht="13.5" customHeight="1">
      <c r="T4" s="62" t="s">
        <v>172</v>
      </c>
      <c r="U4" s="62"/>
    </row>
    <row r="5" spans="1:12" ht="11.25" customHeight="1">
      <c r="A5" s="2"/>
      <c r="B5" s="2"/>
      <c r="C5" s="2"/>
      <c r="D5" s="3"/>
      <c r="E5" s="3"/>
      <c r="I5" s="4"/>
      <c r="J5" s="4"/>
      <c r="K5" s="4"/>
      <c r="L5" s="5"/>
    </row>
    <row r="6" spans="1:18" ht="18.75" customHeight="1">
      <c r="A6" s="2"/>
      <c r="B6" s="2"/>
      <c r="C6" s="2"/>
      <c r="D6" s="3"/>
      <c r="E6" s="111" t="s">
        <v>131</v>
      </c>
      <c r="F6" s="112"/>
      <c r="G6" s="112"/>
      <c r="H6" s="112"/>
      <c r="I6" s="112"/>
      <c r="J6" s="113"/>
      <c r="K6" s="113"/>
      <c r="L6" s="113"/>
      <c r="M6" s="113"/>
      <c r="N6" s="113"/>
      <c r="O6" s="113"/>
      <c r="P6" s="113"/>
      <c r="Q6" s="113"/>
      <c r="R6" s="113"/>
    </row>
    <row r="7" spans="1:19" ht="15" customHeight="1">
      <c r="A7" s="2"/>
      <c r="B7" s="2"/>
      <c r="C7" s="2"/>
      <c r="D7" s="3"/>
      <c r="E7" s="3"/>
      <c r="I7" s="4"/>
      <c r="J7" s="4"/>
      <c r="K7" s="4"/>
      <c r="L7" s="5"/>
      <c r="S7" s="63" t="s">
        <v>119</v>
      </c>
    </row>
    <row r="8" spans="1:22" ht="37.5" customHeight="1">
      <c r="A8" s="101" t="s">
        <v>5</v>
      </c>
      <c r="B8" s="101" t="s">
        <v>19</v>
      </c>
      <c r="C8" s="101" t="s">
        <v>20</v>
      </c>
      <c r="D8" s="99" t="s">
        <v>58</v>
      </c>
      <c r="E8" s="101" t="s">
        <v>90</v>
      </c>
      <c r="F8" s="104" t="s">
        <v>85</v>
      </c>
      <c r="G8" s="105"/>
      <c r="H8" s="106"/>
      <c r="I8" s="122" t="s">
        <v>121</v>
      </c>
      <c r="J8" s="123"/>
      <c r="K8" s="124"/>
      <c r="L8" s="99" t="s">
        <v>81</v>
      </c>
      <c r="M8" s="119" t="s">
        <v>82</v>
      </c>
      <c r="N8" s="119" t="s">
        <v>83</v>
      </c>
      <c r="O8" s="99" t="s">
        <v>86</v>
      </c>
      <c r="P8" s="104" t="s">
        <v>132</v>
      </c>
      <c r="Q8" s="105"/>
      <c r="R8" s="106"/>
      <c r="S8" s="99" t="s">
        <v>122</v>
      </c>
      <c r="T8" s="99" t="s">
        <v>123</v>
      </c>
      <c r="U8" s="99" t="s">
        <v>103</v>
      </c>
      <c r="V8" s="99" t="s">
        <v>124</v>
      </c>
    </row>
    <row r="9" spans="1:22" ht="30" customHeight="1">
      <c r="A9" s="102"/>
      <c r="B9" s="102"/>
      <c r="C9" s="102"/>
      <c r="D9" s="109"/>
      <c r="E9" s="102"/>
      <c r="F9" s="99" t="s">
        <v>15</v>
      </c>
      <c r="G9" s="107" t="s">
        <v>16</v>
      </c>
      <c r="H9" s="108"/>
      <c r="I9" s="99" t="s">
        <v>15</v>
      </c>
      <c r="J9" s="117" t="s">
        <v>88</v>
      </c>
      <c r="K9" s="118"/>
      <c r="L9" s="109"/>
      <c r="M9" s="120"/>
      <c r="N9" s="120"/>
      <c r="O9" s="109"/>
      <c r="P9" s="99" t="s">
        <v>15</v>
      </c>
      <c r="Q9" s="7" t="s">
        <v>17</v>
      </c>
      <c r="R9" s="7" t="s">
        <v>18</v>
      </c>
      <c r="S9" s="109"/>
      <c r="T9" s="109"/>
      <c r="U9" s="109"/>
      <c r="V9" s="109"/>
    </row>
    <row r="10" spans="1:22" ht="5.25" customHeight="1" hidden="1">
      <c r="A10" s="103"/>
      <c r="B10" s="103"/>
      <c r="C10" s="103"/>
      <c r="D10" s="100"/>
      <c r="E10" s="103"/>
      <c r="F10" s="100"/>
      <c r="G10" s="7" t="s">
        <v>17</v>
      </c>
      <c r="H10" s="7" t="s">
        <v>18</v>
      </c>
      <c r="I10" s="100"/>
      <c r="J10" s="7" t="s">
        <v>17</v>
      </c>
      <c r="K10" s="7" t="s">
        <v>18</v>
      </c>
      <c r="L10" s="100"/>
      <c r="M10" s="121"/>
      <c r="N10" s="121"/>
      <c r="O10" s="100"/>
      <c r="P10" s="100"/>
      <c r="Q10" s="7" t="s">
        <v>17</v>
      </c>
      <c r="R10" s="7" t="s">
        <v>18</v>
      </c>
      <c r="S10" s="100"/>
      <c r="T10" s="100"/>
      <c r="U10" s="100"/>
      <c r="V10" s="100"/>
    </row>
    <row r="11" spans="1:22" s="61" customFormat="1" ht="12">
      <c r="A11" s="9">
        <v>1</v>
      </c>
      <c r="B11" s="9">
        <v>2</v>
      </c>
      <c r="C11" s="9">
        <v>3</v>
      </c>
      <c r="D11" s="9">
        <v>4</v>
      </c>
      <c r="E11" s="9">
        <v>3</v>
      </c>
      <c r="F11" s="9">
        <v>6</v>
      </c>
      <c r="G11" s="9">
        <v>7</v>
      </c>
      <c r="H11" s="9">
        <v>8</v>
      </c>
      <c r="I11" s="9">
        <v>12</v>
      </c>
      <c r="J11" s="9">
        <v>13</v>
      </c>
      <c r="K11" s="9">
        <v>14</v>
      </c>
      <c r="L11" s="9">
        <v>15</v>
      </c>
      <c r="M11" s="9">
        <v>4</v>
      </c>
      <c r="N11" s="9">
        <v>5</v>
      </c>
      <c r="O11" s="9">
        <v>6</v>
      </c>
      <c r="P11" s="9">
        <v>4</v>
      </c>
      <c r="Q11" s="9">
        <v>5</v>
      </c>
      <c r="R11" s="9">
        <v>6</v>
      </c>
      <c r="S11" s="9">
        <v>7</v>
      </c>
      <c r="T11" s="9">
        <v>8</v>
      </c>
      <c r="U11" s="9">
        <v>9</v>
      </c>
      <c r="V11" s="9">
        <v>10</v>
      </c>
    </row>
    <row r="12" spans="1:22" s="61" customFormat="1" ht="48">
      <c r="A12" s="18">
        <v>1</v>
      </c>
      <c r="B12" s="65" t="s">
        <v>24</v>
      </c>
      <c r="C12" s="18"/>
      <c r="D12" s="18"/>
      <c r="E12" s="83" t="s">
        <v>157</v>
      </c>
      <c r="F12" s="18"/>
      <c r="G12" s="18"/>
      <c r="H12" s="18"/>
      <c r="I12" s="18"/>
      <c r="J12" s="18"/>
      <c r="K12" s="18"/>
      <c r="L12" s="82"/>
      <c r="M12" s="18"/>
      <c r="N12" s="18"/>
      <c r="O12" s="82"/>
      <c r="P12" s="73">
        <f>SUM(R12+Q12)</f>
        <v>0</v>
      </c>
      <c r="Q12" s="74">
        <v>0</v>
      </c>
      <c r="R12" s="74">
        <v>0</v>
      </c>
      <c r="S12" s="46">
        <f>SUM(T12:U12)</f>
        <v>6607.5</v>
      </c>
      <c r="T12" s="45">
        <v>6607.5</v>
      </c>
      <c r="U12" s="45">
        <v>0</v>
      </c>
      <c r="V12" s="45"/>
    </row>
    <row r="13" spans="1:22" ht="16.5" customHeight="1">
      <c r="A13" s="18">
        <v>2</v>
      </c>
      <c r="B13" s="65" t="s">
        <v>24</v>
      </c>
      <c r="C13" s="20" t="s">
        <v>25</v>
      </c>
      <c r="D13" s="20" t="s">
        <v>26</v>
      </c>
      <c r="E13" s="21" t="s">
        <v>73</v>
      </c>
      <c r="F13" s="66">
        <f>SUM(G13+H13)</f>
        <v>1323000</v>
      </c>
      <c r="G13" s="67">
        <v>1323000</v>
      </c>
      <c r="H13" s="68">
        <v>0</v>
      </c>
      <c r="I13" s="69">
        <v>517613.03</v>
      </c>
      <c r="J13" s="69">
        <v>517613.03</v>
      </c>
      <c r="K13" s="69"/>
      <c r="L13" s="70" t="e">
        <f>SUM(#REF!/F13)*100</f>
        <v>#REF!</v>
      </c>
      <c r="M13" s="71">
        <f>SUM(N13+O13)</f>
        <v>1773000</v>
      </c>
      <c r="N13" s="69">
        <v>1773000</v>
      </c>
      <c r="O13" s="72">
        <v>0</v>
      </c>
      <c r="P13" s="73">
        <f>SUM(R13+Q13)</f>
        <v>2200000</v>
      </c>
      <c r="Q13" s="74">
        <v>2200000</v>
      </c>
      <c r="R13" s="74">
        <v>0</v>
      </c>
      <c r="S13" s="46">
        <f>SUM(T13:U13)</f>
        <v>579726.56</v>
      </c>
      <c r="T13" s="45">
        <v>579726.56</v>
      </c>
      <c r="U13" s="45">
        <v>0</v>
      </c>
      <c r="V13" s="45">
        <f>SUM(S13/P13)*100</f>
        <v>26.351207272727272</v>
      </c>
    </row>
    <row r="14" spans="1:22" ht="20.25" customHeight="1">
      <c r="A14" s="18">
        <v>3</v>
      </c>
      <c r="B14" s="10" t="s">
        <v>24</v>
      </c>
      <c r="C14" s="11" t="s">
        <v>25</v>
      </c>
      <c r="D14" s="11" t="s">
        <v>26</v>
      </c>
      <c r="E14" s="12" t="s">
        <v>74</v>
      </c>
      <c r="F14" s="31">
        <f>SUM(G14+H14)</f>
        <v>1724000</v>
      </c>
      <c r="G14" s="32">
        <v>1724000</v>
      </c>
      <c r="H14" s="8">
        <v>0</v>
      </c>
      <c r="I14" s="49">
        <v>650358.56</v>
      </c>
      <c r="J14" s="49">
        <v>650358.56</v>
      </c>
      <c r="K14" s="49"/>
      <c r="L14" s="50" t="e">
        <f>SUM(#REF!/F14)*100</f>
        <v>#REF!</v>
      </c>
      <c r="M14" s="48">
        <f>SUM(N14+O14)</f>
        <v>2521000</v>
      </c>
      <c r="N14" s="49">
        <v>2521000</v>
      </c>
      <c r="O14" s="59">
        <v>0</v>
      </c>
      <c r="P14" s="46">
        <f>SUM(R14+Q14)</f>
        <v>3310000</v>
      </c>
      <c r="Q14" s="45">
        <v>3310000</v>
      </c>
      <c r="R14" s="45">
        <v>0</v>
      </c>
      <c r="S14" s="46">
        <f aca="true" t="shared" si="0" ref="S14:S92">SUM(T14:U14)</f>
        <v>1623911.64</v>
      </c>
      <c r="T14" s="45">
        <v>1623911.64</v>
      </c>
      <c r="U14" s="45">
        <v>0</v>
      </c>
      <c r="V14" s="45">
        <f aca="true" t="shared" si="1" ref="V14:V92">SUM(S14/P14)*100</f>
        <v>49.06077462235649</v>
      </c>
    </row>
    <row r="15" spans="1:22" ht="24">
      <c r="A15" s="18">
        <v>4</v>
      </c>
      <c r="B15" s="10" t="s">
        <v>24</v>
      </c>
      <c r="C15" s="11"/>
      <c r="D15" s="9"/>
      <c r="E15" s="12" t="s">
        <v>98</v>
      </c>
      <c r="F15" s="31"/>
      <c r="G15" s="32"/>
      <c r="H15" s="8"/>
      <c r="I15" s="49"/>
      <c r="J15" s="49"/>
      <c r="K15" s="49"/>
      <c r="L15" s="50"/>
      <c r="M15" s="48">
        <f>SUM(N15+O15)</f>
        <v>5000</v>
      </c>
      <c r="N15" s="49">
        <v>5000</v>
      </c>
      <c r="O15" s="59">
        <v>0</v>
      </c>
      <c r="P15" s="46">
        <f>SUM(R15+Q15)</f>
        <v>5000</v>
      </c>
      <c r="Q15" s="45">
        <v>5000</v>
      </c>
      <c r="R15" s="45">
        <v>0</v>
      </c>
      <c r="S15" s="46">
        <f t="shared" si="0"/>
        <v>6605.81</v>
      </c>
      <c r="T15" s="45">
        <v>6605.81</v>
      </c>
      <c r="U15" s="45">
        <v>0</v>
      </c>
      <c r="V15" s="45">
        <f t="shared" si="1"/>
        <v>132.11620000000002</v>
      </c>
    </row>
    <row r="16" spans="1:22" ht="60">
      <c r="A16" s="18">
        <v>5</v>
      </c>
      <c r="B16" s="10" t="s">
        <v>24</v>
      </c>
      <c r="C16" s="40"/>
      <c r="D16" s="41"/>
      <c r="E16" s="75" t="s">
        <v>125</v>
      </c>
      <c r="F16" s="31"/>
      <c r="G16" s="32"/>
      <c r="H16" s="8"/>
      <c r="I16" s="49"/>
      <c r="J16" s="49"/>
      <c r="K16" s="49"/>
      <c r="L16" s="50"/>
      <c r="M16" s="48"/>
      <c r="N16" s="49"/>
      <c r="O16" s="59"/>
      <c r="P16" s="46">
        <f>SUM(Q16:R16)</f>
        <v>0</v>
      </c>
      <c r="Q16" s="45">
        <v>0</v>
      </c>
      <c r="R16" s="45">
        <v>0</v>
      </c>
      <c r="S16" s="46">
        <f aca="true" t="shared" si="2" ref="S16:S22">SUM(T16:U16)</f>
        <v>37383.2</v>
      </c>
      <c r="T16" s="45">
        <v>0</v>
      </c>
      <c r="U16" s="45">
        <v>37383.2</v>
      </c>
      <c r="V16" s="45"/>
    </row>
    <row r="17" spans="1:22" ht="77.25" customHeight="1">
      <c r="A17" s="18">
        <v>6</v>
      </c>
      <c r="B17" s="10" t="s">
        <v>24</v>
      </c>
      <c r="C17" s="11"/>
      <c r="D17" s="9"/>
      <c r="E17" s="12" t="s">
        <v>126</v>
      </c>
      <c r="F17" s="31"/>
      <c r="G17" s="32"/>
      <c r="H17" s="8"/>
      <c r="I17" s="49"/>
      <c r="J17" s="49"/>
      <c r="K17" s="49"/>
      <c r="L17" s="50"/>
      <c r="M17" s="48"/>
      <c r="N17" s="49"/>
      <c r="O17" s="59"/>
      <c r="P17" s="46">
        <f>SUM(Q17:R17)</f>
        <v>5236.23</v>
      </c>
      <c r="Q17" s="45">
        <v>5236.23</v>
      </c>
      <c r="R17" s="45">
        <v>0</v>
      </c>
      <c r="S17" s="46">
        <f t="shared" si="2"/>
        <v>5236.23</v>
      </c>
      <c r="T17" s="45">
        <v>5236.23</v>
      </c>
      <c r="U17" s="45">
        <v>0</v>
      </c>
      <c r="V17" s="45">
        <f t="shared" si="1"/>
        <v>100</v>
      </c>
    </row>
    <row r="18" spans="1:22" ht="108">
      <c r="A18" s="18">
        <v>7</v>
      </c>
      <c r="B18" s="10" t="s">
        <v>24</v>
      </c>
      <c r="C18" s="40"/>
      <c r="D18" s="41"/>
      <c r="E18" s="76" t="s">
        <v>127</v>
      </c>
      <c r="F18" s="31"/>
      <c r="G18" s="32"/>
      <c r="H18" s="8"/>
      <c r="I18" s="49"/>
      <c r="J18" s="49"/>
      <c r="K18" s="49"/>
      <c r="L18" s="50"/>
      <c r="M18" s="48"/>
      <c r="N18" s="49"/>
      <c r="O18" s="59"/>
      <c r="P18" s="46">
        <f>SUM(Q18:R18)</f>
        <v>0</v>
      </c>
      <c r="Q18" s="45">
        <v>0</v>
      </c>
      <c r="R18" s="45">
        <v>0</v>
      </c>
      <c r="S18" s="46">
        <f t="shared" si="2"/>
        <v>102.67</v>
      </c>
      <c r="T18" s="45">
        <v>102.67</v>
      </c>
      <c r="U18" s="45">
        <v>0</v>
      </c>
      <c r="V18" s="45"/>
    </row>
    <row r="19" spans="1:22" s="29" customFormat="1" ht="15.75" customHeight="1">
      <c r="A19" s="93" t="s">
        <v>21</v>
      </c>
      <c r="B19" s="94"/>
      <c r="C19" s="94"/>
      <c r="D19" s="94"/>
      <c r="E19" s="95"/>
      <c r="F19" s="33" t="e">
        <f>SUM(H19+G19)</f>
        <v>#REF!</v>
      </c>
      <c r="G19" s="33">
        <f>SUM(G13:G14)</f>
        <v>3047000</v>
      </c>
      <c r="H19" s="33" t="e">
        <f>SUM(#REF!)</f>
        <v>#REF!</v>
      </c>
      <c r="I19" s="44" t="e">
        <f>SUM(J19+K19)</f>
        <v>#REF!</v>
      </c>
      <c r="J19" s="44">
        <f>SUM(J13:J14)</f>
        <v>1167971.59</v>
      </c>
      <c r="K19" s="44" t="e">
        <f>SUM(#REF!)</f>
        <v>#REF!</v>
      </c>
      <c r="L19" s="50" t="e">
        <f>SUM(#REF!/F19)*100</f>
        <v>#REF!</v>
      </c>
      <c r="M19" s="44">
        <f>SUM(O19+N19)</f>
        <v>4299000</v>
      </c>
      <c r="N19" s="44">
        <f>SUM(N13:N15)</f>
        <v>4299000</v>
      </c>
      <c r="O19" s="51">
        <f>SUM(O13:O15)</f>
        <v>0</v>
      </c>
      <c r="P19" s="46">
        <f>SUM(R19+Q19)</f>
        <v>5520236.23</v>
      </c>
      <c r="Q19" s="52">
        <f>SUM(Q12:Q18)</f>
        <v>5520236.23</v>
      </c>
      <c r="R19" s="52">
        <f>SUM(R13:R15)</f>
        <v>0</v>
      </c>
      <c r="S19" s="46">
        <f t="shared" si="2"/>
        <v>2259573.6100000003</v>
      </c>
      <c r="T19" s="52">
        <f>SUM(T12:T18)</f>
        <v>2222190.41</v>
      </c>
      <c r="U19" s="45">
        <f>SUM(U12:U18)</f>
        <v>37383.2</v>
      </c>
      <c r="V19" s="45">
        <f t="shared" si="1"/>
        <v>40.93255280852356</v>
      </c>
    </row>
    <row r="20" spans="1:22" s="29" customFormat="1" ht="36">
      <c r="A20" s="9">
        <v>1</v>
      </c>
      <c r="B20" s="13">
        <v>600</v>
      </c>
      <c r="C20" s="77"/>
      <c r="D20" s="78"/>
      <c r="E20" s="79" t="s">
        <v>128</v>
      </c>
      <c r="F20" s="33"/>
      <c r="G20" s="33"/>
      <c r="H20" s="33"/>
      <c r="I20" s="48"/>
      <c r="J20" s="49"/>
      <c r="K20" s="49"/>
      <c r="L20" s="51"/>
      <c r="M20" s="44"/>
      <c r="N20" s="44"/>
      <c r="O20" s="50"/>
      <c r="P20" s="46">
        <f>SUM(Q20:R20)</f>
        <v>0</v>
      </c>
      <c r="Q20" s="49">
        <v>0</v>
      </c>
      <c r="R20" s="49">
        <v>0</v>
      </c>
      <c r="S20" s="46">
        <f>SUM(T20:U20)</f>
        <v>2000</v>
      </c>
      <c r="T20" s="45">
        <v>2000</v>
      </c>
      <c r="U20" s="45">
        <v>0</v>
      </c>
      <c r="V20" s="45"/>
    </row>
    <row r="21" spans="1:22" s="29" customFormat="1" ht="24">
      <c r="A21" s="80">
        <v>2</v>
      </c>
      <c r="B21" s="13">
        <v>600</v>
      </c>
      <c r="C21" s="77"/>
      <c r="D21" s="78"/>
      <c r="E21" s="16" t="s">
        <v>135</v>
      </c>
      <c r="F21" s="33"/>
      <c r="G21" s="33"/>
      <c r="H21" s="33"/>
      <c r="I21" s="48"/>
      <c r="J21" s="49"/>
      <c r="K21" s="49"/>
      <c r="L21" s="51"/>
      <c r="M21" s="44"/>
      <c r="N21" s="44"/>
      <c r="O21" s="50"/>
      <c r="P21" s="46">
        <f>SUM(P20)</f>
        <v>0</v>
      </c>
      <c r="Q21" s="49">
        <v>0</v>
      </c>
      <c r="R21" s="49">
        <v>0</v>
      </c>
      <c r="S21" s="46">
        <f t="shared" si="2"/>
        <v>12.64</v>
      </c>
      <c r="T21" s="45">
        <v>12.64</v>
      </c>
      <c r="U21" s="45">
        <v>0</v>
      </c>
      <c r="V21" s="45"/>
    </row>
    <row r="22" spans="1:22" s="29" customFormat="1" ht="17.25" customHeight="1">
      <c r="A22" s="93" t="s">
        <v>129</v>
      </c>
      <c r="B22" s="94"/>
      <c r="C22" s="94"/>
      <c r="D22" s="94"/>
      <c r="E22" s="95"/>
      <c r="F22" s="33"/>
      <c r="G22" s="33"/>
      <c r="H22" s="33"/>
      <c r="I22" s="48"/>
      <c r="J22" s="49"/>
      <c r="K22" s="49"/>
      <c r="L22" s="51"/>
      <c r="M22" s="44"/>
      <c r="N22" s="44"/>
      <c r="O22" s="50"/>
      <c r="P22" s="46">
        <f>SUM(P21)</f>
        <v>0</v>
      </c>
      <c r="Q22" s="49">
        <v>0</v>
      </c>
      <c r="R22" s="49">
        <v>0</v>
      </c>
      <c r="S22" s="46">
        <f t="shared" si="2"/>
        <v>2012.64</v>
      </c>
      <c r="T22" s="45">
        <f>SUM(T20:T21)</f>
        <v>2012.64</v>
      </c>
      <c r="U22" s="45">
        <f>SUM(U20:U21)</f>
        <v>0</v>
      </c>
      <c r="V22" s="45"/>
    </row>
    <row r="23" spans="1:22" ht="24">
      <c r="A23" s="9">
        <v>1</v>
      </c>
      <c r="B23" s="13">
        <v>700</v>
      </c>
      <c r="C23" s="9">
        <v>70004</v>
      </c>
      <c r="D23" s="11" t="s">
        <v>26</v>
      </c>
      <c r="E23" s="14" t="s">
        <v>72</v>
      </c>
      <c r="F23" s="31">
        <f aca="true" t="shared" si="3" ref="F23:F30">SUM(G23+H23)</f>
        <v>6000</v>
      </c>
      <c r="G23" s="8">
        <v>6000</v>
      </c>
      <c r="H23" s="8"/>
      <c r="I23" s="49">
        <v>5237.89</v>
      </c>
      <c r="J23" s="49">
        <v>5237.89</v>
      </c>
      <c r="K23" s="49"/>
      <c r="L23" s="50" t="e">
        <f>SUM(#REF!/F23)*100</f>
        <v>#REF!</v>
      </c>
      <c r="M23" s="48">
        <f aca="true" t="shared" si="4" ref="M23:M30">SUM(N23+O23)</f>
        <v>15000</v>
      </c>
      <c r="N23" s="49">
        <v>15000</v>
      </c>
      <c r="O23" s="59">
        <v>0</v>
      </c>
      <c r="P23" s="46">
        <f aca="true" t="shared" si="5" ref="P23:P33">SUM(R23+Q23)</f>
        <v>8000</v>
      </c>
      <c r="Q23" s="45">
        <v>8000</v>
      </c>
      <c r="R23" s="45">
        <v>0</v>
      </c>
      <c r="S23" s="46">
        <f t="shared" si="0"/>
        <v>7525.08</v>
      </c>
      <c r="T23" s="45">
        <v>7525.08</v>
      </c>
      <c r="U23" s="45">
        <f>SUM(U21:U22)</f>
        <v>0</v>
      </c>
      <c r="V23" s="45">
        <f t="shared" si="1"/>
        <v>94.0635</v>
      </c>
    </row>
    <row r="24" spans="1:22" ht="36">
      <c r="A24" s="9">
        <v>2</v>
      </c>
      <c r="B24" s="13">
        <v>700</v>
      </c>
      <c r="C24" s="9">
        <v>70004</v>
      </c>
      <c r="D24" s="11" t="s">
        <v>39</v>
      </c>
      <c r="E24" s="14" t="s">
        <v>99</v>
      </c>
      <c r="F24" s="31">
        <f t="shared" si="3"/>
        <v>0</v>
      </c>
      <c r="G24" s="8">
        <v>0</v>
      </c>
      <c r="H24" s="8">
        <v>0</v>
      </c>
      <c r="I24" s="49">
        <v>257.25</v>
      </c>
      <c r="J24" s="49">
        <v>257.25</v>
      </c>
      <c r="K24" s="49"/>
      <c r="L24" s="50" t="e">
        <f>SUM(#REF!/F24)*100</f>
        <v>#REF!</v>
      </c>
      <c r="M24" s="48">
        <f t="shared" si="4"/>
        <v>500</v>
      </c>
      <c r="N24" s="49">
        <v>500</v>
      </c>
      <c r="O24" s="59">
        <v>0</v>
      </c>
      <c r="P24" s="46">
        <f t="shared" si="5"/>
        <v>500</v>
      </c>
      <c r="Q24" s="45">
        <v>500</v>
      </c>
      <c r="R24" s="45">
        <v>0</v>
      </c>
      <c r="S24" s="46">
        <f t="shared" si="0"/>
        <v>170.14</v>
      </c>
      <c r="T24" s="45">
        <v>170.14</v>
      </c>
      <c r="U24" s="45">
        <f>SUM(U22:U23)</f>
        <v>0</v>
      </c>
      <c r="V24" s="45">
        <f t="shared" si="1"/>
        <v>34.028</v>
      </c>
    </row>
    <row r="25" spans="1:22" ht="36">
      <c r="A25" s="9">
        <v>3</v>
      </c>
      <c r="B25" s="13">
        <v>700</v>
      </c>
      <c r="C25" s="9">
        <v>70005</v>
      </c>
      <c r="D25" s="11" t="s">
        <v>27</v>
      </c>
      <c r="E25" s="14" t="s">
        <v>62</v>
      </c>
      <c r="F25" s="31">
        <f t="shared" si="3"/>
        <v>209697</v>
      </c>
      <c r="G25" s="32">
        <v>209697</v>
      </c>
      <c r="H25" s="8">
        <v>0</v>
      </c>
      <c r="I25" s="49">
        <v>146853.71</v>
      </c>
      <c r="J25" s="49">
        <v>146853.71</v>
      </c>
      <c r="K25" s="49"/>
      <c r="L25" s="50" t="e">
        <f>SUM(#REF!/F25)*100</f>
        <v>#REF!</v>
      </c>
      <c r="M25" s="48">
        <f t="shared" si="4"/>
        <v>168000</v>
      </c>
      <c r="N25" s="49">
        <v>168000</v>
      </c>
      <c r="O25" s="59">
        <v>0</v>
      </c>
      <c r="P25" s="46">
        <f t="shared" si="5"/>
        <v>150000</v>
      </c>
      <c r="Q25" s="45">
        <v>150000</v>
      </c>
      <c r="R25" s="45">
        <v>0</v>
      </c>
      <c r="S25" s="46">
        <f t="shared" si="0"/>
        <v>143016.18</v>
      </c>
      <c r="T25" s="45">
        <v>143016.18</v>
      </c>
      <c r="U25" s="45">
        <f>SUM(U23:U24)</f>
        <v>0</v>
      </c>
      <c r="V25" s="45">
        <f t="shared" si="1"/>
        <v>95.34412</v>
      </c>
    </row>
    <row r="26" spans="1:22" ht="24">
      <c r="A26" s="9">
        <v>4</v>
      </c>
      <c r="B26" s="13">
        <v>700</v>
      </c>
      <c r="C26" s="9"/>
      <c r="D26" s="11"/>
      <c r="E26" s="26" t="s">
        <v>130</v>
      </c>
      <c r="F26" s="31"/>
      <c r="G26" s="32"/>
      <c r="H26" s="8"/>
      <c r="I26" s="49"/>
      <c r="J26" s="49"/>
      <c r="K26" s="49"/>
      <c r="L26" s="50"/>
      <c r="M26" s="48"/>
      <c r="N26" s="49"/>
      <c r="O26" s="59"/>
      <c r="P26" s="46">
        <f t="shared" si="5"/>
        <v>0</v>
      </c>
      <c r="Q26" s="45">
        <v>0</v>
      </c>
      <c r="R26" s="45">
        <v>0</v>
      </c>
      <c r="S26" s="46">
        <f t="shared" si="0"/>
        <v>400</v>
      </c>
      <c r="T26" s="45">
        <v>400</v>
      </c>
      <c r="U26" s="45">
        <f>SUM(U24:U25)</f>
        <v>0</v>
      </c>
      <c r="V26" s="45"/>
    </row>
    <row r="27" spans="1:22" ht="72">
      <c r="A27" s="9">
        <v>5</v>
      </c>
      <c r="B27" s="13">
        <v>700</v>
      </c>
      <c r="C27" s="9">
        <v>70005</v>
      </c>
      <c r="D27" s="11" t="s">
        <v>29</v>
      </c>
      <c r="E27" s="14" t="s">
        <v>87</v>
      </c>
      <c r="F27" s="31">
        <f t="shared" si="3"/>
        <v>479557</v>
      </c>
      <c r="G27" s="32">
        <v>479557</v>
      </c>
      <c r="H27" s="8">
        <v>0</v>
      </c>
      <c r="I27" s="49">
        <v>271047.73</v>
      </c>
      <c r="J27" s="49">
        <v>271047.73</v>
      </c>
      <c r="K27" s="49"/>
      <c r="L27" s="50" t="e">
        <f>SUM(#REF!/F27)*100</f>
        <v>#REF!</v>
      </c>
      <c r="M27" s="48">
        <f t="shared" si="4"/>
        <v>504000</v>
      </c>
      <c r="N27" s="49">
        <v>504000</v>
      </c>
      <c r="O27" s="59">
        <v>0</v>
      </c>
      <c r="P27" s="46">
        <f t="shared" si="5"/>
        <v>533000</v>
      </c>
      <c r="Q27" s="45">
        <v>533000</v>
      </c>
      <c r="R27" s="45">
        <v>0</v>
      </c>
      <c r="S27" s="46">
        <f t="shared" si="0"/>
        <v>374847.86</v>
      </c>
      <c r="T27" s="45">
        <v>374847.86</v>
      </c>
      <c r="U27" s="45">
        <f>SUM(U25:U26)</f>
        <v>0</v>
      </c>
      <c r="V27" s="45">
        <f t="shared" si="1"/>
        <v>70.3279287054409</v>
      </c>
    </row>
    <row r="28" spans="1:22" ht="48">
      <c r="A28" s="9">
        <v>6</v>
      </c>
      <c r="B28" s="13">
        <v>700</v>
      </c>
      <c r="C28" s="9">
        <v>70005</v>
      </c>
      <c r="D28" s="11" t="s">
        <v>30</v>
      </c>
      <c r="E28" s="14" t="s">
        <v>61</v>
      </c>
      <c r="F28" s="31">
        <f t="shared" si="3"/>
        <v>374180</v>
      </c>
      <c r="G28" s="32"/>
      <c r="H28" s="32">
        <v>374180</v>
      </c>
      <c r="I28" s="49">
        <v>373207.61</v>
      </c>
      <c r="J28" s="49"/>
      <c r="K28" s="49">
        <v>373207.61</v>
      </c>
      <c r="L28" s="50" t="e">
        <f>SUM(#REF!/F28)*100</f>
        <v>#REF!</v>
      </c>
      <c r="M28" s="48">
        <f t="shared" si="4"/>
        <v>20000</v>
      </c>
      <c r="N28" s="49">
        <v>0</v>
      </c>
      <c r="O28" s="59">
        <v>20000</v>
      </c>
      <c r="P28" s="46">
        <f t="shared" si="5"/>
        <v>20000</v>
      </c>
      <c r="Q28" s="45">
        <v>0</v>
      </c>
      <c r="R28" s="45">
        <v>20000</v>
      </c>
      <c r="S28" s="46">
        <f t="shared" si="0"/>
        <v>78795.37</v>
      </c>
      <c r="T28" s="45">
        <v>0</v>
      </c>
      <c r="U28" s="45">
        <v>78795.37</v>
      </c>
      <c r="V28" s="45">
        <f t="shared" si="1"/>
        <v>393.97684999999996</v>
      </c>
    </row>
    <row r="29" spans="1:22" ht="48">
      <c r="A29" s="9">
        <v>7</v>
      </c>
      <c r="B29" s="13">
        <v>700</v>
      </c>
      <c r="C29" s="9"/>
      <c r="D29" s="11"/>
      <c r="E29" s="26" t="s">
        <v>136</v>
      </c>
      <c r="F29" s="31"/>
      <c r="G29" s="32"/>
      <c r="H29" s="32"/>
      <c r="I29" s="49"/>
      <c r="J29" s="49"/>
      <c r="K29" s="49"/>
      <c r="L29" s="50"/>
      <c r="M29" s="48"/>
      <c r="N29" s="49"/>
      <c r="O29" s="59"/>
      <c r="P29" s="46">
        <f t="shared" si="5"/>
        <v>0</v>
      </c>
      <c r="Q29" s="45">
        <v>0</v>
      </c>
      <c r="R29" s="45">
        <v>0</v>
      </c>
      <c r="S29" s="46">
        <f t="shared" si="0"/>
        <v>66687.1</v>
      </c>
      <c r="T29" s="45">
        <v>0</v>
      </c>
      <c r="U29" s="45">
        <v>66687.1</v>
      </c>
      <c r="V29" s="45"/>
    </row>
    <row r="30" spans="1:22" ht="36">
      <c r="A30" s="9">
        <v>8</v>
      </c>
      <c r="B30" s="13">
        <v>700</v>
      </c>
      <c r="C30" s="9">
        <v>70005</v>
      </c>
      <c r="D30" s="11" t="s">
        <v>39</v>
      </c>
      <c r="E30" s="26" t="s">
        <v>100</v>
      </c>
      <c r="F30" s="31">
        <f t="shared" si="3"/>
        <v>2745</v>
      </c>
      <c r="G30" s="32">
        <v>2745</v>
      </c>
      <c r="H30" s="32">
        <v>0</v>
      </c>
      <c r="I30" s="49">
        <v>4136.71</v>
      </c>
      <c r="J30" s="49">
        <v>4136.71</v>
      </c>
      <c r="K30" s="49"/>
      <c r="L30" s="50" t="e">
        <f>SUM(#REF!/F30)*100</f>
        <v>#REF!</v>
      </c>
      <c r="M30" s="48">
        <f t="shared" si="4"/>
        <v>4500</v>
      </c>
      <c r="N30" s="49">
        <v>4500</v>
      </c>
      <c r="O30" s="59">
        <v>0</v>
      </c>
      <c r="P30" s="46">
        <f t="shared" si="5"/>
        <v>4500</v>
      </c>
      <c r="Q30" s="45">
        <v>4500</v>
      </c>
      <c r="R30" s="45">
        <v>0</v>
      </c>
      <c r="S30" s="46">
        <f t="shared" si="0"/>
        <v>9306.22</v>
      </c>
      <c r="T30" s="45">
        <v>9306.22</v>
      </c>
      <c r="U30" s="45">
        <v>0</v>
      </c>
      <c r="V30" s="45">
        <f t="shared" si="1"/>
        <v>206.80488888888888</v>
      </c>
    </row>
    <row r="31" spans="1:22" ht="24">
      <c r="A31" s="9">
        <v>9</v>
      </c>
      <c r="B31" s="13">
        <v>700</v>
      </c>
      <c r="C31" s="41"/>
      <c r="D31" s="40"/>
      <c r="E31" s="26" t="s">
        <v>137</v>
      </c>
      <c r="F31" s="31"/>
      <c r="G31" s="32"/>
      <c r="H31" s="32"/>
      <c r="I31" s="49"/>
      <c r="J31" s="49"/>
      <c r="K31" s="49"/>
      <c r="L31" s="50"/>
      <c r="M31" s="48"/>
      <c r="N31" s="49"/>
      <c r="O31" s="59"/>
      <c r="P31" s="46">
        <f t="shared" si="5"/>
        <v>0</v>
      </c>
      <c r="Q31" s="45">
        <v>0</v>
      </c>
      <c r="R31" s="45">
        <v>0</v>
      </c>
      <c r="S31" s="46">
        <f t="shared" si="0"/>
        <v>457.56</v>
      </c>
      <c r="T31" s="45">
        <v>457.56</v>
      </c>
      <c r="U31" s="45">
        <v>0</v>
      </c>
      <c r="V31" s="45"/>
    </row>
    <row r="32" spans="1:22" s="30" customFormat="1" ht="15" customHeight="1">
      <c r="A32" s="93" t="s">
        <v>22</v>
      </c>
      <c r="B32" s="94"/>
      <c r="C32" s="94"/>
      <c r="D32" s="94"/>
      <c r="E32" s="95"/>
      <c r="F32" s="33">
        <f>SUM(F23:F30)</f>
        <v>1072179</v>
      </c>
      <c r="G32" s="34">
        <f>SUM(G23:G30)</f>
        <v>697999</v>
      </c>
      <c r="H32" s="34">
        <f>SUM(H28:H30)</f>
        <v>374180</v>
      </c>
      <c r="I32" s="44">
        <f>SUM(K32+J32)</f>
        <v>800740.8999999999</v>
      </c>
      <c r="J32" s="44">
        <f>SUM(J23:J30)</f>
        <v>427533.29</v>
      </c>
      <c r="K32" s="44">
        <f>SUM(K28:K30)</f>
        <v>373207.61</v>
      </c>
      <c r="L32" s="50" t="e">
        <f>SUM(#REF!/F32)*100</f>
        <v>#REF!</v>
      </c>
      <c r="M32" s="44">
        <f>SUM(M23:M30)</f>
        <v>712000</v>
      </c>
      <c r="N32" s="44">
        <f>SUM(N23:N30)</f>
        <v>692000</v>
      </c>
      <c r="O32" s="51">
        <f>SUM(O28:O30)</f>
        <v>20000</v>
      </c>
      <c r="P32" s="46">
        <f t="shared" si="5"/>
        <v>716000</v>
      </c>
      <c r="Q32" s="52">
        <f>SUM(Q23:Q30)</f>
        <v>696000</v>
      </c>
      <c r="R32" s="52">
        <f>SUM(R23:R30)</f>
        <v>20000</v>
      </c>
      <c r="S32" s="46">
        <f t="shared" si="0"/>
        <v>681205.51</v>
      </c>
      <c r="T32" s="53">
        <f>SUM(T23:T31)</f>
        <v>535723.04</v>
      </c>
      <c r="U32" s="53">
        <f>SUM(U23:U31)</f>
        <v>145482.47</v>
      </c>
      <c r="V32" s="45">
        <f t="shared" si="1"/>
        <v>95.1404343575419</v>
      </c>
    </row>
    <row r="33" spans="1:22" ht="53.25" customHeight="1" hidden="1">
      <c r="A33" s="9">
        <v>1</v>
      </c>
      <c r="B33" s="13">
        <v>750</v>
      </c>
      <c r="C33" s="9">
        <v>75011</v>
      </c>
      <c r="D33" s="9">
        <v>2360</v>
      </c>
      <c r="E33" s="12" t="s">
        <v>6</v>
      </c>
      <c r="F33" s="31">
        <f>SUM(G33+H33)</f>
        <v>2438</v>
      </c>
      <c r="G33" s="32">
        <v>2438</v>
      </c>
      <c r="H33" s="8">
        <v>0</v>
      </c>
      <c r="I33" s="49">
        <v>731</v>
      </c>
      <c r="J33" s="49">
        <v>731</v>
      </c>
      <c r="K33" s="49"/>
      <c r="L33" s="50" t="e">
        <f>SUM(#REF!/F33)*100</f>
        <v>#REF!</v>
      </c>
      <c r="M33" s="48">
        <f>SUM(N33+O33)</f>
        <v>0</v>
      </c>
      <c r="N33" s="49"/>
      <c r="O33" s="59">
        <v>0</v>
      </c>
      <c r="P33" s="46">
        <f t="shared" si="5"/>
        <v>0</v>
      </c>
      <c r="Q33" s="45"/>
      <c r="R33" s="45"/>
      <c r="S33" s="46">
        <f t="shared" si="0"/>
        <v>0</v>
      </c>
      <c r="T33" s="45"/>
      <c r="U33" s="45"/>
      <c r="V33" s="45" t="e">
        <f t="shared" si="1"/>
        <v>#DIV/0!</v>
      </c>
    </row>
    <row r="34" spans="1:22" ht="24">
      <c r="A34" s="9">
        <v>1</v>
      </c>
      <c r="B34" s="13">
        <v>750</v>
      </c>
      <c r="C34" s="9"/>
      <c r="D34" s="9"/>
      <c r="E34" s="12" t="s">
        <v>158</v>
      </c>
      <c r="F34" s="31"/>
      <c r="G34" s="32"/>
      <c r="H34" s="8"/>
      <c r="I34" s="49"/>
      <c r="J34" s="49"/>
      <c r="K34" s="49"/>
      <c r="L34" s="50"/>
      <c r="M34" s="48"/>
      <c r="N34" s="49"/>
      <c r="O34" s="59"/>
      <c r="P34" s="46">
        <f>SUM(Q34:R34)</f>
        <v>0</v>
      </c>
      <c r="Q34" s="45">
        <v>0</v>
      </c>
      <c r="R34" s="45">
        <v>0</v>
      </c>
      <c r="S34" s="46">
        <f>SUM(T34:U34)</f>
        <v>294.59</v>
      </c>
      <c r="T34" s="45">
        <v>294.59</v>
      </c>
      <c r="U34" s="45">
        <v>0</v>
      </c>
      <c r="V34" s="45"/>
    </row>
    <row r="35" spans="1:22" ht="60">
      <c r="A35" s="9">
        <v>2</v>
      </c>
      <c r="B35" s="13">
        <v>750</v>
      </c>
      <c r="C35" s="9">
        <v>75011</v>
      </c>
      <c r="D35" s="9">
        <v>2010</v>
      </c>
      <c r="E35" s="12" t="s">
        <v>65</v>
      </c>
      <c r="F35" s="31">
        <f>SUM(G35+H35)</f>
        <v>81312</v>
      </c>
      <c r="G35" s="32">
        <v>81312</v>
      </c>
      <c r="H35" s="32">
        <v>0</v>
      </c>
      <c r="I35" s="49">
        <v>41281</v>
      </c>
      <c r="J35" s="49">
        <v>41281</v>
      </c>
      <c r="K35" s="49"/>
      <c r="L35" s="50" t="e">
        <f>SUM(#REF!/F35)*100</f>
        <v>#REF!</v>
      </c>
      <c r="M35" s="48">
        <f>SUM(N35+O35)</f>
        <v>81312</v>
      </c>
      <c r="N35" s="49">
        <v>81312</v>
      </c>
      <c r="O35" s="59">
        <v>0</v>
      </c>
      <c r="P35" s="46">
        <f>SUM(Q35)</f>
        <v>81312</v>
      </c>
      <c r="Q35" s="45">
        <v>81312</v>
      </c>
      <c r="R35" s="45">
        <v>0</v>
      </c>
      <c r="S35" s="46">
        <f t="shared" si="0"/>
        <v>43785</v>
      </c>
      <c r="T35" s="45">
        <v>43785</v>
      </c>
      <c r="U35" s="45">
        <v>0</v>
      </c>
      <c r="V35" s="45">
        <v>0</v>
      </c>
    </row>
    <row r="36" spans="1:22" ht="37.5" customHeight="1">
      <c r="A36" s="9">
        <v>3</v>
      </c>
      <c r="B36" s="13">
        <v>750</v>
      </c>
      <c r="C36" s="9"/>
      <c r="D36" s="11"/>
      <c r="E36" s="12" t="s">
        <v>91</v>
      </c>
      <c r="F36" s="31"/>
      <c r="G36" s="32"/>
      <c r="H36" s="32"/>
      <c r="I36" s="49"/>
      <c r="J36" s="49"/>
      <c r="K36" s="49"/>
      <c r="L36" s="50"/>
      <c r="M36" s="48">
        <f>SUM(N36+O36)</f>
        <v>29</v>
      </c>
      <c r="N36" s="49">
        <v>29</v>
      </c>
      <c r="O36" s="59">
        <v>0</v>
      </c>
      <c r="P36" s="46">
        <f aca="true" t="shared" si="6" ref="P36:P108">SUM(R36+Q36)</f>
        <v>11.78</v>
      </c>
      <c r="Q36" s="45">
        <v>11.78</v>
      </c>
      <c r="R36" s="45">
        <v>0</v>
      </c>
      <c r="S36" s="46">
        <f t="shared" si="0"/>
        <v>34.1</v>
      </c>
      <c r="T36" s="45">
        <v>34.1</v>
      </c>
      <c r="U36" s="45">
        <v>0</v>
      </c>
      <c r="V36" s="45">
        <f t="shared" si="1"/>
        <v>289.4736842105263</v>
      </c>
    </row>
    <row r="37" spans="1:22" ht="51" customHeight="1">
      <c r="A37" s="9">
        <v>4</v>
      </c>
      <c r="B37" s="13">
        <v>750</v>
      </c>
      <c r="C37" s="9">
        <v>75023</v>
      </c>
      <c r="D37" s="11" t="s">
        <v>31</v>
      </c>
      <c r="E37" s="12" t="s">
        <v>55</v>
      </c>
      <c r="F37" s="31">
        <f>SUM(G37+H37)</f>
        <v>2000</v>
      </c>
      <c r="G37" s="32">
        <v>2000</v>
      </c>
      <c r="H37" s="8"/>
      <c r="I37" s="49">
        <v>522</v>
      </c>
      <c r="J37" s="49">
        <v>522</v>
      </c>
      <c r="K37" s="49"/>
      <c r="L37" s="50" t="e">
        <f>SUM(#REF!/F37)*100</f>
        <v>#REF!</v>
      </c>
      <c r="M37" s="48">
        <f>SUM(N37+O37)</f>
        <v>1200</v>
      </c>
      <c r="N37" s="49">
        <v>1200</v>
      </c>
      <c r="O37" s="59">
        <v>0</v>
      </c>
      <c r="P37" s="46">
        <f t="shared" si="6"/>
        <v>1200</v>
      </c>
      <c r="Q37" s="45">
        <v>1200</v>
      </c>
      <c r="R37" s="45">
        <v>0</v>
      </c>
      <c r="S37" s="46">
        <f t="shared" si="0"/>
        <v>13422.58</v>
      </c>
      <c r="T37" s="45">
        <v>13422.58</v>
      </c>
      <c r="U37" s="45">
        <v>0</v>
      </c>
      <c r="V37" s="45">
        <v>0</v>
      </c>
    </row>
    <row r="38" spans="1:22" s="30" customFormat="1" ht="17.25" customHeight="1">
      <c r="A38" s="93" t="s">
        <v>23</v>
      </c>
      <c r="B38" s="94"/>
      <c r="C38" s="94"/>
      <c r="D38" s="94"/>
      <c r="E38" s="95"/>
      <c r="F38" s="33">
        <f>SUM(F33:F37)</f>
        <v>85750</v>
      </c>
      <c r="G38" s="33">
        <f>SUM(G33:G37)</f>
        <v>85750</v>
      </c>
      <c r="H38" s="33">
        <f>SUM(H33:H37)</f>
        <v>0</v>
      </c>
      <c r="I38" s="44">
        <f>SUM(I33:I37)</f>
        <v>42534</v>
      </c>
      <c r="J38" s="44">
        <f>SUM(J33:J37)</f>
        <v>42534</v>
      </c>
      <c r="K38" s="52">
        <v>0</v>
      </c>
      <c r="L38" s="51" t="e">
        <f>SUM(#REF!/F38)*100</f>
        <v>#REF!</v>
      </c>
      <c r="M38" s="44">
        <f>SUM(M35:M37)</f>
        <v>82541</v>
      </c>
      <c r="N38" s="44">
        <f>SUM(N35:N37)</f>
        <v>82541</v>
      </c>
      <c r="O38" s="51">
        <f>SUM(O33:O37)</f>
        <v>0</v>
      </c>
      <c r="P38" s="46">
        <f t="shared" si="6"/>
        <v>82523.78</v>
      </c>
      <c r="Q38" s="52">
        <f>SUM(Q35:Q37)</f>
        <v>82523.78</v>
      </c>
      <c r="R38" s="52">
        <f>SUM(R35:R37)</f>
        <v>0</v>
      </c>
      <c r="S38" s="46">
        <f t="shared" si="0"/>
        <v>57536.27</v>
      </c>
      <c r="T38" s="53">
        <f>SUM(T34:T37)</f>
        <v>57536.27</v>
      </c>
      <c r="U38" s="45">
        <v>0</v>
      </c>
      <c r="V38" s="45">
        <f t="shared" si="1"/>
        <v>69.72083683030516</v>
      </c>
    </row>
    <row r="39" spans="1:22" ht="72">
      <c r="A39" s="9">
        <v>1</v>
      </c>
      <c r="B39" s="13">
        <v>751</v>
      </c>
      <c r="C39" s="9">
        <v>75101</v>
      </c>
      <c r="D39" s="9">
        <v>2010</v>
      </c>
      <c r="E39" s="12" t="s">
        <v>104</v>
      </c>
      <c r="F39" s="31">
        <f>SUM(G39+H39)</f>
        <v>2509</v>
      </c>
      <c r="G39" s="32">
        <v>2509</v>
      </c>
      <c r="H39" s="32">
        <v>0</v>
      </c>
      <c r="I39" s="49">
        <v>1249</v>
      </c>
      <c r="J39" s="49">
        <v>1249</v>
      </c>
      <c r="K39" s="49"/>
      <c r="L39" s="50" t="e">
        <f>SUM(#REF!/F39)*100</f>
        <v>#REF!</v>
      </c>
      <c r="M39" s="48">
        <f>SUM(N39+O39)</f>
        <v>2609</v>
      </c>
      <c r="N39" s="49">
        <v>2609</v>
      </c>
      <c r="O39" s="59">
        <v>0</v>
      </c>
      <c r="P39" s="46">
        <f t="shared" si="6"/>
        <v>2729</v>
      </c>
      <c r="Q39" s="45">
        <v>2729</v>
      </c>
      <c r="R39" s="45">
        <v>0</v>
      </c>
      <c r="S39" s="46">
        <f t="shared" si="0"/>
        <v>1367</v>
      </c>
      <c r="T39" s="45">
        <v>1367</v>
      </c>
      <c r="U39" s="45">
        <v>0</v>
      </c>
      <c r="V39" s="45">
        <f t="shared" si="1"/>
        <v>50.091608647856354</v>
      </c>
    </row>
    <row r="40" spans="1:22" s="30" customFormat="1" ht="23.25" customHeight="1">
      <c r="A40" s="96" t="s">
        <v>76</v>
      </c>
      <c r="B40" s="97"/>
      <c r="C40" s="97"/>
      <c r="D40" s="97"/>
      <c r="E40" s="98"/>
      <c r="F40" s="33">
        <f>SUM(F39:F39)</f>
        <v>2509</v>
      </c>
      <c r="G40" s="33">
        <f>SUM(G39:G39)</f>
        <v>2509</v>
      </c>
      <c r="H40" s="33">
        <f>SUM(H39)</f>
        <v>0</v>
      </c>
      <c r="I40" s="44">
        <f>SUM(I39:I39)</f>
        <v>1249</v>
      </c>
      <c r="J40" s="44">
        <f>SUM(J39:J39)</f>
        <v>1249</v>
      </c>
      <c r="K40" s="52">
        <v>0</v>
      </c>
      <c r="L40" s="51" t="e">
        <f>SUM(#REF!/F40)*100</f>
        <v>#REF!</v>
      </c>
      <c r="M40" s="44">
        <f>SUM(O40+N40)</f>
        <v>2609</v>
      </c>
      <c r="N40" s="44">
        <f>SUM(N39:N39)</f>
        <v>2609</v>
      </c>
      <c r="O40" s="51">
        <f>SUM(O39)</f>
        <v>0</v>
      </c>
      <c r="P40" s="46">
        <f t="shared" si="6"/>
        <v>2729</v>
      </c>
      <c r="Q40" s="52">
        <f>SUM(Q39:Q39)</f>
        <v>2729</v>
      </c>
      <c r="R40" s="52">
        <f>SUM(R39:R39)</f>
        <v>0</v>
      </c>
      <c r="S40" s="46">
        <f t="shared" si="0"/>
        <v>1367</v>
      </c>
      <c r="T40" s="53">
        <f>SUM(T39)</f>
        <v>1367</v>
      </c>
      <c r="U40" s="53">
        <v>0</v>
      </c>
      <c r="V40" s="45">
        <f t="shared" si="1"/>
        <v>50.091608647856354</v>
      </c>
    </row>
    <row r="41" spans="1:22" ht="72">
      <c r="A41" s="9">
        <v>1</v>
      </c>
      <c r="B41" s="13">
        <v>754</v>
      </c>
      <c r="C41" s="9">
        <v>75414</v>
      </c>
      <c r="D41" s="9">
        <v>2010</v>
      </c>
      <c r="E41" s="12" t="s">
        <v>159</v>
      </c>
      <c r="F41" s="31">
        <f>SUM(G41+H41)</f>
        <v>400</v>
      </c>
      <c r="G41" s="32">
        <v>400</v>
      </c>
      <c r="H41" s="32">
        <v>0</v>
      </c>
      <c r="I41" s="49">
        <v>360</v>
      </c>
      <c r="J41" s="49">
        <v>360</v>
      </c>
      <c r="K41" s="49"/>
      <c r="L41" s="50" t="e">
        <f>SUM(#REF!/F41)*100</f>
        <v>#REF!</v>
      </c>
      <c r="M41" s="48">
        <f>SUM(N41+O41)</f>
        <v>200</v>
      </c>
      <c r="N41" s="49">
        <v>200</v>
      </c>
      <c r="O41" s="59">
        <v>0</v>
      </c>
      <c r="P41" s="46">
        <f t="shared" si="6"/>
        <v>200</v>
      </c>
      <c r="Q41" s="45">
        <v>200</v>
      </c>
      <c r="R41" s="45">
        <v>0</v>
      </c>
      <c r="S41" s="46">
        <f t="shared" si="0"/>
        <v>200</v>
      </c>
      <c r="T41" s="45">
        <v>200</v>
      </c>
      <c r="U41" s="45">
        <v>0</v>
      </c>
      <c r="V41" s="45">
        <f t="shared" si="1"/>
        <v>100</v>
      </c>
    </row>
    <row r="42" spans="1:22" s="30" customFormat="1" ht="12" customHeight="1">
      <c r="A42" s="96" t="s">
        <v>51</v>
      </c>
      <c r="B42" s="97"/>
      <c r="C42" s="97"/>
      <c r="D42" s="97"/>
      <c r="E42" s="98"/>
      <c r="F42" s="33">
        <f>SUM(F41)</f>
        <v>400</v>
      </c>
      <c r="G42" s="34">
        <f>SUM(G41)</f>
        <v>400</v>
      </c>
      <c r="H42" s="33">
        <f>SUM(H41)</f>
        <v>0</v>
      </c>
      <c r="I42" s="44">
        <f>SUM(I41)</f>
        <v>360</v>
      </c>
      <c r="J42" s="44">
        <f>SUM(J41)</f>
        <v>360</v>
      </c>
      <c r="K42" s="52">
        <v>0</v>
      </c>
      <c r="L42" s="50" t="e">
        <f>SUM(#REF!/F42)*100</f>
        <v>#REF!</v>
      </c>
      <c r="M42" s="44">
        <f>SUM(M41)</f>
        <v>200</v>
      </c>
      <c r="N42" s="42">
        <f>SUM(N41)</f>
        <v>200</v>
      </c>
      <c r="O42" s="51">
        <f>SUM(O41)</f>
        <v>0</v>
      </c>
      <c r="P42" s="46">
        <f t="shared" si="6"/>
        <v>200</v>
      </c>
      <c r="Q42" s="52">
        <f>SUM(Q41:Q41)</f>
        <v>200</v>
      </c>
      <c r="R42" s="52">
        <f>SUM(R41:R41)</f>
        <v>0</v>
      </c>
      <c r="S42" s="46">
        <f t="shared" si="0"/>
        <v>200</v>
      </c>
      <c r="T42" s="53">
        <f>SUM(T41)</f>
        <v>200</v>
      </c>
      <c r="U42" s="53">
        <v>0</v>
      </c>
      <c r="V42" s="45">
        <f t="shared" si="1"/>
        <v>100</v>
      </c>
    </row>
    <row r="43" spans="1:22" ht="36">
      <c r="A43" s="9">
        <v>1</v>
      </c>
      <c r="B43" s="13">
        <v>756</v>
      </c>
      <c r="C43" s="9">
        <v>75601</v>
      </c>
      <c r="D43" s="11" t="s">
        <v>32</v>
      </c>
      <c r="E43" s="14" t="s">
        <v>70</v>
      </c>
      <c r="F43" s="31">
        <f aca="true" t="shared" si="7" ref="F43:F49">SUM(G43+H43)</f>
        <v>100000</v>
      </c>
      <c r="G43" s="32">
        <v>100000</v>
      </c>
      <c r="H43" s="31">
        <v>0</v>
      </c>
      <c r="I43" s="49">
        <v>71825.44</v>
      </c>
      <c r="J43" s="49">
        <v>71825.44</v>
      </c>
      <c r="K43" s="49"/>
      <c r="L43" s="50" t="e">
        <f>SUM(#REF!/F43)*100</f>
        <v>#REF!</v>
      </c>
      <c r="M43" s="48">
        <f>SUM(N43+O43)</f>
        <v>90000</v>
      </c>
      <c r="N43" s="49">
        <v>90000</v>
      </c>
      <c r="O43" s="59">
        <v>0</v>
      </c>
      <c r="P43" s="46">
        <f t="shared" si="6"/>
        <v>90000</v>
      </c>
      <c r="Q43" s="45">
        <v>90000</v>
      </c>
      <c r="R43" s="45">
        <v>0</v>
      </c>
      <c r="S43" s="46">
        <f t="shared" si="0"/>
        <v>41492.7</v>
      </c>
      <c r="T43" s="45">
        <v>41492.7</v>
      </c>
      <c r="U43" s="45">
        <v>0</v>
      </c>
      <c r="V43" s="45">
        <f t="shared" si="1"/>
        <v>46.103</v>
      </c>
    </row>
    <row r="44" spans="1:22" ht="36">
      <c r="A44" s="9">
        <v>2</v>
      </c>
      <c r="B44" s="13">
        <v>756</v>
      </c>
      <c r="C44" s="9"/>
      <c r="D44" s="11"/>
      <c r="E44" s="14" t="s">
        <v>160</v>
      </c>
      <c r="F44" s="31"/>
      <c r="G44" s="32"/>
      <c r="H44" s="32"/>
      <c r="I44" s="49"/>
      <c r="J44" s="49"/>
      <c r="K44" s="49"/>
      <c r="L44" s="50"/>
      <c r="M44" s="48">
        <f>SUM(N44+O44)</f>
        <v>2000</v>
      </c>
      <c r="N44" s="49">
        <v>2000</v>
      </c>
      <c r="O44" s="59">
        <v>0</v>
      </c>
      <c r="P44" s="46">
        <f t="shared" si="6"/>
        <v>2000</v>
      </c>
      <c r="Q44" s="45">
        <v>2000</v>
      </c>
      <c r="R44" s="45">
        <v>0</v>
      </c>
      <c r="S44" s="46">
        <f t="shared" si="0"/>
        <v>1451.2</v>
      </c>
      <c r="T44" s="45">
        <v>1451.2</v>
      </c>
      <c r="U44" s="45">
        <v>0</v>
      </c>
      <c r="V44" s="45">
        <f t="shared" si="1"/>
        <v>72.56</v>
      </c>
    </row>
    <row r="45" spans="1:22" ht="24">
      <c r="A45" s="9">
        <v>3</v>
      </c>
      <c r="B45" s="13">
        <v>756</v>
      </c>
      <c r="C45" s="9">
        <v>75615</v>
      </c>
      <c r="D45" s="11" t="s">
        <v>33</v>
      </c>
      <c r="E45" s="14" t="s">
        <v>10</v>
      </c>
      <c r="F45" s="31">
        <f t="shared" si="7"/>
        <v>4008146</v>
      </c>
      <c r="G45" s="32">
        <f>4016946-8800</f>
        <v>4008146</v>
      </c>
      <c r="H45" s="32">
        <v>0</v>
      </c>
      <c r="I45" s="49">
        <v>2948855.6</v>
      </c>
      <c r="J45" s="49">
        <v>2948855.6</v>
      </c>
      <c r="K45" s="49"/>
      <c r="L45" s="50" t="e">
        <f>SUM(#REF!/F45)*100</f>
        <v>#REF!</v>
      </c>
      <c r="M45" s="48">
        <f aca="true" t="shared" si="8" ref="M45:M66">SUM(N45+O45)</f>
        <v>6460000</v>
      </c>
      <c r="N45" s="49">
        <v>6460000</v>
      </c>
      <c r="O45" s="59">
        <v>0</v>
      </c>
      <c r="P45" s="46">
        <f t="shared" si="6"/>
        <v>6731000</v>
      </c>
      <c r="Q45" s="45">
        <v>6731000</v>
      </c>
      <c r="R45" s="45">
        <v>0</v>
      </c>
      <c r="S45" s="46">
        <f t="shared" si="0"/>
        <v>3467368.41</v>
      </c>
      <c r="T45" s="45">
        <v>3467368.41</v>
      </c>
      <c r="U45" s="45">
        <v>0</v>
      </c>
      <c r="V45" s="45">
        <f t="shared" si="1"/>
        <v>51.51342163125836</v>
      </c>
    </row>
    <row r="46" spans="1:22" ht="12">
      <c r="A46" s="9">
        <v>4</v>
      </c>
      <c r="B46" s="13">
        <v>756</v>
      </c>
      <c r="C46" s="9">
        <v>75615</v>
      </c>
      <c r="D46" s="11" t="s">
        <v>34</v>
      </c>
      <c r="E46" s="14" t="s">
        <v>12</v>
      </c>
      <c r="F46" s="31">
        <f t="shared" si="7"/>
        <v>40000</v>
      </c>
      <c r="G46" s="32">
        <v>40000</v>
      </c>
      <c r="H46" s="32">
        <v>0</v>
      </c>
      <c r="I46" s="49">
        <v>28781.05</v>
      </c>
      <c r="J46" s="49">
        <v>28781.05</v>
      </c>
      <c r="K46" s="49"/>
      <c r="L46" s="50" t="e">
        <f>SUM(#REF!/F46)*100</f>
        <v>#REF!</v>
      </c>
      <c r="M46" s="48">
        <f t="shared" si="8"/>
        <v>25000</v>
      </c>
      <c r="N46" s="49">
        <v>25000</v>
      </c>
      <c r="O46" s="59">
        <v>0</v>
      </c>
      <c r="P46" s="46">
        <f t="shared" si="6"/>
        <v>26000</v>
      </c>
      <c r="Q46" s="45">
        <v>26000</v>
      </c>
      <c r="R46" s="45">
        <v>0</v>
      </c>
      <c r="S46" s="46">
        <f t="shared" si="0"/>
        <v>21849.19</v>
      </c>
      <c r="T46" s="45">
        <v>21849.19</v>
      </c>
      <c r="U46" s="45">
        <v>0</v>
      </c>
      <c r="V46" s="45">
        <f t="shared" si="1"/>
        <v>84.03534615384615</v>
      </c>
    </row>
    <row r="47" spans="1:22" ht="17.25" customHeight="1">
      <c r="A47" s="9">
        <v>5</v>
      </c>
      <c r="B47" s="13">
        <v>756</v>
      </c>
      <c r="C47" s="9">
        <v>75615</v>
      </c>
      <c r="D47" s="11" t="s">
        <v>35</v>
      </c>
      <c r="E47" s="14" t="s">
        <v>13</v>
      </c>
      <c r="F47" s="31">
        <f t="shared" si="7"/>
        <v>3640</v>
      </c>
      <c r="G47" s="32">
        <v>3640</v>
      </c>
      <c r="H47" s="32">
        <v>0</v>
      </c>
      <c r="I47" s="49">
        <v>1783.5</v>
      </c>
      <c r="J47" s="49">
        <v>1783.5</v>
      </c>
      <c r="K47" s="49"/>
      <c r="L47" s="50" t="e">
        <f>SUM(#REF!/F47)*100</f>
        <v>#REF!</v>
      </c>
      <c r="M47" s="48">
        <f t="shared" si="8"/>
        <v>3000</v>
      </c>
      <c r="N47" s="49">
        <v>3000</v>
      </c>
      <c r="O47" s="59">
        <v>0</v>
      </c>
      <c r="P47" s="46">
        <f t="shared" si="6"/>
        <v>3400</v>
      </c>
      <c r="Q47" s="45">
        <v>3400</v>
      </c>
      <c r="R47" s="45">
        <v>0</v>
      </c>
      <c r="S47" s="46">
        <f t="shared" si="0"/>
        <v>2187.2</v>
      </c>
      <c r="T47" s="45">
        <v>2187.2</v>
      </c>
      <c r="U47" s="45">
        <v>0</v>
      </c>
      <c r="V47" s="45">
        <f t="shared" si="1"/>
        <v>64.32941176470588</v>
      </c>
    </row>
    <row r="48" spans="1:22" ht="24">
      <c r="A48" s="9">
        <v>6</v>
      </c>
      <c r="B48" s="13">
        <v>756</v>
      </c>
      <c r="C48" s="9">
        <v>75615</v>
      </c>
      <c r="D48" s="11" t="s">
        <v>36</v>
      </c>
      <c r="E48" s="14" t="s">
        <v>11</v>
      </c>
      <c r="F48" s="31">
        <f t="shared" si="7"/>
        <v>123000</v>
      </c>
      <c r="G48" s="32">
        <v>123000</v>
      </c>
      <c r="H48" s="32">
        <v>0</v>
      </c>
      <c r="I48" s="49">
        <v>75300</v>
      </c>
      <c r="J48" s="49">
        <v>75300</v>
      </c>
      <c r="K48" s="49"/>
      <c r="L48" s="50" t="e">
        <f>SUM(#REF!/F48)*100</f>
        <v>#REF!</v>
      </c>
      <c r="M48" s="48">
        <f t="shared" si="8"/>
        <v>110000</v>
      </c>
      <c r="N48" s="49">
        <v>110000</v>
      </c>
      <c r="O48" s="59">
        <v>0</v>
      </c>
      <c r="P48" s="46">
        <f t="shared" si="6"/>
        <v>114600</v>
      </c>
      <c r="Q48" s="45">
        <v>114600</v>
      </c>
      <c r="R48" s="45">
        <v>0</v>
      </c>
      <c r="S48" s="46">
        <f t="shared" si="0"/>
        <v>56923.22</v>
      </c>
      <c r="T48" s="45">
        <v>56923.22</v>
      </c>
      <c r="U48" s="45">
        <v>0</v>
      </c>
      <c r="V48" s="45">
        <f t="shared" si="1"/>
        <v>49.67122164048865</v>
      </c>
    </row>
    <row r="49" spans="1:22" ht="24">
      <c r="A49" s="9">
        <v>7</v>
      </c>
      <c r="B49" s="13">
        <v>756</v>
      </c>
      <c r="C49" s="9">
        <v>75615</v>
      </c>
      <c r="D49" s="11" t="s">
        <v>37</v>
      </c>
      <c r="E49" s="14" t="s">
        <v>9</v>
      </c>
      <c r="F49" s="31">
        <f t="shared" si="7"/>
        <v>300000</v>
      </c>
      <c r="G49" s="32">
        <v>300000</v>
      </c>
      <c r="H49" s="32">
        <v>0</v>
      </c>
      <c r="I49" s="49">
        <v>79165.55</v>
      </c>
      <c r="J49" s="49">
        <v>79165.55</v>
      </c>
      <c r="K49" s="49"/>
      <c r="L49" s="50" t="e">
        <f>SUM(#REF!/F49)*100</f>
        <v>#REF!</v>
      </c>
      <c r="M49" s="48">
        <f t="shared" si="8"/>
        <v>100000</v>
      </c>
      <c r="N49" s="49">
        <v>100000</v>
      </c>
      <c r="O49" s="59">
        <v>0</v>
      </c>
      <c r="P49" s="46">
        <f t="shared" si="6"/>
        <v>100000</v>
      </c>
      <c r="Q49" s="45">
        <v>100000</v>
      </c>
      <c r="R49" s="45">
        <v>0</v>
      </c>
      <c r="S49" s="46">
        <f t="shared" si="0"/>
        <v>25398.5</v>
      </c>
      <c r="T49" s="45">
        <v>25398.5</v>
      </c>
      <c r="U49" s="45">
        <v>0</v>
      </c>
      <c r="V49" s="45">
        <f t="shared" si="1"/>
        <v>25.398500000000002</v>
      </c>
    </row>
    <row r="50" spans="1:22" ht="24">
      <c r="A50" s="9">
        <v>8</v>
      </c>
      <c r="B50" s="13"/>
      <c r="C50" s="9"/>
      <c r="D50" s="11"/>
      <c r="E50" s="14" t="s">
        <v>138</v>
      </c>
      <c r="F50" s="31"/>
      <c r="G50" s="32"/>
      <c r="H50" s="32"/>
      <c r="I50" s="49"/>
      <c r="J50" s="49"/>
      <c r="K50" s="49"/>
      <c r="L50" s="50"/>
      <c r="M50" s="48"/>
      <c r="N50" s="49"/>
      <c r="O50" s="59"/>
      <c r="P50" s="46">
        <f t="shared" si="6"/>
        <v>0</v>
      </c>
      <c r="Q50" s="45">
        <v>0</v>
      </c>
      <c r="R50" s="45">
        <v>0</v>
      </c>
      <c r="S50" s="46">
        <f t="shared" si="0"/>
        <v>14</v>
      </c>
      <c r="T50" s="45">
        <v>14</v>
      </c>
      <c r="U50" s="45">
        <v>0</v>
      </c>
      <c r="V50" s="45">
        <v>0</v>
      </c>
    </row>
    <row r="51" spans="1:22" ht="24">
      <c r="A51" s="9">
        <v>9</v>
      </c>
      <c r="B51" s="13">
        <v>756</v>
      </c>
      <c r="C51" s="9">
        <v>75616</v>
      </c>
      <c r="D51" s="11" t="s">
        <v>33</v>
      </c>
      <c r="E51" s="14" t="s">
        <v>0</v>
      </c>
      <c r="F51" s="32">
        <v>2980000</v>
      </c>
      <c r="G51" s="32">
        <v>2980000</v>
      </c>
      <c r="H51" s="32">
        <v>0</v>
      </c>
      <c r="I51" s="49">
        <v>2146406.23</v>
      </c>
      <c r="J51" s="49">
        <v>2146406.23</v>
      </c>
      <c r="K51" s="49"/>
      <c r="L51" s="50" t="e">
        <f>SUM(#REF!/F51)*100</f>
        <v>#REF!</v>
      </c>
      <c r="M51" s="48">
        <f t="shared" si="8"/>
        <v>4230000</v>
      </c>
      <c r="N51" s="49">
        <v>4230000</v>
      </c>
      <c r="O51" s="59">
        <v>0</v>
      </c>
      <c r="P51" s="46">
        <f t="shared" si="6"/>
        <v>4457000</v>
      </c>
      <c r="Q51" s="45">
        <v>4457000</v>
      </c>
      <c r="R51" s="45">
        <v>0</v>
      </c>
      <c r="S51" s="46">
        <f t="shared" si="0"/>
        <v>2852811.92</v>
      </c>
      <c r="T51" s="45">
        <v>2852811.92</v>
      </c>
      <c r="U51" s="45">
        <v>0</v>
      </c>
      <c r="V51" s="45">
        <f t="shared" si="1"/>
        <v>64.007447161768</v>
      </c>
    </row>
    <row r="52" spans="1:22" ht="18.75" customHeight="1">
      <c r="A52" s="9">
        <v>10</v>
      </c>
      <c r="B52" s="13">
        <v>756</v>
      </c>
      <c r="C52" s="9">
        <v>75616</v>
      </c>
      <c r="D52" s="11" t="s">
        <v>34</v>
      </c>
      <c r="E52" s="14" t="s">
        <v>1</v>
      </c>
      <c r="F52" s="31">
        <f aca="true" t="shared" si="9" ref="F52:F66">SUM(G52+H52)</f>
        <v>380000</v>
      </c>
      <c r="G52" s="32">
        <v>380000</v>
      </c>
      <c r="H52" s="32">
        <v>0</v>
      </c>
      <c r="I52" s="49">
        <v>145760.42</v>
      </c>
      <c r="J52" s="49">
        <v>145760.42</v>
      </c>
      <c r="K52" s="49"/>
      <c r="L52" s="50" t="e">
        <f>SUM(#REF!/F52)*100</f>
        <v>#REF!</v>
      </c>
      <c r="M52" s="48">
        <f t="shared" si="8"/>
        <v>210000</v>
      </c>
      <c r="N52" s="49">
        <v>210000</v>
      </c>
      <c r="O52" s="59">
        <v>0</v>
      </c>
      <c r="P52" s="46">
        <f t="shared" si="6"/>
        <v>150000</v>
      </c>
      <c r="Q52" s="45">
        <v>150000</v>
      </c>
      <c r="R52" s="45">
        <v>0</v>
      </c>
      <c r="S52" s="46">
        <f t="shared" si="0"/>
        <v>100179.38</v>
      </c>
      <c r="T52" s="45">
        <v>100179.38</v>
      </c>
      <c r="U52" s="45">
        <v>0</v>
      </c>
      <c r="V52" s="45">
        <f t="shared" si="1"/>
        <v>66.78625333333333</v>
      </c>
    </row>
    <row r="53" spans="1:22" ht="15.75" customHeight="1">
      <c r="A53" s="9">
        <v>11</v>
      </c>
      <c r="B53" s="13">
        <v>756</v>
      </c>
      <c r="C53" s="9">
        <v>75616</v>
      </c>
      <c r="D53" s="11" t="s">
        <v>35</v>
      </c>
      <c r="E53" s="14" t="s">
        <v>4</v>
      </c>
      <c r="F53" s="31">
        <f t="shared" si="9"/>
        <v>1200</v>
      </c>
      <c r="G53" s="32">
        <v>1200</v>
      </c>
      <c r="H53" s="32">
        <v>0</v>
      </c>
      <c r="I53" s="49">
        <v>1251.11</v>
      </c>
      <c r="J53" s="49">
        <v>1251.11</v>
      </c>
      <c r="K53" s="49"/>
      <c r="L53" s="50" t="e">
        <f>SUM(#REF!/F53)*100</f>
        <v>#REF!</v>
      </c>
      <c r="M53" s="48">
        <f t="shared" si="8"/>
        <v>1200</v>
      </c>
      <c r="N53" s="49">
        <v>1200</v>
      </c>
      <c r="O53" s="59">
        <v>0</v>
      </c>
      <c r="P53" s="46">
        <f t="shared" si="6"/>
        <v>3000</v>
      </c>
      <c r="Q53" s="45">
        <v>3000</v>
      </c>
      <c r="R53" s="45">
        <v>0</v>
      </c>
      <c r="S53" s="46">
        <f t="shared" si="0"/>
        <v>1649.43</v>
      </c>
      <c r="T53" s="45">
        <v>1649.43</v>
      </c>
      <c r="U53" s="45">
        <v>0</v>
      </c>
      <c r="V53" s="45">
        <f t="shared" si="1"/>
        <v>54.981</v>
      </c>
    </row>
    <row r="54" spans="1:22" ht="24">
      <c r="A54" s="9">
        <v>12</v>
      </c>
      <c r="B54" s="13">
        <v>756</v>
      </c>
      <c r="C54" s="9">
        <v>75616</v>
      </c>
      <c r="D54" s="11" t="s">
        <v>36</v>
      </c>
      <c r="E54" s="14" t="s">
        <v>2</v>
      </c>
      <c r="F54" s="31">
        <f t="shared" si="9"/>
        <v>191670</v>
      </c>
      <c r="G54" s="32">
        <v>191670</v>
      </c>
      <c r="H54" s="32">
        <v>0</v>
      </c>
      <c r="I54" s="49">
        <v>139744.25</v>
      </c>
      <c r="J54" s="49">
        <v>139744.25</v>
      </c>
      <c r="K54" s="49"/>
      <c r="L54" s="50" t="e">
        <f>SUM(#REF!/F54)*100</f>
        <v>#REF!</v>
      </c>
      <c r="M54" s="48">
        <f t="shared" si="8"/>
        <v>160000</v>
      </c>
      <c r="N54" s="49">
        <v>160000</v>
      </c>
      <c r="O54" s="59">
        <v>0</v>
      </c>
      <c r="P54" s="46">
        <f t="shared" si="6"/>
        <v>166000</v>
      </c>
      <c r="Q54" s="45">
        <v>166000</v>
      </c>
      <c r="R54" s="45">
        <v>0</v>
      </c>
      <c r="S54" s="46">
        <f t="shared" si="0"/>
        <v>134429.64</v>
      </c>
      <c r="T54" s="45">
        <v>134429.64</v>
      </c>
      <c r="U54" s="45">
        <v>0</v>
      </c>
      <c r="V54" s="45">
        <f t="shared" si="1"/>
        <v>80.9817108433735</v>
      </c>
    </row>
    <row r="55" spans="1:22" ht="15" customHeight="1">
      <c r="A55" s="9">
        <v>13</v>
      </c>
      <c r="B55" s="13">
        <v>756</v>
      </c>
      <c r="C55" s="9">
        <v>75616</v>
      </c>
      <c r="D55" s="11" t="s">
        <v>38</v>
      </c>
      <c r="E55" s="14" t="s">
        <v>63</v>
      </c>
      <c r="F55" s="31">
        <f t="shared" si="9"/>
        <v>150000</v>
      </c>
      <c r="G55" s="32">
        <v>150000</v>
      </c>
      <c r="H55" s="32">
        <v>0</v>
      </c>
      <c r="I55" s="49">
        <v>340751.85</v>
      </c>
      <c r="J55" s="49">
        <v>340751.85</v>
      </c>
      <c r="K55" s="49"/>
      <c r="L55" s="50" t="e">
        <f>SUM(#REF!/F55)*100</f>
        <v>#REF!</v>
      </c>
      <c r="M55" s="48">
        <f t="shared" si="8"/>
        <v>120000</v>
      </c>
      <c r="N55" s="49">
        <v>120000</v>
      </c>
      <c r="O55" s="59">
        <v>0</v>
      </c>
      <c r="P55" s="46">
        <f t="shared" si="6"/>
        <v>200000</v>
      </c>
      <c r="Q55" s="45">
        <v>200000</v>
      </c>
      <c r="R55" s="45">
        <v>0</v>
      </c>
      <c r="S55" s="46">
        <f t="shared" si="0"/>
        <v>188859.58</v>
      </c>
      <c r="T55" s="45">
        <v>188859.58</v>
      </c>
      <c r="U55" s="45">
        <v>0</v>
      </c>
      <c r="V55" s="45">
        <f t="shared" si="1"/>
        <v>94.42979</v>
      </c>
    </row>
    <row r="56" spans="1:22" ht="24">
      <c r="A56" s="9">
        <v>14</v>
      </c>
      <c r="B56" s="13">
        <v>756</v>
      </c>
      <c r="C56" s="9">
        <v>75616</v>
      </c>
      <c r="D56" s="11" t="s">
        <v>37</v>
      </c>
      <c r="E56" s="14" t="s">
        <v>64</v>
      </c>
      <c r="F56" s="31">
        <f t="shared" si="9"/>
        <v>3126000</v>
      </c>
      <c r="G56" s="32">
        <v>3126000</v>
      </c>
      <c r="H56" s="32">
        <v>0</v>
      </c>
      <c r="I56" s="49">
        <v>1463218.57</v>
      </c>
      <c r="J56" s="49">
        <v>1463218.57</v>
      </c>
      <c r="K56" s="49"/>
      <c r="L56" s="50" t="e">
        <f>SUM(#REF!/F56)*100</f>
        <v>#REF!</v>
      </c>
      <c r="M56" s="48">
        <f t="shared" si="8"/>
        <v>1000000</v>
      </c>
      <c r="N56" s="49">
        <v>1000000</v>
      </c>
      <c r="O56" s="59">
        <v>0</v>
      </c>
      <c r="P56" s="46">
        <f t="shared" si="6"/>
        <v>1500000</v>
      </c>
      <c r="Q56" s="45">
        <v>1500000</v>
      </c>
      <c r="R56" s="45">
        <v>0</v>
      </c>
      <c r="S56" s="46">
        <f t="shared" si="0"/>
        <v>731425.54</v>
      </c>
      <c r="T56" s="45">
        <v>731425.54</v>
      </c>
      <c r="U56" s="45">
        <v>0</v>
      </c>
      <c r="V56" s="45">
        <f t="shared" si="1"/>
        <v>48.761702666666665</v>
      </c>
    </row>
    <row r="57" spans="1:22" ht="24">
      <c r="A57" s="9">
        <v>15</v>
      </c>
      <c r="B57" s="13">
        <v>756</v>
      </c>
      <c r="C57" s="9">
        <v>75616</v>
      </c>
      <c r="D57" s="11" t="s">
        <v>39</v>
      </c>
      <c r="E57" s="14" t="s">
        <v>7</v>
      </c>
      <c r="F57" s="31">
        <f t="shared" si="9"/>
        <v>81000</v>
      </c>
      <c r="G57" s="32">
        <v>81000</v>
      </c>
      <c r="H57" s="32">
        <v>0</v>
      </c>
      <c r="I57" s="49">
        <v>68898.62</v>
      </c>
      <c r="J57" s="49">
        <v>68898.62</v>
      </c>
      <c r="K57" s="49"/>
      <c r="L57" s="50" t="e">
        <f>SUM(#REF!/F57)*100</f>
        <v>#REF!</v>
      </c>
      <c r="M57" s="48">
        <f t="shared" si="8"/>
        <v>120000.79</v>
      </c>
      <c r="N57" s="49">
        <v>120000.79</v>
      </c>
      <c r="O57" s="59">
        <v>0</v>
      </c>
      <c r="P57" s="46">
        <f t="shared" si="6"/>
        <v>120000</v>
      </c>
      <c r="Q57" s="45">
        <v>120000</v>
      </c>
      <c r="R57" s="45">
        <v>0</v>
      </c>
      <c r="S57" s="46">
        <f t="shared" si="0"/>
        <v>62031.35</v>
      </c>
      <c r="T57" s="45">
        <v>62031.35</v>
      </c>
      <c r="U57" s="45">
        <v>0</v>
      </c>
      <c r="V57" s="45">
        <f t="shared" si="1"/>
        <v>51.69279166666667</v>
      </c>
    </row>
    <row r="58" spans="1:22" ht="15.75" customHeight="1">
      <c r="A58" s="9">
        <v>16</v>
      </c>
      <c r="B58" s="13">
        <v>756</v>
      </c>
      <c r="C58" s="9">
        <v>75616</v>
      </c>
      <c r="D58" s="11" t="s">
        <v>40</v>
      </c>
      <c r="E58" s="14" t="s">
        <v>3</v>
      </c>
      <c r="F58" s="31">
        <f t="shared" si="9"/>
        <v>1000</v>
      </c>
      <c r="G58" s="32">
        <v>1000</v>
      </c>
      <c r="H58" s="32">
        <v>0</v>
      </c>
      <c r="I58" s="49">
        <v>0</v>
      </c>
      <c r="J58" s="49">
        <v>0</v>
      </c>
      <c r="K58" s="49"/>
      <c r="L58" s="50" t="e">
        <f>SUM(#REF!/F58)*100</f>
        <v>#REF!</v>
      </c>
      <c r="M58" s="48">
        <f t="shared" si="8"/>
        <v>1000</v>
      </c>
      <c r="N58" s="49">
        <v>1000</v>
      </c>
      <c r="O58" s="59">
        <v>0</v>
      </c>
      <c r="P58" s="46">
        <f t="shared" si="6"/>
        <v>1000</v>
      </c>
      <c r="Q58" s="45">
        <v>1000</v>
      </c>
      <c r="R58" s="45">
        <v>0</v>
      </c>
      <c r="S58" s="46">
        <f t="shared" si="0"/>
        <v>0</v>
      </c>
      <c r="T58" s="45">
        <v>0</v>
      </c>
      <c r="U58" s="45">
        <v>0</v>
      </c>
      <c r="V58" s="45">
        <f t="shared" si="1"/>
        <v>0</v>
      </c>
    </row>
    <row r="59" spans="1:22" ht="24">
      <c r="A59" s="9">
        <v>17</v>
      </c>
      <c r="B59" s="13">
        <v>756</v>
      </c>
      <c r="C59" s="9"/>
      <c r="D59" s="11"/>
      <c r="E59" s="14" t="s">
        <v>139</v>
      </c>
      <c r="F59" s="31"/>
      <c r="G59" s="32"/>
      <c r="H59" s="32"/>
      <c r="I59" s="49"/>
      <c r="J59" s="49"/>
      <c r="K59" s="49"/>
      <c r="L59" s="50"/>
      <c r="M59" s="48"/>
      <c r="N59" s="49"/>
      <c r="O59" s="59"/>
      <c r="P59" s="46">
        <f t="shared" si="6"/>
        <v>0</v>
      </c>
      <c r="Q59" s="45">
        <v>0</v>
      </c>
      <c r="R59" s="45">
        <v>0</v>
      </c>
      <c r="S59" s="46">
        <f t="shared" si="0"/>
        <v>8828</v>
      </c>
      <c r="T59" s="45">
        <v>8828</v>
      </c>
      <c r="U59" s="45">
        <v>0</v>
      </c>
      <c r="V59" s="45">
        <v>0</v>
      </c>
    </row>
    <row r="60" spans="1:22" ht="16.5" customHeight="1">
      <c r="A60" s="9">
        <v>18</v>
      </c>
      <c r="B60" s="13">
        <v>756</v>
      </c>
      <c r="C60" s="9">
        <v>75618</v>
      </c>
      <c r="D60" s="11" t="s">
        <v>41</v>
      </c>
      <c r="E60" s="14" t="s">
        <v>14</v>
      </c>
      <c r="F60" s="31">
        <f t="shared" si="9"/>
        <v>65000</v>
      </c>
      <c r="G60" s="32">
        <v>65000</v>
      </c>
      <c r="H60" s="32">
        <v>0</v>
      </c>
      <c r="I60" s="49">
        <v>27204</v>
      </c>
      <c r="J60" s="49">
        <v>27204</v>
      </c>
      <c r="K60" s="49"/>
      <c r="L60" s="50" t="e">
        <f>SUM(#REF!/F60)*100</f>
        <v>#REF!</v>
      </c>
      <c r="M60" s="48">
        <f t="shared" si="8"/>
        <v>50000</v>
      </c>
      <c r="N60" s="49">
        <v>50000</v>
      </c>
      <c r="O60" s="59">
        <v>0</v>
      </c>
      <c r="P60" s="46">
        <f t="shared" si="6"/>
        <v>70000</v>
      </c>
      <c r="Q60" s="45">
        <v>70000</v>
      </c>
      <c r="R60" s="45">
        <v>0</v>
      </c>
      <c r="S60" s="46">
        <f t="shared" si="0"/>
        <v>23389.67</v>
      </c>
      <c r="T60" s="45">
        <v>23389.67</v>
      </c>
      <c r="U60" s="45">
        <v>0</v>
      </c>
      <c r="V60" s="45">
        <f t="shared" si="1"/>
        <v>33.41381428571428</v>
      </c>
    </row>
    <row r="61" spans="1:22" ht="36">
      <c r="A61" s="9">
        <v>19</v>
      </c>
      <c r="B61" s="13">
        <v>756</v>
      </c>
      <c r="C61" s="9">
        <v>75618</v>
      </c>
      <c r="D61" s="11" t="s">
        <v>42</v>
      </c>
      <c r="E61" s="14" t="s">
        <v>96</v>
      </c>
      <c r="F61" s="31">
        <f t="shared" si="9"/>
        <v>169000</v>
      </c>
      <c r="G61" s="32">
        <v>169000</v>
      </c>
      <c r="H61" s="32">
        <v>0</v>
      </c>
      <c r="I61" s="49">
        <v>141196.17</v>
      </c>
      <c r="J61" s="49">
        <v>141196.17</v>
      </c>
      <c r="K61" s="49"/>
      <c r="L61" s="50" t="e">
        <f>SUM(#REF!/F61)*100</f>
        <v>#REF!</v>
      </c>
      <c r="M61" s="48">
        <f t="shared" si="8"/>
        <v>180000</v>
      </c>
      <c r="N61" s="49">
        <v>180000</v>
      </c>
      <c r="O61" s="59">
        <v>0</v>
      </c>
      <c r="P61" s="46">
        <f t="shared" si="6"/>
        <v>160000</v>
      </c>
      <c r="Q61" s="45">
        <v>160000</v>
      </c>
      <c r="R61" s="45">
        <v>0</v>
      </c>
      <c r="S61" s="46">
        <f t="shared" si="0"/>
        <v>142911.49</v>
      </c>
      <c r="T61" s="45">
        <v>142911.49</v>
      </c>
      <c r="U61" s="45">
        <v>0</v>
      </c>
      <c r="V61" s="45">
        <f t="shared" si="1"/>
        <v>89.31968124999999</v>
      </c>
    </row>
    <row r="62" spans="1:22" ht="48">
      <c r="A62" s="9">
        <v>20</v>
      </c>
      <c r="B62" s="13">
        <v>756</v>
      </c>
      <c r="C62" s="9">
        <v>75618</v>
      </c>
      <c r="D62" s="11" t="s">
        <v>28</v>
      </c>
      <c r="E62" s="14" t="s">
        <v>161</v>
      </c>
      <c r="F62" s="31">
        <f t="shared" si="9"/>
        <v>160000</v>
      </c>
      <c r="G62" s="32">
        <v>160000</v>
      </c>
      <c r="H62" s="32">
        <v>0</v>
      </c>
      <c r="I62" s="49">
        <v>169632.44</v>
      </c>
      <c r="J62" s="49">
        <v>169632.44</v>
      </c>
      <c r="K62" s="49"/>
      <c r="L62" s="50" t="e">
        <f>SUM(#REF!/F62)*100</f>
        <v>#REF!</v>
      </c>
      <c r="M62" s="48">
        <f t="shared" si="8"/>
        <v>200000</v>
      </c>
      <c r="N62" s="49">
        <v>200000</v>
      </c>
      <c r="O62" s="59">
        <v>0</v>
      </c>
      <c r="P62" s="46">
        <f t="shared" si="6"/>
        <v>250000</v>
      </c>
      <c r="Q62" s="45">
        <v>250000</v>
      </c>
      <c r="R62" s="45">
        <v>0</v>
      </c>
      <c r="S62" s="46">
        <f t="shared" si="0"/>
        <v>201322.01</v>
      </c>
      <c r="T62" s="45">
        <v>201322.01</v>
      </c>
      <c r="U62" s="45">
        <v>0</v>
      </c>
      <c r="V62" s="45">
        <f t="shared" si="1"/>
        <v>80.528804</v>
      </c>
    </row>
    <row r="63" spans="1:22" ht="24">
      <c r="A63" s="9">
        <v>21</v>
      </c>
      <c r="B63" s="13">
        <v>756</v>
      </c>
      <c r="C63" s="9"/>
      <c r="D63" s="11"/>
      <c r="E63" s="14" t="s">
        <v>95</v>
      </c>
      <c r="F63" s="31"/>
      <c r="G63" s="32"/>
      <c r="H63" s="32"/>
      <c r="I63" s="49"/>
      <c r="J63" s="49"/>
      <c r="K63" s="49"/>
      <c r="L63" s="50"/>
      <c r="M63" s="48">
        <f t="shared" si="8"/>
        <v>150</v>
      </c>
      <c r="N63" s="49">
        <v>150</v>
      </c>
      <c r="O63" s="59">
        <v>0</v>
      </c>
      <c r="P63" s="46">
        <f t="shared" si="6"/>
        <v>150</v>
      </c>
      <c r="Q63" s="45">
        <v>150</v>
      </c>
      <c r="R63" s="45">
        <v>0</v>
      </c>
      <c r="S63" s="46">
        <f t="shared" si="0"/>
        <v>1821.06</v>
      </c>
      <c r="T63" s="45">
        <v>1821.06</v>
      </c>
      <c r="U63" s="45">
        <v>0</v>
      </c>
      <c r="V63" s="45">
        <v>0</v>
      </c>
    </row>
    <row r="64" spans="1:22" ht="84">
      <c r="A64" s="9">
        <v>22</v>
      </c>
      <c r="B64" s="13">
        <v>756</v>
      </c>
      <c r="C64" s="9">
        <v>75618</v>
      </c>
      <c r="D64" s="11" t="s">
        <v>28</v>
      </c>
      <c r="E64" s="14" t="s">
        <v>71</v>
      </c>
      <c r="F64" s="31">
        <f t="shared" si="9"/>
        <v>295000</v>
      </c>
      <c r="G64" s="32">
        <v>295000</v>
      </c>
      <c r="H64" s="32">
        <v>0</v>
      </c>
      <c r="I64" s="49">
        <v>3043.85</v>
      </c>
      <c r="J64" s="49">
        <v>3043.85</v>
      </c>
      <c r="K64" s="49"/>
      <c r="L64" s="50" t="e">
        <f>SUM(#REF!/F64)*100</f>
        <v>#REF!</v>
      </c>
      <c r="M64" s="48">
        <f t="shared" si="8"/>
        <v>108850</v>
      </c>
      <c r="N64" s="49">
        <v>108850</v>
      </c>
      <c r="O64" s="59">
        <v>0</v>
      </c>
      <c r="P64" s="46">
        <f t="shared" si="6"/>
        <v>108850</v>
      </c>
      <c r="Q64" s="45">
        <v>108850</v>
      </c>
      <c r="R64" s="45">
        <v>0</v>
      </c>
      <c r="S64" s="46">
        <f t="shared" si="0"/>
        <v>0</v>
      </c>
      <c r="T64" s="45">
        <v>0</v>
      </c>
      <c r="U64" s="45">
        <v>0</v>
      </c>
      <c r="V64" s="45">
        <f t="shared" si="1"/>
        <v>0</v>
      </c>
    </row>
    <row r="65" spans="1:22" ht="36">
      <c r="A65" s="9">
        <v>23</v>
      </c>
      <c r="B65" s="13">
        <v>756</v>
      </c>
      <c r="C65" s="9">
        <v>75621</v>
      </c>
      <c r="D65" s="11" t="s">
        <v>43</v>
      </c>
      <c r="E65" s="14" t="s">
        <v>78</v>
      </c>
      <c r="F65" s="31">
        <f t="shared" si="9"/>
        <v>39062865</v>
      </c>
      <c r="G65" s="32">
        <v>39062865</v>
      </c>
      <c r="H65" s="32">
        <v>0</v>
      </c>
      <c r="I65" s="49">
        <v>15761034</v>
      </c>
      <c r="J65" s="49">
        <v>15761034</v>
      </c>
      <c r="K65" s="49"/>
      <c r="L65" s="50" t="e">
        <f>SUM(#REF!/F65)*100</f>
        <v>#REF!</v>
      </c>
      <c r="M65" s="48">
        <f t="shared" si="8"/>
        <v>35406728</v>
      </c>
      <c r="N65" s="49">
        <v>35406728</v>
      </c>
      <c r="O65" s="59">
        <v>0</v>
      </c>
      <c r="P65" s="46">
        <f t="shared" si="6"/>
        <v>40287244</v>
      </c>
      <c r="Q65" s="45">
        <v>40287244</v>
      </c>
      <c r="R65" s="45">
        <v>0</v>
      </c>
      <c r="S65" s="46">
        <f t="shared" si="0"/>
        <v>16357514</v>
      </c>
      <c r="T65" s="45">
        <v>16357514</v>
      </c>
      <c r="U65" s="45">
        <v>0</v>
      </c>
      <c r="V65" s="45">
        <f t="shared" si="1"/>
        <v>40.6022164236402</v>
      </c>
    </row>
    <row r="66" spans="1:22" ht="36">
      <c r="A66" s="9">
        <v>24</v>
      </c>
      <c r="B66" s="13">
        <v>756</v>
      </c>
      <c r="C66" s="9">
        <v>75621</v>
      </c>
      <c r="D66" s="11" t="s">
        <v>44</v>
      </c>
      <c r="E66" s="14" t="s">
        <v>77</v>
      </c>
      <c r="F66" s="31">
        <f t="shared" si="9"/>
        <v>1410000</v>
      </c>
      <c r="G66" s="32">
        <v>1410000</v>
      </c>
      <c r="H66" s="32">
        <v>0</v>
      </c>
      <c r="I66" s="49">
        <v>1313720.66</v>
      </c>
      <c r="J66" s="49">
        <v>1313720.66</v>
      </c>
      <c r="K66" s="49"/>
      <c r="L66" s="50" t="e">
        <f>SUM(#REF!/F66)*100</f>
        <v>#REF!</v>
      </c>
      <c r="M66" s="48">
        <f t="shared" si="8"/>
        <v>950000</v>
      </c>
      <c r="N66" s="49">
        <v>950000</v>
      </c>
      <c r="O66" s="59">
        <v>0</v>
      </c>
      <c r="P66" s="46">
        <f t="shared" si="6"/>
        <v>982000</v>
      </c>
      <c r="Q66" s="45">
        <v>982000</v>
      </c>
      <c r="R66" s="45">
        <v>0</v>
      </c>
      <c r="S66" s="46">
        <f t="shared" si="0"/>
        <v>535778.52</v>
      </c>
      <c r="T66" s="45">
        <v>535778.52</v>
      </c>
      <c r="U66" s="45">
        <v>0</v>
      </c>
      <c r="V66" s="45">
        <f t="shared" si="1"/>
        <v>54.55993075356416</v>
      </c>
    </row>
    <row r="67" spans="1:22" s="30" customFormat="1" ht="53.25" customHeight="1">
      <c r="A67" s="96" t="s">
        <v>52</v>
      </c>
      <c r="B67" s="97"/>
      <c r="C67" s="97"/>
      <c r="D67" s="97"/>
      <c r="E67" s="98"/>
      <c r="F67" s="33">
        <f>SUM(F43:F66)</f>
        <v>52647521</v>
      </c>
      <c r="G67" s="34">
        <f>SUM(G43:G66)</f>
        <v>52647521</v>
      </c>
      <c r="H67" s="34">
        <f>SUM(H43:H66)</f>
        <v>0</v>
      </c>
      <c r="I67" s="42">
        <f>SUM(I43:I66)</f>
        <v>24927573.31</v>
      </c>
      <c r="J67" s="42">
        <f>SUM(J43:J66)</f>
        <v>24927573.31</v>
      </c>
      <c r="K67" s="53">
        <v>0</v>
      </c>
      <c r="L67" s="50" t="e">
        <f>SUM(#REF!/F67)*100</f>
        <v>#REF!</v>
      </c>
      <c r="M67" s="44">
        <f>SUM(M43:M66)</f>
        <v>49527928.79</v>
      </c>
      <c r="N67" s="42">
        <f>SUM(N43:N66)</f>
        <v>49527928.79</v>
      </c>
      <c r="O67" s="58">
        <f>SUM(O43:O66)</f>
        <v>0</v>
      </c>
      <c r="P67" s="46">
        <f t="shared" si="6"/>
        <v>55522244</v>
      </c>
      <c r="Q67" s="52">
        <f>SUM(Q43:Q66)</f>
        <v>55522244</v>
      </c>
      <c r="R67" s="52">
        <f>SUM(R43:R66)</f>
        <v>0</v>
      </c>
      <c r="S67" s="46">
        <f t="shared" si="0"/>
        <v>24959636.009999998</v>
      </c>
      <c r="T67" s="53">
        <f>SUM(T43:T66)</f>
        <v>24959636.009999998</v>
      </c>
      <c r="U67" s="53">
        <f>SUM(U34:U66)</f>
        <v>0</v>
      </c>
      <c r="V67" s="45">
        <f t="shared" si="1"/>
        <v>44.95429977577995</v>
      </c>
    </row>
    <row r="68" spans="1:22" ht="36">
      <c r="A68" s="9">
        <v>1</v>
      </c>
      <c r="B68" s="13">
        <v>758</v>
      </c>
      <c r="C68" s="9">
        <v>75801</v>
      </c>
      <c r="D68" s="9">
        <v>2920</v>
      </c>
      <c r="E68" s="12" t="s">
        <v>56</v>
      </c>
      <c r="F68" s="31">
        <f>SUM(G68+H68)</f>
        <v>11450698</v>
      </c>
      <c r="G68" s="32">
        <v>11450698</v>
      </c>
      <c r="H68" s="32">
        <v>0</v>
      </c>
      <c r="I68" s="49">
        <v>7046584</v>
      </c>
      <c r="J68" s="49">
        <v>7046584</v>
      </c>
      <c r="K68" s="45"/>
      <c r="L68" s="50" t="e">
        <f>SUM(#REF!/F68)*100</f>
        <v>#REF!</v>
      </c>
      <c r="M68" s="48">
        <f>SUM(N68+O68)</f>
        <v>14143876</v>
      </c>
      <c r="N68" s="49">
        <v>14143876</v>
      </c>
      <c r="O68" s="59">
        <v>0</v>
      </c>
      <c r="P68" s="46">
        <f t="shared" si="6"/>
        <v>15344832</v>
      </c>
      <c r="Q68" s="45">
        <v>15344832</v>
      </c>
      <c r="R68" s="45">
        <v>0</v>
      </c>
      <c r="S68" s="46">
        <f t="shared" si="0"/>
        <v>9502984</v>
      </c>
      <c r="T68" s="45">
        <v>9502984</v>
      </c>
      <c r="U68" s="45">
        <v>0</v>
      </c>
      <c r="V68" s="45">
        <f t="shared" si="1"/>
        <v>61.929540838244435</v>
      </c>
    </row>
    <row r="69" spans="1:22" ht="24">
      <c r="A69" s="17">
        <v>2</v>
      </c>
      <c r="B69" s="6">
        <v>758</v>
      </c>
      <c r="C69" s="17">
        <v>75814</v>
      </c>
      <c r="D69" s="27" t="s">
        <v>45</v>
      </c>
      <c r="E69" s="28" t="s">
        <v>50</v>
      </c>
      <c r="F69" s="35">
        <f>SUM(G69+H69)</f>
        <v>350000</v>
      </c>
      <c r="G69" s="36">
        <v>350000</v>
      </c>
      <c r="H69" s="32">
        <v>0</v>
      </c>
      <c r="I69" s="55">
        <v>269501.63</v>
      </c>
      <c r="J69" s="55">
        <v>269501.63</v>
      </c>
      <c r="K69" s="55"/>
      <c r="L69" s="50" t="e">
        <f>SUM(#REF!/F69)*100</f>
        <v>#REF!</v>
      </c>
      <c r="M69" s="54">
        <f>SUM(N69+O69)</f>
        <v>250000</v>
      </c>
      <c r="N69" s="55">
        <v>250000</v>
      </c>
      <c r="O69" s="59">
        <v>0</v>
      </c>
      <c r="P69" s="46">
        <f t="shared" si="6"/>
        <v>277261.75</v>
      </c>
      <c r="Q69" s="64">
        <f>280000.03-2738.28</f>
        <v>277261.75</v>
      </c>
      <c r="R69" s="45">
        <v>0</v>
      </c>
      <c r="S69" s="46">
        <f t="shared" si="0"/>
        <v>176925.23</v>
      </c>
      <c r="T69" s="45">
        <v>176925.23</v>
      </c>
      <c r="U69" s="45">
        <v>0</v>
      </c>
      <c r="V69" s="45">
        <f t="shared" si="1"/>
        <v>63.81162565698298</v>
      </c>
    </row>
    <row r="70" spans="1:22" s="30" customFormat="1" ht="15.75" customHeight="1">
      <c r="A70" s="93" t="s">
        <v>53</v>
      </c>
      <c r="B70" s="94"/>
      <c r="C70" s="94"/>
      <c r="D70" s="94"/>
      <c r="E70" s="95"/>
      <c r="F70" s="37">
        <f>SUM(F68:F69)</f>
        <v>11800698</v>
      </c>
      <c r="G70" s="38">
        <f>SUM(G68:G69)</f>
        <v>11800698</v>
      </c>
      <c r="H70" s="38">
        <f>SUM(H68:H69)</f>
        <v>0</v>
      </c>
      <c r="I70" s="56">
        <f>SUM(I68:I69)</f>
        <v>7316085.63</v>
      </c>
      <c r="J70" s="56">
        <f>SUM(J68:J69)</f>
        <v>7316085.63</v>
      </c>
      <c r="K70" s="57">
        <v>0</v>
      </c>
      <c r="L70" s="50" t="e">
        <f>SUM(#REF!/F70)*100</f>
        <v>#REF!</v>
      </c>
      <c r="M70" s="44">
        <f>SUM(M68:M69)</f>
        <v>14393876</v>
      </c>
      <c r="N70" s="42">
        <f>SUM(N68:N69)</f>
        <v>14393876</v>
      </c>
      <c r="O70" s="60">
        <f>SUM(O68:O69)</f>
        <v>0</v>
      </c>
      <c r="P70" s="46">
        <f t="shared" si="6"/>
        <v>15622093.75</v>
      </c>
      <c r="Q70" s="52">
        <f>SUM(Q68:Q69)</f>
        <v>15622093.75</v>
      </c>
      <c r="R70" s="52">
        <f>SUM(R68:R69)</f>
        <v>0</v>
      </c>
      <c r="S70" s="46">
        <f t="shared" si="0"/>
        <v>9679909.23</v>
      </c>
      <c r="T70" s="53">
        <f>SUM(T68:T69)</f>
        <v>9679909.23</v>
      </c>
      <c r="U70" s="53">
        <v>0</v>
      </c>
      <c r="V70" s="45">
        <f t="shared" si="1"/>
        <v>61.96294417961741</v>
      </c>
    </row>
    <row r="71" spans="1:22" ht="36">
      <c r="A71" s="15">
        <v>1</v>
      </c>
      <c r="B71" s="13">
        <v>801</v>
      </c>
      <c r="C71" s="9">
        <v>80101</v>
      </c>
      <c r="D71" s="11" t="s">
        <v>59</v>
      </c>
      <c r="E71" s="16" t="s">
        <v>105</v>
      </c>
      <c r="F71" s="33">
        <f>SUM(G71)</f>
        <v>780</v>
      </c>
      <c r="G71" s="34">
        <v>780</v>
      </c>
      <c r="H71" s="34">
        <v>0</v>
      </c>
      <c r="I71" s="49">
        <v>373</v>
      </c>
      <c r="J71" s="49">
        <v>373</v>
      </c>
      <c r="K71" s="49"/>
      <c r="L71" s="50" t="e">
        <f>SUM(#REF!/F71)*100</f>
        <v>#REF!</v>
      </c>
      <c r="M71" s="48">
        <f>SUM(N71)</f>
        <v>740</v>
      </c>
      <c r="N71" s="49">
        <v>740</v>
      </c>
      <c r="O71" s="59">
        <v>0</v>
      </c>
      <c r="P71" s="46">
        <f t="shared" si="6"/>
        <v>720</v>
      </c>
      <c r="Q71" s="45">
        <v>720</v>
      </c>
      <c r="R71" s="45">
        <v>0</v>
      </c>
      <c r="S71" s="46">
        <f t="shared" si="0"/>
        <v>705.48</v>
      </c>
      <c r="T71" s="45">
        <v>705.48</v>
      </c>
      <c r="U71" s="45">
        <v>0</v>
      </c>
      <c r="V71" s="45">
        <f t="shared" si="1"/>
        <v>97.98333333333333</v>
      </c>
    </row>
    <row r="72" spans="1:22" ht="24">
      <c r="A72" s="15">
        <v>2</v>
      </c>
      <c r="B72" s="13">
        <v>801</v>
      </c>
      <c r="C72" s="9"/>
      <c r="D72" s="11"/>
      <c r="E72" s="79" t="s">
        <v>152</v>
      </c>
      <c r="F72" s="33"/>
      <c r="G72" s="34"/>
      <c r="H72" s="34"/>
      <c r="I72" s="49"/>
      <c r="J72" s="49"/>
      <c r="K72" s="49"/>
      <c r="L72" s="50"/>
      <c r="M72" s="48"/>
      <c r="N72" s="49"/>
      <c r="O72" s="59"/>
      <c r="P72" s="46">
        <f t="shared" si="6"/>
        <v>0</v>
      </c>
      <c r="Q72" s="45">
        <v>0</v>
      </c>
      <c r="R72" s="45">
        <v>0</v>
      </c>
      <c r="S72" s="46">
        <f t="shared" si="0"/>
        <v>108</v>
      </c>
      <c r="T72" s="45">
        <v>108</v>
      </c>
      <c r="U72" s="45">
        <v>0</v>
      </c>
      <c r="V72" s="45"/>
    </row>
    <row r="73" spans="1:22" ht="36">
      <c r="A73" s="15">
        <v>3</v>
      </c>
      <c r="B73" s="13">
        <v>801</v>
      </c>
      <c r="C73" s="9">
        <v>80101</v>
      </c>
      <c r="D73" s="11" t="s">
        <v>45</v>
      </c>
      <c r="E73" s="12" t="s">
        <v>106</v>
      </c>
      <c r="F73" s="31">
        <f>SUM(G73+H73)</f>
        <v>300</v>
      </c>
      <c r="G73" s="32">
        <v>300</v>
      </c>
      <c r="H73" s="34">
        <v>0</v>
      </c>
      <c r="I73" s="49">
        <v>180.95</v>
      </c>
      <c r="J73" s="49">
        <v>180.95</v>
      </c>
      <c r="K73" s="49"/>
      <c r="L73" s="50" t="e">
        <f>SUM(#REF!/F73)*100</f>
        <v>#REF!</v>
      </c>
      <c r="M73" s="48">
        <f>SUM(N73+O73)</f>
        <v>9200</v>
      </c>
      <c r="N73" s="49">
        <v>9200</v>
      </c>
      <c r="O73" s="58">
        <v>0</v>
      </c>
      <c r="P73" s="46">
        <f t="shared" si="6"/>
        <v>9300</v>
      </c>
      <c r="Q73" s="45">
        <v>9300</v>
      </c>
      <c r="R73" s="45">
        <v>0</v>
      </c>
      <c r="S73" s="46">
        <f t="shared" si="0"/>
        <v>6816.08</v>
      </c>
      <c r="T73" s="45">
        <v>6816.08</v>
      </c>
      <c r="U73" s="45">
        <v>0</v>
      </c>
      <c r="V73" s="45">
        <f t="shared" si="1"/>
        <v>73.29118279569893</v>
      </c>
    </row>
    <row r="74" spans="1:22" ht="24">
      <c r="A74" s="15">
        <v>4</v>
      </c>
      <c r="B74" s="13">
        <v>801</v>
      </c>
      <c r="C74" s="9">
        <v>80101</v>
      </c>
      <c r="D74" s="11" t="s">
        <v>26</v>
      </c>
      <c r="E74" s="12" t="s">
        <v>72</v>
      </c>
      <c r="F74" s="31">
        <f>SUM(G74+H74)</f>
        <v>17000</v>
      </c>
      <c r="G74" s="32">
        <v>17000</v>
      </c>
      <c r="H74" s="34">
        <v>0</v>
      </c>
      <c r="I74" s="49">
        <v>6268.07</v>
      </c>
      <c r="J74" s="49">
        <v>6268.07</v>
      </c>
      <c r="K74" s="49"/>
      <c r="L74" s="50" t="e">
        <f>SUM(#REF!/F74)*100</f>
        <v>#REF!</v>
      </c>
      <c r="M74" s="48">
        <f>SUM(N74+O74)</f>
        <v>20000</v>
      </c>
      <c r="N74" s="49">
        <v>20000</v>
      </c>
      <c r="O74" s="58">
        <v>0</v>
      </c>
      <c r="P74" s="46">
        <f t="shared" si="6"/>
        <v>21000</v>
      </c>
      <c r="Q74" s="45">
        <v>21000</v>
      </c>
      <c r="R74" s="45">
        <v>0</v>
      </c>
      <c r="S74" s="46">
        <f t="shared" si="0"/>
        <v>7914.35</v>
      </c>
      <c r="T74" s="45">
        <v>7914.35</v>
      </c>
      <c r="U74" s="45">
        <v>0</v>
      </c>
      <c r="V74" s="45">
        <f t="shared" si="1"/>
        <v>37.687380952380956</v>
      </c>
    </row>
    <row r="75" spans="1:22" ht="24">
      <c r="A75" s="15">
        <v>5</v>
      </c>
      <c r="B75" s="13">
        <v>801</v>
      </c>
      <c r="C75" s="9">
        <v>80101</v>
      </c>
      <c r="D75" s="11" t="s">
        <v>39</v>
      </c>
      <c r="E75" s="12" t="s">
        <v>60</v>
      </c>
      <c r="F75" s="31">
        <f>SUM(G75+H75)</f>
        <v>0</v>
      </c>
      <c r="G75" s="32">
        <v>0</v>
      </c>
      <c r="H75" s="34">
        <v>0</v>
      </c>
      <c r="I75" s="49">
        <v>12.33</v>
      </c>
      <c r="J75" s="49">
        <v>12.33</v>
      </c>
      <c r="K75" s="49"/>
      <c r="L75" s="50" t="e">
        <f>SUM(#REF!/F75)*100</f>
        <v>#REF!</v>
      </c>
      <c r="M75" s="48">
        <f>SUM(N75+O75)</f>
        <v>100</v>
      </c>
      <c r="N75" s="49">
        <v>100</v>
      </c>
      <c r="O75" s="58">
        <v>0</v>
      </c>
      <c r="P75" s="46">
        <f t="shared" si="6"/>
        <v>100</v>
      </c>
      <c r="Q75" s="45">
        <v>100</v>
      </c>
      <c r="R75" s="45">
        <v>0</v>
      </c>
      <c r="S75" s="46">
        <f t="shared" si="0"/>
        <v>28.81</v>
      </c>
      <c r="T75" s="45">
        <v>28.81</v>
      </c>
      <c r="U75" s="45">
        <v>0</v>
      </c>
      <c r="V75" s="45">
        <f t="shared" si="1"/>
        <v>28.809999999999995</v>
      </c>
    </row>
    <row r="76" spans="1:22" ht="60">
      <c r="A76" s="15">
        <v>6</v>
      </c>
      <c r="B76" s="13">
        <v>801</v>
      </c>
      <c r="C76" s="9">
        <v>80101</v>
      </c>
      <c r="D76" s="11" t="s">
        <v>31</v>
      </c>
      <c r="E76" s="12" t="s">
        <v>107</v>
      </c>
      <c r="F76" s="31">
        <f aca="true" t="shared" si="10" ref="F76:F91">SUM(G76+H76)</f>
        <v>3861</v>
      </c>
      <c r="G76" s="32">
        <v>3861</v>
      </c>
      <c r="H76" s="34">
        <v>0</v>
      </c>
      <c r="I76" s="49">
        <v>2950.34</v>
      </c>
      <c r="J76" s="49">
        <v>2950.34</v>
      </c>
      <c r="K76" s="49"/>
      <c r="L76" s="50" t="e">
        <f>SUM(#REF!/F76)*100</f>
        <v>#REF!</v>
      </c>
      <c r="M76" s="48">
        <f aca="true" t="shared" si="11" ref="M76:M91">SUM(N76+O76)</f>
        <v>1915</v>
      </c>
      <c r="N76" s="49">
        <v>1915</v>
      </c>
      <c r="O76" s="58">
        <v>0</v>
      </c>
      <c r="P76" s="46">
        <f t="shared" si="6"/>
        <v>1920</v>
      </c>
      <c r="Q76" s="45">
        <v>1920</v>
      </c>
      <c r="R76" s="45">
        <v>0</v>
      </c>
      <c r="S76" s="46">
        <f t="shared" si="0"/>
        <v>1113.82</v>
      </c>
      <c r="T76" s="45">
        <v>1113.82</v>
      </c>
      <c r="U76" s="45">
        <v>0</v>
      </c>
      <c r="V76" s="45">
        <f t="shared" si="1"/>
        <v>58.01145833333333</v>
      </c>
    </row>
    <row r="77" spans="1:22" ht="24">
      <c r="A77" s="15">
        <v>7</v>
      </c>
      <c r="B77" s="13">
        <v>801</v>
      </c>
      <c r="C77" s="9">
        <v>80104</v>
      </c>
      <c r="D77" s="11" t="s">
        <v>26</v>
      </c>
      <c r="E77" s="12" t="s">
        <v>75</v>
      </c>
      <c r="F77" s="31">
        <f t="shared" si="10"/>
        <v>285120</v>
      </c>
      <c r="G77" s="32">
        <v>285120</v>
      </c>
      <c r="H77" s="34">
        <v>0</v>
      </c>
      <c r="I77" s="49">
        <v>172524.1</v>
      </c>
      <c r="J77" s="49">
        <v>172524.1</v>
      </c>
      <c r="K77" s="49"/>
      <c r="L77" s="50" t="e">
        <f>SUM(#REF!/F77)*100</f>
        <v>#REF!</v>
      </c>
      <c r="M77" s="48">
        <f t="shared" si="11"/>
        <v>271920</v>
      </c>
      <c r="N77" s="49">
        <v>271920</v>
      </c>
      <c r="O77" s="58">
        <v>0</v>
      </c>
      <c r="P77" s="46">
        <f t="shared" si="6"/>
        <v>337000</v>
      </c>
      <c r="Q77" s="45">
        <v>337000</v>
      </c>
      <c r="R77" s="45">
        <v>0</v>
      </c>
      <c r="S77" s="46">
        <f t="shared" si="0"/>
        <v>139110.9</v>
      </c>
      <c r="T77" s="45">
        <v>139110.9</v>
      </c>
      <c r="U77" s="45">
        <v>0</v>
      </c>
      <c r="V77" s="45">
        <f t="shared" si="1"/>
        <v>41.279198813056375</v>
      </c>
    </row>
    <row r="78" spans="1:22" ht="36">
      <c r="A78" s="15">
        <v>8</v>
      </c>
      <c r="B78" s="13">
        <v>801</v>
      </c>
      <c r="C78" s="9">
        <v>80104</v>
      </c>
      <c r="D78" s="11" t="s">
        <v>45</v>
      </c>
      <c r="E78" s="12" t="s">
        <v>116</v>
      </c>
      <c r="F78" s="31">
        <f t="shared" si="10"/>
        <v>70</v>
      </c>
      <c r="G78" s="32">
        <v>70</v>
      </c>
      <c r="H78" s="34">
        <v>0</v>
      </c>
      <c r="I78" s="49">
        <v>19.67</v>
      </c>
      <c r="J78" s="49">
        <v>19.67</v>
      </c>
      <c r="K78" s="49"/>
      <c r="L78" s="50" t="e">
        <f>SUM(#REF!/F78)*100</f>
        <v>#REF!</v>
      </c>
      <c r="M78" s="48">
        <f t="shared" si="11"/>
        <v>2400</v>
      </c>
      <c r="N78" s="49">
        <v>2400</v>
      </c>
      <c r="O78" s="58">
        <v>0</v>
      </c>
      <c r="P78" s="46">
        <f t="shared" si="6"/>
        <v>2500</v>
      </c>
      <c r="Q78" s="45">
        <v>2500</v>
      </c>
      <c r="R78" s="45">
        <v>0</v>
      </c>
      <c r="S78" s="46">
        <f t="shared" si="0"/>
        <v>2615.51</v>
      </c>
      <c r="T78" s="45">
        <v>2615.51</v>
      </c>
      <c r="U78" s="45">
        <v>0</v>
      </c>
      <c r="V78" s="45">
        <f t="shared" si="1"/>
        <v>104.62040000000002</v>
      </c>
    </row>
    <row r="79" spans="1:22" ht="60">
      <c r="A79" s="15">
        <v>9</v>
      </c>
      <c r="B79" s="13">
        <v>801</v>
      </c>
      <c r="C79" s="9">
        <v>80104</v>
      </c>
      <c r="D79" s="11" t="s">
        <v>31</v>
      </c>
      <c r="E79" s="12" t="s">
        <v>108</v>
      </c>
      <c r="F79" s="31">
        <f t="shared" si="10"/>
        <v>240</v>
      </c>
      <c r="G79" s="32">
        <v>240</v>
      </c>
      <c r="H79" s="34">
        <v>0</v>
      </c>
      <c r="I79" s="49">
        <v>120.02</v>
      </c>
      <c r="J79" s="49">
        <v>120.02</v>
      </c>
      <c r="K79" s="49"/>
      <c r="L79" s="50" t="e">
        <f>SUM(#REF!/F79)*100</f>
        <v>#REF!</v>
      </c>
      <c r="M79" s="48">
        <f t="shared" si="11"/>
        <v>300</v>
      </c>
      <c r="N79" s="49">
        <v>300</v>
      </c>
      <c r="O79" s="58">
        <v>0</v>
      </c>
      <c r="P79" s="46">
        <f t="shared" si="6"/>
        <v>290</v>
      </c>
      <c r="Q79" s="45">
        <v>290</v>
      </c>
      <c r="R79" s="45">
        <v>0</v>
      </c>
      <c r="S79" s="46">
        <f t="shared" si="0"/>
        <v>2931.97</v>
      </c>
      <c r="T79" s="45">
        <v>2931.97</v>
      </c>
      <c r="U79" s="45">
        <v>0</v>
      </c>
      <c r="V79" s="45">
        <v>0</v>
      </c>
    </row>
    <row r="80" spans="1:22" ht="72">
      <c r="A80" s="15">
        <v>10</v>
      </c>
      <c r="B80" s="13">
        <v>801</v>
      </c>
      <c r="C80" s="9">
        <v>80104</v>
      </c>
      <c r="D80" s="11" t="s">
        <v>46</v>
      </c>
      <c r="E80" s="12" t="s">
        <v>109</v>
      </c>
      <c r="F80" s="31">
        <f t="shared" si="10"/>
        <v>331036</v>
      </c>
      <c r="G80" s="32">
        <v>331036</v>
      </c>
      <c r="H80" s="34">
        <v>0</v>
      </c>
      <c r="I80" s="49">
        <v>181066.77</v>
      </c>
      <c r="J80" s="49">
        <v>181066.77</v>
      </c>
      <c r="K80" s="49"/>
      <c r="L80" s="50" t="e">
        <f>SUM(#REF!/F80)*100</f>
        <v>#REF!</v>
      </c>
      <c r="M80" s="48">
        <f t="shared" si="11"/>
        <v>728000</v>
      </c>
      <c r="N80" s="49">
        <v>728000</v>
      </c>
      <c r="O80" s="58">
        <v>0</v>
      </c>
      <c r="P80" s="46">
        <f t="shared" si="6"/>
        <v>904000</v>
      </c>
      <c r="Q80" s="45">
        <v>904000</v>
      </c>
      <c r="R80" s="45">
        <v>0</v>
      </c>
      <c r="S80" s="46">
        <f t="shared" si="0"/>
        <v>380537.06</v>
      </c>
      <c r="T80" s="45">
        <v>380537.06</v>
      </c>
      <c r="U80" s="45">
        <v>0</v>
      </c>
      <c r="V80" s="45">
        <f t="shared" si="1"/>
        <v>42.094807522123894</v>
      </c>
    </row>
    <row r="81" spans="1:22" ht="60">
      <c r="A81" s="15">
        <v>11</v>
      </c>
      <c r="B81" s="13">
        <v>801</v>
      </c>
      <c r="C81" s="9"/>
      <c r="D81" s="11"/>
      <c r="E81" s="79" t="s">
        <v>153</v>
      </c>
      <c r="F81" s="31"/>
      <c r="G81" s="32"/>
      <c r="H81" s="34"/>
      <c r="I81" s="49"/>
      <c r="J81" s="49"/>
      <c r="K81" s="49"/>
      <c r="L81" s="50"/>
      <c r="M81" s="48"/>
      <c r="N81" s="49"/>
      <c r="O81" s="58"/>
      <c r="P81" s="46">
        <f t="shared" si="6"/>
        <v>0</v>
      </c>
      <c r="Q81" s="45">
        <v>0</v>
      </c>
      <c r="R81" s="45">
        <v>0</v>
      </c>
      <c r="S81" s="46">
        <f t="shared" si="0"/>
        <v>3876.06</v>
      </c>
      <c r="T81" s="45">
        <v>3876.06</v>
      </c>
      <c r="U81" s="45">
        <v>0</v>
      </c>
      <c r="V81" s="45"/>
    </row>
    <row r="82" spans="1:22" ht="24">
      <c r="A82" s="15">
        <v>12</v>
      </c>
      <c r="B82" s="13">
        <v>801</v>
      </c>
      <c r="C82" s="9"/>
      <c r="D82" s="11"/>
      <c r="E82" s="81" t="s">
        <v>134</v>
      </c>
      <c r="F82" s="31"/>
      <c r="G82" s="32"/>
      <c r="H82" s="34"/>
      <c r="I82" s="49"/>
      <c r="J82" s="49"/>
      <c r="K82" s="49"/>
      <c r="L82" s="50"/>
      <c r="M82" s="48"/>
      <c r="N82" s="49"/>
      <c r="O82" s="58"/>
      <c r="P82" s="46">
        <f t="shared" si="6"/>
        <v>0</v>
      </c>
      <c r="Q82" s="45">
        <v>0</v>
      </c>
      <c r="R82" s="45">
        <v>0</v>
      </c>
      <c r="S82" s="46">
        <f t="shared" si="0"/>
        <v>79.47</v>
      </c>
      <c r="T82" s="45">
        <v>79.47</v>
      </c>
      <c r="U82" s="45">
        <v>0</v>
      </c>
      <c r="V82" s="45"/>
    </row>
    <row r="83" spans="1:22" ht="72">
      <c r="A83" s="15">
        <v>13</v>
      </c>
      <c r="B83" s="13">
        <v>801</v>
      </c>
      <c r="C83" s="9"/>
      <c r="D83" s="11"/>
      <c r="E83" s="12" t="s">
        <v>120</v>
      </c>
      <c r="F83" s="31"/>
      <c r="G83" s="32"/>
      <c r="H83" s="34"/>
      <c r="I83" s="49"/>
      <c r="J83" s="49"/>
      <c r="K83" s="49"/>
      <c r="L83" s="50"/>
      <c r="M83" s="48">
        <f t="shared" si="11"/>
        <v>162000</v>
      </c>
      <c r="N83" s="49">
        <v>162000</v>
      </c>
      <c r="O83" s="58">
        <v>0</v>
      </c>
      <c r="P83" s="46">
        <f t="shared" si="6"/>
        <v>200000</v>
      </c>
      <c r="Q83" s="45">
        <v>200000</v>
      </c>
      <c r="R83" s="45">
        <v>0</v>
      </c>
      <c r="S83" s="46">
        <f t="shared" si="0"/>
        <v>68479.44</v>
      </c>
      <c r="T83" s="45">
        <v>68479.44</v>
      </c>
      <c r="U83" s="45">
        <v>0</v>
      </c>
      <c r="V83" s="45">
        <f t="shared" si="1"/>
        <v>34.23972</v>
      </c>
    </row>
    <row r="84" spans="1:22" ht="24">
      <c r="A84" s="15">
        <v>14</v>
      </c>
      <c r="B84" s="13">
        <v>801</v>
      </c>
      <c r="C84" s="9">
        <v>80110</v>
      </c>
      <c r="D84" s="11" t="s">
        <v>59</v>
      </c>
      <c r="E84" s="12" t="s">
        <v>110</v>
      </c>
      <c r="F84" s="31">
        <f t="shared" si="10"/>
        <v>530</v>
      </c>
      <c r="G84" s="32">
        <v>530</v>
      </c>
      <c r="H84" s="34">
        <v>0</v>
      </c>
      <c r="I84" s="49">
        <v>306</v>
      </c>
      <c r="J84" s="49">
        <v>306</v>
      </c>
      <c r="K84" s="49"/>
      <c r="L84" s="50" t="e">
        <f>SUM(#REF!/F84)*100</f>
        <v>#REF!</v>
      </c>
      <c r="M84" s="48">
        <f t="shared" si="11"/>
        <v>580</v>
      </c>
      <c r="N84" s="49">
        <v>580</v>
      </c>
      <c r="O84" s="58">
        <v>0</v>
      </c>
      <c r="P84" s="46">
        <f t="shared" si="6"/>
        <v>620</v>
      </c>
      <c r="Q84" s="45">
        <v>620</v>
      </c>
      <c r="R84" s="45">
        <v>0</v>
      </c>
      <c r="S84" s="46">
        <f t="shared" si="0"/>
        <v>292</v>
      </c>
      <c r="T84" s="45">
        <v>292</v>
      </c>
      <c r="U84" s="45">
        <v>0</v>
      </c>
      <c r="V84" s="45">
        <f t="shared" si="1"/>
        <v>47.096774193548384</v>
      </c>
    </row>
    <row r="85" spans="1:22" ht="24">
      <c r="A85" s="15">
        <v>15</v>
      </c>
      <c r="B85" s="13">
        <v>801</v>
      </c>
      <c r="C85" s="9"/>
      <c r="D85" s="11"/>
      <c r="E85" s="12" t="s">
        <v>111</v>
      </c>
      <c r="F85" s="31"/>
      <c r="G85" s="32"/>
      <c r="H85" s="34"/>
      <c r="I85" s="49"/>
      <c r="J85" s="49"/>
      <c r="K85" s="49"/>
      <c r="L85" s="50"/>
      <c r="M85" s="48">
        <f t="shared" si="11"/>
        <v>6100</v>
      </c>
      <c r="N85" s="49">
        <v>6100</v>
      </c>
      <c r="O85" s="58">
        <v>0</v>
      </c>
      <c r="P85" s="46">
        <f t="shared" si="6"/>
        <v>6000</v>
      </c>
      <c r="Q85" s="45">
        <v>6000</v>
      </c>
      <c r="R85" s="45">
        <v>0</v>
      </c>
      <c r="S85" s="46">
        <f t="shared" si="0"/>
        <v>4750.14</v>
      </c>
      <c r="T85" s="45">
        <v>4750.14</v>
      </c>
      <c r="U85" s="45">
        <v>0</v>
      </c>
      <c r="V85" s="45">
        <f t="shared" si="1"/>
        <v>79.169</v>
      </c>
    </row>
    <row r="86" spans="1:22" ht="60">
      <c r="A86" s="15">
        <v>16</v>
      </c>
      <c r="B86" s="13">
        <v>801</v>
      </c>
      <c r="C86" s="9">
        <v>80110</v>
      </c>
      <c r="D86" s="11" t="s">
        <v>31</v>
      </c>
      <c r="E86" s="12" t="s">
        <v>112</v>
      </c>
      <c r="F86" s="31">
        <f t="shared" si="10"/>
        <v>710</v>
      </c>
      <c r="G86" s="32">
        <v>710</v>
      </c>
      <c r="H86" s="34">
        <v>0</v>
      </c>
      <c r="I86" s="49">
        <v>400.38</v>
      </c>
      <c r="J86" s="49">
        <v>400.38</v>
      </c>
      <c r="K86" s="49"/>
      <c r="L86" s="50" t="e">
        <f>SUM(#REF!/F86)*100</f>
        <v>#REF!</v>
      </c>
      <c r="M86" s="48">
        <f t="shared" si="11"/>
        <v>970</v>
      </c>
      <c r="N86" s="49">
        <v>970</v>
      </c>
      <c r="O86" s="58">
        <v>0</v>
      </c>
      <c r="P86" s="46">
        <f t="shared" si="6"/>
        <v>950</v>
      </c>
      <c r="Q86" s="45">
        <v>950</v>
      </c>
      <c r="R86" s="45">
        <v>0</v>
      </c>
      <c r="S86" s="46">
        <f t="shared" si="0"/>
        <v>442.1</v>
      </c>
      <c r="T86" s="45">
        <v>442.1</v>
      </c>
      <c r="U86" s="45">
        <v>0</v>
      </c>
      <c r="V86" s="45">
        <f t="shared" si="1"/>
        <v>46.53684210526316</v>
      </c>
    </row>
    <row r="87" spans="1:22" ht="36">
      <c r="A87" s="15">
        <v>17</v>
      </c>
      <c r="B87" s="13">
        <v>801</v>
      </c>
      <c r="C87" s="9">
        <v>80110</v>
      </c>
      <c r="D87" s="11" t="s">
        <v>45</v>
      </c>
      <c r="E87" s="12" t="s">
        <v>117</v>
      </c>
      <c r="F87" s="31">
        <v>0</v>
      </c>
      <c r="G87" s="32">
        <v>0</v>
      </c>
      <c r="H87" s="34">
        <v>0</v>
      </c>
      <c r="I87" s="49"/>
      <c r="J87" s="49"/>
      <c r="K87" s="49"/>
      <c r="L87" s="50" t="e">
        <f>SUM(#REF!/F87)*100</f>
        <v>#REF!</v>
      </c>
      <c r="M87" s="48">
        <f t="shared" si="11"/>
        <v>1800</v>
      </c>
      <c r="N87" s="49">
        <v>1800</v>
      </c>
      <c r="O87" s="58">
        <v>0</v>
      </c>
      <c r="P87" s="46">
        <f t="shared" si="6"/>
        <v>1900</v>
      </c>
      <c r="Q87" s="45">
        <v>1900</v>
      </c>
      <c r="R87" s="45">
        <v>0</v>
      </c>
      <c r="S87" s="46">
        <f t="shared" si="0"/>
        <v>1313.05</v>
      </c>
      <c r="T87" s="45">
        <v>1313.05</v>
      </c>
      <c r="U87" s="45">
        <v>0</v>
      </c>
      <c r="V87" s="45">
        <f t="shared" si="1"/>
        <v>69.1078947368421</v>
      </c>
    </row>
    <row r="88" spans="1:22" ht="24">
      <c r="A88" s="15">
        <v>18</v>
      </c>
      <c r="B88" s="13">
        <v>801</v>
      </c>
      <c r="C88" s="9">
        <v>80114</v>
      </c>
      <c r="D88" s="11" t="s">
        <v>45</v>
      </c>
      <c r="E88" s="12" t="s">
        <v>118</v>
      </c>
      <c r="F88" s="31">
        <f t="shared" si="10"/>
        <v>80</v>
      </c>
      <c r="G88" s="32">
        <v>80</v>
      </c>
      <c r="H88" s="34">
        <v>0</v>
      </c>
      <c r="I88" s="49">
        <v>20.34</v>
      </c>
      <c r="J88" s="49">
        <v>20.34</v>
      </c>
      <c r="K88" s="49"/>
      <c r="L88" s="50" t="e">
        <f>SUM(#REF!/F88)*100</f>
        <v>#REF!</v>
      </c>
      <c r="M88" s="48">
        <f t="shared" si="11"/>
        <v>2000</v>
      </c>
      <c r="N88" s="49">
        <v>2000</v>
      </c>
      <c r="O88" s="58">
        <v>0</v>
      </c>
      <c r="P88" s="46">
        <f t="shared" si="6"/>
        <v>2600</v>
      </c>
      <c r="Q88" s="45">
        <v>2600</v>
      </c>
      <c r="R88" s="45">
        <v>0</v>
      </c>
      <c r="S88" s="46">
        <f t="shared" si="0"/>
        <v>2736.6</v>
      </c>
      <c r="T88" s="45">
        <v>2736.6</v>
      </c>
      <c r="U88" s="45">
        <v>0</v>
      </c>
      <c r="V88" s="45">
        <f t="shared" si="1"/>
        <v>105.25384615384614</v>
      </c>
    </row>
    <row r="89" spans="1:22" ht="36">
      <c r="A89" s="15">
        <v>19</v>
      </c>
      <c r="B89" s="13">
        <v>801</v>
      </c>
      <c r="C89" s="9">
        <v>80120</v>
      </c>
      <c r="D89" s="11" t="s">
        <v>59</v>
      </c>
      <c r="E89" s="12" t="s">
        <v>113</v>
      </c>
      <c r="F89" s="31">
        <f t="shared" si="10"/>
        <v>350</v>
      </c>
      <c r="G89" s="32">
        <v>350</v>
      </c>
      <c r="H89" s="34">
        <v>0</v>
      </c>
      <c r="I89" s="49">
        <v>222</v>
      </c>
      <c r="J89" s="49">
        <v>222</v>
      </c>
      <c r="K89" s="49"/>
      <c r="L89" s="50" t="e">
        <f>SUM(#REF!/F89)*100</f>
        <v>#REF!</v>
      </c>
      <c r="M89" s="48">
        <f t="shared" si="11"/>
        <v>350</v>
      </c>
      <c r="N89" s="49">
        <v>350</v>
      </c>
      <c r="O89" s="58">
        <v>0</v>
      </c>
      <c r="P89" s="46">
        <f t="shared" si="6"/>
        <v>350</v>
      </c>
      <c r="Q89" s="45">
        <v>350</v>
      </c>
      <c r="R89" s="45">
        <v>0</v>
      </c>
      <c r="S89" s="46">
        <f t="shared" si="0"/>
        <v>229</v>
      </c>
      <c r="T89" s="45">
        <v>229</v>
      </c>
      <c r="U89" s="45">
        <v>0</v>
      </c>
      <c r="V89" s="45">
        <f t="shared" si="1"/>
        <v>65.42857142857143</v>
      </c>
    </row>
    <row r="90" spans="1:22" ht="60">
      <c r="A90" s="15">
        <v>20</v>
      </c>
      <c r="B90" s="13">
        <v>801</v>
      </c>
      <c r="C90" s="9"/>
      <c r="D90" s="11"/>
      <c r="E90" s="12" t="s">
        <v>114</v>
      </c>
      <c r="F90" s="31"/>
      <c r="G90" s="32"/>
      <c r="H90" s="34"/>
      <c r="I90" s="49"/>
      <c r="J90" s="49"/>
      <c r="K90" s="49"/>
      <c r="L90" s="50"/>
      <c r="M90" s="48">
        <f t="shared" si="11"/>
        <v>500</v>
      </c>
      <c r="N90" s="49">
        <v>500</v>
      </c>
      <c r="O90" s="58">
        <v>0</v>
      </c>
      <c r="P90" s="46">
        <f t="shared" si="6"/>
        <v>470</v>
      </c>
      <c r="Q90" s="45">
        <v>470</v>
      </c>
      <c r="R90" s="45">
        <v>0</v>
      </c>
      <c r="S90" s="46">
        <f t="shared" si="0"/>
        <v>208.58</v>
      </c>
      <c r="T90" s="45">
        <v>208.58</v>
      </c>
      <c r="U90" s="45">
        <v>0</v>
      </c>
      <c r="V90" s="45">
        <f t="shared" si="1"/>
        <v>44.37872340425532</v>
      </c>
    </row>
    <row r="91" spans="1:22" ht="51.75" customHeight="1">
      <c r="A91" s="15">
        <v>21</v>
      </c>
      <c r="B91" s="13">
        <v>801</v>
      </c>
      <c r="C91" s="9">
        <v>80120</v>
      </c>
      <c r="D91" s="11" t="s">
        <v>31</v>
      </c>
      <c r="E91" s="12" t="s">
        <v>115</v>
      </c>
      <c r="F91" s="31">
        <f t="shared" si="10"/>
        <v>350</v>
      </c>
      <c r="G91" s="32">
        <v>350</v>
      </c>
      <c r="H91" s="34">
        <v>0</v>
      </c>
      <c r="I91" s="49">
        <v>171.71</v>
      </c>
      <c r="J91" s="49">
        <v>171.71</v>
      </c>
      <c r="K91" s="49"/>
      <c r="L91" s="50" t="e">
        <f>SUM(#REF!/F91)*100</f>
        <v>#REF!</v>
      </c>
      <c r="M91" s="48">
        <f t="shared" si="11"/>
        <v>188</v>
      </c>
      <c r="N91" s="49">
        <v>188</v>
      </c>
      <c r="O91" s="58">
        <v>0</v>
      </c>
      <c r="P91" s="46">
        <f t="shared" si="6"/>
        <v>188</v>
      </c>
      <c r="Q91" s="45">
        <v>188</v>
      </c>
      <c r="R91" s="45">
        <v>0</v>
      </c>
      <c r="S91" s="46">
        <f t="shared" si="0"/>
        <v>741.88</v>
      </c>
      <c r="T91" s="45">
        <v>741.88</v>
      </c>
      <c r="U91" s="45">
        <v>0</v>
      </c>
      <c r="V91" s="45">
        <f t="shared" si="1"/>
        <v>394.6170212765957</v>
      </c>
    </row>
    <row r="92" spans="1:22" ht="60">
      <c r="A92" s="15">
        <v>22</v>
      </c>
      <c r="B92" s="13">
        <v>801</v>
      </c>
      <c r="C92" s="9"/>
      <c r="D92" s="11"/>
      <c r="E92" s="12" t="s">
        <v>151</v>
      </c>
      <c r="F92" s="31"/>
      <c r="G92" s="32"/>
      <c r="H92" s="34"/>
      <c r="I92" s="49"/>
      <c r="J92" s="49"/>
      <c r="K92" s="49"/>
      <c r="L92" s="50"/>
      <c r="M92" s="48"/>
      <c r="N92" s="49"/>
      <c r="O92" s="58"/>
      <c r="P92" s="46">
        <f t="shared" si="6"/>
        <v>146813.55</v>
      </c>
      <c r="Q92" s="45">
        <v>146813.55</v>
      </c>
      <c r="R92" s="45">
        <v>0</v>
      </c>
      <c r="S92" s="46">
        <f t="shared" si="0"/>
        <v>98175</v>
      </c>
      <c r="T92" s="45">
        <v>98175</v>
      </c>
      <c r="U92" s="45">
        <v>0</v>
      </c>
      <c r="V92" s="45">
        <f t="shared" si="1"/>
        <v>66.87053068330546</v>
      </c>
    </row>
    <row r="93" spans="1:22" ht="72">
      <c r="A93" s="15">
        <v>23</v>
      </c>
      <c r="B93" s="13">
        <v>801</v>
      </c>
      <c r="C93" s="9"/>
      <c r="D93" s="11"/>
      <c r="E93" s="12" t="s">
        <v>162</v>
      </c>
      <c r="F93" s="31"/>
      <c r="G93" s="32"/>
      <c r="H93" s="34"/>
      <c r="I93" s="49"/>
      <c r="J93" s="49"/>
      <c r="K93" s="49"/>
      <c r="L93" s="50"/>
      <c r="M93" s="48"/>
      <c r="N93" s="49"/>
      <c r="O93" s="58"/>
      <c r="P93" s="46">
        <f t="shared" si="6"/>
        <v>41129.25</v>
      </c>
      <c r="Q93" s="45">
        <v>41129.25</v>
      </c>
      <c r="R93" s="45">
        <v>0</v>
      </c>
      <c r="S93" s="46">
        <f>SUM(T93:U93)</f>
        <v>41129.25</v>
      </c>
      <c r="T93" s="45">
        <v>41129.25</v>
      </c>
      <c r="U93" s="45">
        <v>0</v>
      </c>
      <c r="V93" s="45">
        <f>SUM(S93/P93)*100</f>
        <v>100</v>
      </c>
    </row>
    <row r="94" spans="1:22" s="30" customFormat="1" ht="18" customHeight="1">
      <c r="A94" s="93" t="s">
        <v>49</v>
      </c>
      <c r="B94" s="94"/>
      <c r="C94" s="94"/>
      <c r="D94" s="94"/>
      <c r="E94" s="95"/>
      <c r="F94" s="33">
        <f>SUM(F71:F91)</f>
        <v>640427</v>
      </c>
      <c r="G94" s="34">
        <f>SUM(G71:G91)</f>
        <v>640427</v>
      </c>
      <c r="H94" s="33">
        <f>SUM(H73:H91)</f>
        <v>0</v>
      </c>
      <c r="I94" s="44">
        <f>SUM(I71:I91)</f>
        <v>364635.68000000005</v>
      </c>
      <c r="J94" s="44">
        <f>SUM(J71:J91)</f>
        <v>364635.68000000005</v>
      </c>
      <c r="K94" s="52">
        <v>0</v>
      </c>
      <c r="L94" s="50" t="e">
        <f>SUM(#REF!/F94)*100</f>
        <v>#REF!</v>
      </c>
      <c r="M94" s="44">
        <f>SUM(M71:M91)</f>
        <v>1209063</v>
      </c>
      <c r="N94" s="42">
        <f>SUM(N71:N91)</f>
        <v>1209063</v>
      </c>
      <c r="O94" s="51">
        <f>SUM(O73:O91)</f>
        <v>0</v>
      </c>
      <c r="P94" s="46">
        <f t="shared" si="6"/>
        <v>1677850.8</v>
      </c>
      <c r="Q94" s="52">
        <f>SUM(Q71:Q93)</f>
        <v>1677850.8</v>
      </c>
      <c r="R94" s="52">
        <f>SUM(R71:R91)</f>
        <v>0</v>
      </c>
      <c r="S94" s="46">
        <f aca="true" t="shared" si="12" ref="S94:S138">SUM(T94:U94)</f>
        <v>764334.5499999999</v>
      </c>
      <c r="T94" s="53">
        <f>SUM(T71:T93)</f>
        <v>764334.5499999999</v>
      </c>
      <c r="U94" s="53">
        <v>0</v>
      </c>
      <c r="V94" s="45">
        <f aca="true" t="shared" si="13" ref="V94:V138">SUM(S94/P94)*100</f>
        <v>45.554381235804755</v>
      </c>
    </row>
    <row r="95" spans="1:22" ht="56.25" customHeight="1" hidden="1">
      <c r="A95" s="9">
        <v>1</v>
      </c>
      <c r="B95" s="13">
        <v>851</v>
      </c>
      <c r="C95" s="9">
        <v>85195</v>
      </c>
      <c r="D95" s="11" t="s">
        <v>48</v>
      </c>
      <c r="E95" s="14" t="s">
        <v>79</v>
      </c>
      <c r="F95" s="31">
        <f aca="true" t="shared" si="14" ref="F95:F111">SUM(G95+H95)</f>
        <v>120</v>
      </c>
      <c r="G95" s="32">
        <v>120</v>
      </c>
      <c r="H95" s="34">
        <v>0</v>
      </c>
      <c r="I95" s="49">
        <v>120</v>
      </c>
      <c r="J95" s="49">
        <v>120</v>
      </c>
      <c r="K95" s="49"/>
      <c r="L95" s="50" t="e">
        <f>SUM(#REF!/F95)*100</f>
        <v>#REF!</v>
      </c>
      <c r="M95" s="48">
        <f aca="true" t="shared" si="15" ref="M95:M103">SUM(N95+O95)</f>
        <v>0</v>
      </c>
      <c r="N95" s="49">
        <v>0</v>
      </c>
      <c r="O95" s="58">
        <v>0</v>
      </c>
      <c r="P95" s="46">
        <f t="shared" si="6"/>
        <v>0</v>
      </c>
      <c r="Q95" s="45"/>
      <c r="R95" s="45"/>
      <c r="S95" s="46">
        <f t="shared" si="12"/>
        <v>0</v>
      </c>
      <c r="T95" s="45"/>
      <c r="U95" s="45"/>
      <c r="V95" s="45" t="e">
        <f t="shared" si="13"/>
        <v>#DIV/0!</v>
      </c>
    </row>
    <row r="96" spans="1:22" s="30" customFormat="1" ht="16.5" customHeight="1" hidden="1">
      <c r="A96" s="93" t="s">
        <v>80</v>
      </c>
      <c r="B96" s="94"/>
      <c r="C96" s="94"/>
      <c r="D96" s="94"/>
      <c r="E96" s="95"/>
      <c r="F96" s="33">
        <f t="shared" si="14"/>
        <v>120</v>
      </c>
      <c r="G96" s="34">
        <f>SUM(G95)</f>
        <v>120</v>
      </c>
      <c r="H96" s="33">
        <v>0</v>
      </c>
      <c r="I96" s="44">
        <f>SUM(I95)</f>
        <v>120</v>
      </c>
      <c r="J96" s="44">
        <f>SUM(J95)</f>
        <v>120</v>
      </c>
      <c r="K96" s="44"/>
      <c r="L96" s="50" t="e">
        <f>SUM(#REF!/F96)*100</f>
        <v>#REF!</v>
      </c>
      <c r="M96" s="44">
        <f t="shared" si="15"/>
        <v>0</v>
      </c>
      <c r="N96" s="42">
        <f>SUM(N95)</f>
        <v>0</v>
      </c>
      <c r="O96" s="51">
        <v>0</v>
      </c>
      <c r="P96" s="46">
        <f t="shared" si="6"/>
        <v>0</v>
      </c>
      <c r="Q96" s="53"/>
      <c r="R96" s="53"/>
      <c r="S96" s="46">
        <f t="shared" si="12"/>
        <v>0</v>
      </c>
      <c r="T96" s="53"/>
      <c r="U96" s="53"/>
      <c r="V96" s="45" t="e">
        <f t="shared" si="13"/>
        <v>#DIV/0!</v>
      </c>
    </row>
    <row r="97" spans="1:22" s="30" customFormat="1" ht="48">
      <c r="A97" s="8">
        <v>1</v>
      </c>
      <c r="B97" s="85">
        <v>851</v>
      </c>
      <c r="C97" s="84"/>
      <c r="D97" s="84"/>
      <c r="E97" s="12" t="s">
        <v>55</v>
      </c>
      <c r="F97" s="33"/>
      <c r="G97" s="34"/>
      <c r="H97" s="33"/>
      <c r="I97" s="44"/>
      <c r="J97" s="44"/>
      <c r="K97" s="44"/>
      <c r="L97" s="50"/>
      <c r="M97" s="44"/>
      <c r="N97" s="42"/>
      <c r="O97" s="51"/>
      <c r="P97" s="46">
        <f t="shared" si="6"/>
        <v>0</v>
      </c>
      <c r="Q97" s="45">
        <v>0</v>
      </c>
      <c r="R97" s="53">
        <v>0</v>
      </c>
      <c r="S97" s="46">
        <f>SUM(T97)</f>
        <v>6</v>
      </c>
      <c r="T97" s="45">
        <v>6</v>
      </c>
      <c r="U97" s="53">
        <v>0</v>
      </c>
      <c r="V97" s="45"/>
    </row>
    <row r="98" spans="1:22" s="30" customFormat="1" ht="16.5" customHeight="1">
      <c r="A98" s="93" t="s">
        <v>80</v>
      </c>
      <c r="B98" s="94"/>
      <c r="C98" s="94"/>
      <c r="D98" s="94"/>
      <c r="E98" s="95"/>
      <c r="F98" s="33"/>
      <c r="G98" s="34"/>
      <c r="H98" s="33"/>
      <c r="I98" s="44"/>
      <c r="J98" s="44"/>
      <c r="K98" s="44"/>
      <c r="L98" s="50"/>
      <c r="M98" s="44"/>
      <c r="N98" s="42"/>
      <c r="O98" s="51"/>
      <c r="P98" s="46">
        <f>SUM(P95:P97)</f>
        <v>0</v>
      </c>
      <c r="Q98" s="53">
        <f>SUM(Q97)</f>
        <v>0</v>
      </c>
      <c r="R98" s="53">
        <v>0</v>
      </c>
      <c r="S98" s="46">
        <f>SUM(S95:S97)</f>
        <v>6</v>
      </c>
      <c r="T98" s="53">
        <f>SUM(T97)</f>
        <v>6</v>
      </c>
      <c r="U98" s="53">
        <v>0</v>
      </c>
      <c r="V98" s="45"/>
    </row>
    <row r="99" spans="1:22" ht="24">
      <c r="A99" s="15">
        <v>1</v>
      </c>
      <c r="B99" s="13">
        <v>852</v>
      </c>
      <c r="C99" s="9">
        <v>85212</v>
      </c>
      <c r="D99" s="11" t="s">
        <v>45</v>
      </c>
      <c r="E99" s="12" t="s">
        <v>8</v>
      </c>
      <c r="F99" s="31">
        <f t="shared" si="14"/>
        <v>2</v>
      </c>
      <c r="G99" s="34">
        <v>2</v>
      </c>
      <c r="H99" s="34">
        <v>0</v>
      </c>
      <c r="I99" s="49">
        <v>0.09</v>
      </c>
      <c r="J99" s="49">
        <v>0.09</v>
      </c>
      <c r="K99" s="49"/>
      <c r="L99" s="50" t="e">
        <f>SUM(#REF!/F99)*100</f>
        <v>#REF!</v>
      </c>
      <c r="M99" s="48">
        <f t="shared" si="15"/>
        <v>30</v>
      </c>
      <c r="N99" s="42">
        <v>30</v>
      </c>
      <c r="O99" s="58">
        <v>0</v>
      </c>
      <c r="P99" s="46">
        <f t="shared" si="6"/>
        <v>20</v>
      </c>
      <c r="Q99" s="53">
        <v>20</v>
      </c>
      <c r="R99" s="53">
        <v>0</v>
      </c>
      <c r="S99" s="46">
        <f t="shared" si="12"/>
        <v>22.06</v>
      </c>
      <c r="T99" s="45">
        <v>22.06</v>
      </c>
      <c r="U99" s="45">
        <v>0</v>
      </c>
      <c r="V99" s="45">
        <f t="shared" si="13"/>
        <v>110.3</v>
      </c>
    </row>
    <row r="100" spans="1:22" ht="72">
      <c r="A100" s="15">
        <v>2</v>
      </c>
      <c r="B100" s="13">
        <v>852</v>
      </c>
      <c r="C100" s="9"/>
      <c r="D100" s="11"/>
      <c r="E100" s="12" t="s">
        <v>163</v>
      </c>
      <c r="F100" s="31"/>
      <c r="G100" s="32"/>
      <c r="H100" s="34"/>
      <c r="I100" s="49"/>
      <c r="J100" s="49"/>
      <c r="K100" s="49"/>
      <c r="L100" s="50"/>
      <c r="M100" s="48">
        <f t="shared" si="15"/>
        <v>7500</v>
      </c>
      <c r="N100" s="49">
        <v>7500</v>
      </c>
      <c r="O100" s="58">
        <v>0</v>
      </c>
      <c r="P100" s="46">
        <f t="shared" si="6"/>
        <v>7000</v>
      </c>
      <c r="Q100" s="45">
        <v>7000</v>
      </c>
      <c r="R100" s="53">
        <v>0</v>
      </c>
      <c r="S100" s="46">
        <f t="shared" si="12"/>
        <v>5940.82</v>
      </c>
      <c r="T100" s="45">
        <v>5940.82</v>
      </c>
      <c r="U100" s="45">
        <v>0</v>
      </c>
      <c r="V100" s="45">
        <f t="shared" si="13"/>
        <v>84.86885714285714</v>
      </c>
    </row>
    <row r="101" spans="1:22" ht="72">
      <c r="A101" s="15">
        <v>3</v>
      </c>
      <c r="B101" s="13">
        <v>852</v>
      </c>
      <c r="C101" s="9">
        <v>85212</v>
      </c>
      <c r="D101" s="11" t="s">
        <v>48</v>
      </c>
      <c r="E101" s="14" t="s">
        <v>66</v>
      </c>
      <c r="F101" s="31">
        <f t="shared" si="14"/>
        <v>1240000</v>
      </c>
      <c r="G101" s="32">
        <v>1240000</v>
      </c>
      <c r="H101" s="34">
        <v>0</v>
      </c>
      <c r="I101" s="49">
        <v>513505</v>
      </c>
      <c r="J101" s="49">
        <v>513505</v>
      </c>
      <c r="K101" s="49"/>
      <c r="L101" s="50" t="e">
        <f>SUM(#REF!/F101)*100</f>
        <v>#REF!</v>
      </c>
      <c r="M101" s="48">
        <f t="shared" si="15"/>
        <v>1234000</v>
      </c>
      <c r="N101" s="49">
        <v>1234000</v>
      </c>
      <c r="O101" s="58">
        <v>0</v>
      </c>
      <c r="P101" s="46">
        <f t="shared" si="6"/>
        <v>1353000</v>
      </c>
      <c r="Q101" s="45">
        <v>1353000</v>
      </c>
      <c r="R101" s="53">
        <v>0</v>
      </c>
      <c r="S101" s="46">
        <f t="shared" si="12"/>
        <v>676678</v>
      </c>
      <c r="T101" s="45">
        <v>676678</v>
      </c>
      <c r="U101" s="45">
        <v>0</v>
      </c>
      <c r="V101" s="45">
        <f t="shared" si="13"/>
        <v>50.01315594974132</v>
      </c>
    </row>
    <row r="102" spans="1:22" ht="84">
      <c r="A102" s="15">
        <v>4</v>
      </c>
      <c r="B102" s="13">
        <v>852</v>
      </c>
      <c r="C102" s="9">
        <v>85213</v>
      </c>
      <c r="D102" s="11" t="s">
        <v>48</v>
      </c>
      <c r="E102" s="14" t="s">
        <v>164</v>
      </c>
      <c r="F102" s="31">
        <f t="shared" si="14"/>
        <v>13400</v>
      </c>
      <c r="G102" s="32">
        <v>13400</v>
      </c>
      <c r="H102" s="34">
        <v>0</v>
      </c>
      <c r="I102" s="49">
        <v>6690</v>
      </c>
      <c r="J102" s="49">
        <v>6690</v>
      </c>
      <c r="K102" s="49"/>
      <c r="L102" s="50" t="e">
        <f>SUM(#REF!/F102)*100</f>
        <v>#REF!</v>
      </c>
      <c r="M102" s="48">
        <f t="shared" si="15"/>
        <v>1100</v>
      </c>
      <c r="N102" s="49">
        <v>1100</v>
      </c>
      <c r="O102" s="58">
        <v>0</v>
      </c>
      <c r="P102" s="46">
        <f t="shared" si="6"/>
        <v>1600</v>
      </c>
      <c r="Q102" s="45">
        <v>1600</v>
      </c>
      <c r="R102" s="53">
        <v>0</v>
      </c>
      <c r="S102" s="46">
        <f t="shared" si="12"/>
        <v>1540</v>
      </c>
      <c r="T102" s="45">
        <v>1540</v>
      </c>
      <c r="U102" s="45">
        <v>0</v>
      </c>
      <c r="V102" s="45">
        <f t="shared" si="13"/>
        <v>96.25</v>
      </c>
    </row>
    <row r="103" spans="1:22" ht="48">
      <c r="A103" s="15">
        <v>5</v>
      </c>
      <c r="B103" s="13">
        <v>852</v>
      </c>
      <c r="C103" s="9">
        <v>85213</v>
      </c>
      <c r="D103" s="11" t="s">
        <v>47</v>
      </c>
      <c r="E103" s="14" t="s">
        <v>165</v>
      </c>
      <c r="F103" s="31">
        <f>SUM(G103+H103)</f>
        <v>0</v>
      </c>
      <c r="G103" s="32"/>
      <c r="H103" s="34">
        <v>0</v>
      </c>
      <c r="I103" s="49">
        <v>6690</v>
      </c>
      <c r="J103" s="49">
        <v>6690</v>
      </c>
      <c r="K103" s="49"/>
      <c r="L103" s="50" t="e">
        <f>SUM(#REF!/F103)*100</f>
        <v>#REF!</v>
      </c>
      <c r="M103" s="48">
        <f t="shared" si="15"/>
        <v>15800</v>
      </c>
      <c r="N103" s="49">
        <v>15800</v>
      </c>
      <c r="O103" s="58">
        <v>0</v>
      </c>
      <c r="P103" s="46">
        <f t="shared" si="6"/>
        <v>14100</v>
      </c>
      <c r="Q103" s="45">
        <v>14100</v>
      </c>
      <c r="R103" s="53">
        <v>0</v>
      </c>
      <c r="S103" s="46">
        <f t="shared" si="12"/>
        <v>6080</v>
      </c>
      <c r="T103" s="45">
        <v>6080</v>
      </c>
      <c r="U103" s="45">
        <v>0</v>
      </c>
      <c r="V103" s="45">
        <f t="shared" si="13"/>
        <v>43.12056737588652</v>
      </c>
    </row>
    <row r="104" spans="1:22" ht="48">
      <c r="A104" s="15">
        <v>6</v>
      </c>
      <c r="B104" s="13">
        <v>852</v>
      </c>
      <c r="C104" s="9">
        <v>85214</v>
      </c>
      <c r="D104" s="11" t="s">
        <v>47</v>
      </c>
      <c r="E104" s="14" t="s">
        <v>67</v>
      </c>
      <c r="F104" s="31">
        <f t="shared" si="14"/>
        <v>29600</v>
      </c>
      <c r="G104" s="32">
        <v>29600</v>
      </c>
      <c r="H104" s="34">
        <v>0</v>
      </c>
      <c r="I104" s="49">
        <v>13760</v>
      </c>
      <c r="J104" s="49">
        <v>13760</v>
      </c>
      <c r="K104" s="49"/>
      <c r="L104" s="50" t="e">
        <f>SUM(#REF!/F104)*100</f>
        <v>#REF!</v>
      </c>
      <c r="M104" s="48">
        <f aca="true" t="shared" si="16" ref="M104:M114">SUM(N104+O104)</f>
        <v>26000</v>
      </c>
      <c r="N104" s="49">
        <v>26000</v>
      </c>
      <c r="O104" s="58">
        <v>0</v>
      </c>
      <c r="P104" s="46">
        <f t="shared" si="6"/>
        <v>22000</v>
      </c>
      <c r="Q104" s="45">
        <v>22000</v>
      </c>
      <c r="R104" s="53">
        <v>0</v>
      </c>
      <c r="S104" s="46">
        <f t="shared" si="12"/>
        <v>12380</v>
      </c>
      <c r="T104" s="45">
        <v>12380</v>
      </c>
      <c r="U104" s="45">
        <v>0</v>
      </c>
      <c r="V104" s="45">
        <f t="shared" si="13"/>
        <v>56.27272727272727</v>
      </c>
    </row>
    <row r="105" spans="1:22" ht="48">
      <c r="A105" s="15">
        <v>7</v>
      </c>
      <c r="B105" s="13">
        <v>852</v>
      </c>
      <c r="C105" s="9"/>
      <c r="D105" s="11"/>
      <c r="E105" s="14" t="s">
        <v>92</v>
      </c>
      <c r="F105" s="31"/>
      <c r="G105" s="32"/>
      <c r="H105" s="34"/>
      <c r="I105" s="49"/>
      <c r="J105" s="49"/>
      <c r="K105" s="49"/>
      <c r="L105" s="50"/>
      <c r="M105" s="48">
        <f t="shared" si="16"/>
        <v>154000</v>
      </c>
      <c r="N105" s="49">
        <v>154000</v>
      </c>
      <c r="O105" s="58">
        <v>0</v>
      </c>
      <c r="P105" s="46">
        <f t="shared" si="6"/>
        <v>139000</v>
      </c>
      <c r="Q105" s="45">
        <v>139000</v>
      </c>
      <c r="R105" s="53">
        <v>0</v>
      </c>
      <c r="S105" s="46">
        <f t="shared" si="12"/>
        <v>68840</v>
      </c>
      <c r="T105" s="45">
        <v>68840</v>
      </c>
      <c r="U105" s="45">
        <v>0</v>
      </c>
      <c r="V105" s="45">
        <f t="shared" si="13"/>
        <v>49.52517985611511</v>
      </c>
    </row>
    <row r="106" spans="1:22" ht="24">
      <c r="A106" s="15">
        <v>8</v>
      </c>
      <c r="B106" s="13">
        <v>852</v>
      </c>
      <c r="C106" s="9">
        <v>85219</v>
      </c>
      <c r="D106" s="11" t="s">
        <v>45</v>
      </c>
      <c r="E106" s="14" t="s">
        <v>8</v>
      </c>
      <c r="F106" s="31">
        <f t="shared" si="14"/>
        <v>40</v>
      </c>
      <c r="G106" s="32">
        <v>40</v>
      </c>
      <c r="H106" s="34">
        <v>0</v>
      </c>
      <c r="I106" s="49">
        <v>15.91</v>
      </c>
      <c r="J106" s="49">
        <v>15.91</v>
      </c>
      <c r="K106" s="49"/>
      <c r="L106" s="50" t="e">
        <f>SUM(#REF!/F106)*100</f>
        <v>#REF!</v>
      </c>
      <c r="M106" s="48">
        <f t="shared" si="16"/>
        <v>600</v>
      </c>
      <c r="N106" s="49">
        <v>600</v>
      </c>
      <c r="O106" s="58">
        <v>0</v>
      </c>
      <c r="P106" s="46">
        <f t="shared" si="6"/>
        <v>200</v>
      </c>
      <c r="Q106" s="45">
        <v>200</v>
      </c>
      <c r="R106" s="53">
        <v>0</v>
      </c>
      <c r="S106" s="46">
        <f t="shared" si="12"/>
        <v>70.51</v>
      </c>
      <c r="T106" s="45">
        <v>70.51</v>
      </c>
      <c r="U106" s="45">
        <v>0</v>
      </c>
      <c r="V106" s="45">
        <f t="shared" si="13"/>
        <v>35.255</v>
      </c>
    </row>
    <row r="107" spans="1:22" ht="48">
      <c r="A107" s="15">
        <v>9</v>
      </c>
      <c r="B107" s="13">
        <v>852</v>
      </c>
      <c r="C107" s="9">
        <v>85219</v>
      </c>
      <c r="D107" s="11" t="s">
        <v>31</v>
      </c>
      <c r="E107" s="14" t="s">
        <v>55</v>
      </c>
      <c r="F107" s="31">
        <f t="shared" si="14"/>
        <v>150</v>
      </c>
      <c r="G107" s="32">
        <v>150</v>
      </c>
      <c r="H107" s="34">
        <v>0</v>
      </c>
      <c r="I107" s="49">
        <v>60</v>
      </c>
      <c r="J107" s="49">
        <v>60</v>
      </c>
      <c r="K107" s="49"/>
      <c r="L107" s="50" t="e">
        <f>SUM(#REF!/F107)*100</f>
        <v>#REF!</v>
      </c>
      <c r="M107" s="48">
        <f t="shared" si="16"/>
        <v>520</v>
      </c>
      <c r="N107" s="49">
        <v>520</v>
      </c>
      <c r="O107" s="58">
        <v>0</v>
      </c>
      <c r="P107" s="46">
        <f t="shared" si="6"/>
        <v>20</v>
      </c>
      <c r="Q107" s="45">
        <v>20</v>
      </c>
      <c r="R107" s="53">
        <v>0</v>
      </c>
      <c r="S107" s="46">
        <f t="shared" si="12"/>
        <v>49</v>
      </c>
      <c r="T107" s="45">
        <v>49</v>
      </c>
      <c r="U107" s="45">
        <v>0</v>
      </c>
      <c r="V107" s="45">
        <f t="shared" si="13"/>
        <v>245.00000000000003</v>
      </c>
    </row>
    <row r="108" spans="1:22" ht="60">
      <c r="A108" s="15">
        <v>10</v>
      </c>
      <c r="B108" s="13">
        <v>852</v>
      </c>
      <c r="C108" s="9">
        <v>85219</v>
      </c>
      <c r="D108" s="11" t="s">
        <v>47</v>
      </c>
      <c r="E108" s="14" t="s">
        <v>68</v>
      </c>
      <c r="F108" s="31">
        <f t="shared" si="14"/>
        <v>106600</v>
      </c>
      <c r="G108" s="32">
        <v>106600</v>
      </c>
      <c r="H108" s="34">
        <v>0</v>
      </c>
      <c r="I108" s="49">
        <v>47537</v>
      </c>
      <c r="J108" s="49">
        <v>47537</v>
      </c>
      <c r="K108" s="49"/>
      <c r="L108" s="50" t="e">
        <f>SUM(#REF!/F108)*100</f>
        <v>#REF!</v>
      </c>
      <c r="M108" s="48">
        <f t="shared" si="16"/>
        <v>97000</v>
      </c>
      <c r="N108" s="49">
        <v>97000</v>
      </c>
      <c r="O108" s="58">
        <v>0</v>
      </c>
      <c r="P108" s="46">
        <f t="shared" si="6"/>
        <v>96850</v>
      </c>
      <c r="Q108" s="45">
        <v>96850</v>
      </c>
      <c r="R108" s="53">
        <v>0</v>
      </c>
      <c r="S108" s="46">
        <f t="shared" si="12"/>
        <v>48170</v>
      </c>
      <c r="T108" s="45">
        <v>48170</v>
      </c>
      <c r="U108" s="45">
        <v>0</v>
      </c>
      <c r="V108" s="45">
        <f t="shared" si="13"/>
        <v>49.73670624677336</v>
      </c>
    </row>
    <row r="109" spans="1:22" ht="49.5" customHeight="1">
      <c r="A109" s="15">
        <v>11</v>
      </c>
      <c r="B109" s="13">
        <v>852</v>
      </c>
      <c r="C109" s="9"/>
      <c r="D109" s="11"/>
      <c r="E109" s="14" t="s">
        <v>93</v>
      </c>
      <c r="F109" s="31"/>
      <c r="G109" s="32"/>
      <c r="H109" s="34"/>
      <c r="I109" s="49"/>
      <c r="J109" s="49"/>
      <c r="K109" s="49"/>
      <c r="L109" s="50"/>
      <c r="M109" s="48">
        <f t="shared" si="16"/>
        <v>48000</v>
      </c>
      <c r="N109" s="49">
        <v>48000</v>
      </c>
      <c r="O109" s="58">
        <v>0</v>
      </c>
      <c r="P109" s="46">
        <f aca="true" t="shared" si="17" ref="P109:P138">SUM(R109+Q109)</f>
        <v>55000</v>
      </c>
      <c r="Q109" s="45">
        <v>55000</v>
      </c>
      <c r="R109" s="53">
        <v>0</v>
      </c>
      <c r="S109" s="46">
        <f t="shared" si="12"/>
        <v>29435</v>
      </c>
      <c r="T109" s="45">
        <v>29435</v>
      </c>
      <c r="U109" s="45">
        <v>0</v>
      </c>
      <c r="V109" s="45">
        <f t="shared" si="13"/>
        <v>53.51818181818182</v>
      </c>
    </row>
    <row r="110" spans="1:22" ht="24">
      <c r="A110" s="15">
        <v>12</v>
      </c>
      <c r="B110" s="13">
        <v>852</v>
      </c>
      <c r="C110" s="9">
        <v>85228</v>
      </c>
      <c r="D110" s="11" t="s">
        <v>26</v>
      </c>
      <c r="E110" s="14" t="s">
        <v>84</v>
      </c>
      <c r="F110" s="31">
        <f t="shared" si="14"/>
        <v>10500</v>
      </c>
      <c r="G110" s="32">
        <v>10500</v>
      </c>
      <c r="H110" s="34">
        <v>0</v>
      </c>
      <c r="I110" s="49">
        <v>4210.67</v>
      </c>
      <c r="J110" s="49">
        <v>4210.67</v>
      </c>
      <c r="K110" s="49"/>
      <c r="L110" s="50" t="e">
        <f>SUM(#REF!/F110)*100</f>
        <v>#REF!</v>
      </c>
      <c r="M110" s="48">
        <f t="shared" si="16"/>
        <v>11000</v>
      </c>
      <c r="N110" s="49">
        <v>11000</v>
      </c>
      <c r="O110" s="58">
        <v>0</v>
      </c>
      <c r="P110" s="46">
        <f t="shared" si="17"/>
        <v>11000</v>
      </c>
      <c r="Q110" s="45">
        <v>11000</v>
      </c>
      <c r="R110" s="53">
        <v>0</v>
      </c>
      <c r="S110" s="46">
        <f t="shared" si="12"/>
        <v>2945.48</v>
      </c>
      <c r="T110" s="45">
        <v>2945.48</v>
      </c>
      <c r="U110" s="45">
        <v>0</v>
      </c>
      <c r="V110" s="45">
        <f t="shared" si="13"/>
        <v>26.777090909090912</v>
      </c>
    </row>
    <row r="111" spans="1:22" ht="48">
      <c r="A111" s="15">
        <v>13</v>
      </c>
      <c r="B111" s="13">
        <v>852</v>
      </c>
      <c r="C111" s="9">
        <v>85228</v>
      </c>
      <c r="D111" s="11" t="s">
        <v>31</v>
      </c>
      <c r="E111" s="14" t="s">
        <v>55</v>
      </c>
      <c r="F111" s="31">
        <f t="shared" si="14"/>
        <v>15</v>
      </c>
      <c r="G111" s="32">
        <v>15</v>
      </c>
      <c r="H111" s="34">
        <v>0</v>
      </c>
      <c r="I111" s="49">
        <v>5</v>
      </c>
      <c r="J111" s="49">
        <v>5</v>
      </c>
      <c r="K111" s="49"/>
      <c r="L111" s="50" t="e">
        <f>SUM(#REF!/F111)*100</f>
        <v>#REF!</v>
      </c>
      <c r="M111" s="48">
        <f t="shared" si="16"/>
        <v>15</v>
      </c>
      <c r="N111" s="49">
        <v>15</v>
      </c>
      <c r="O111" s="58">
        <v>0</v>
      </c>
      <c r="P111" s="46">
        <f t="shared" si="17"/>
        <v>10</v>
      </c>
      <c r="Q111" s="45">
        <v>10</v>
      </c>
      <c r="R111" s="53">
        <v>0</v>
      </c>
      <c r="S111" s="46">
        <f t="shared" si="12"/>
        <v>4</v>
      </c>
      <c r="T111" s="45">
        <v>4</v>
      </c>
      <c r="U111" s="45">
        <v>0</v>
      </c>
      <c r="V111" s="45">
        <f t="shared" si="13"/>
        <v>40</v>
      </c>
    </row>
    <row r="112" spans="1:22" ht="27.75" customHeight="1">
      <c r="A112" s="15">
        <v>14</v>
      </c>
      <c r="B112" s="13">
        <v>852</v>
      </c>
      <c r="C112" s="41"/>
      <c r="D112" s="40"/>
      <c r="E112" s="26" t="s">
        <v>97</v>
      </c>
      <c r="F112" s="31"/>
      <c r="G112" s="32"/>
      <c r="H112" s="34"/>
      <c r="I112" s="49"/>
      <c r="J112" s="49"/>
      <c r="K112" s="49"/>
      <c r="L112" s="50"/>
      <c r="M112" s="48">
        <f t="shared" si="16"/>
        <v>8400</v>
      </c>
      <c r="N112" s="49">
        <v>8400</v>
      </c>
      <c r="O112" s="58">
        <v>0</v>
      </c>
      <c r="P112" s="46">
        <f t="shared" si="17"/>
        <v>4700</v>
      </c>
      <c r="Q112" s="45">
        <v>4700</v>
      </c>
      <c r="R112" s="53">
        <v>0</v>
      </c>
      <c r="S112" s="46">
        <f t="shared" si="12"/>
        <v>1933.86</v>
      </c>
      <c r="T112" s="45">
        <v>1933.86</v>
      </c>
      <c r="U112" s="45">
        <v>0</v>
      </c>
      <c r="V112" s="45">
        <f t="shared" si="13"/>
        <v>41.14595744680851</v>
      </c>
    </row>
    <row r="113" spans="1:22" ht="39.75" customHeight="1">
      <c r="A113" s="15">
        <v>15</v>
      </c>
      <c r="B113" s="13">
        <v>852</v>
      </c>
      <c r="C113" s="41"/>
      <c r="D113" s="40"/>
      <c r="E113" s="26" t="s">
        <v>101</v>
      </c>
      <c r="F113" s="31"/>
      <c r="G113" s="32"/>
      <c r="H113" s="34"/>
      <c r="I113" s="49"/>
      <c r="J113" s="49"/>
      <c r="K113" s="49"/>
      <c r="L113" s="50"/>
      <c r="M113" s="48">
        <f t="shared" si="16"/>
        <v>45</v>
      </c>
      <c r="N113" s="49">
        <v>45</v>
      </c>
      <c r="O113" s="58">
        <v>0</v>
      </c>
      <c r="P113" s="46">
        <f t="shared" si="17"/>
        <v>27</v>
      </c>
      <c r="Q113" s="45">
        <v>27</v>
      </c>
      <c r="R113" s="53">
        <v>0</v>
      </c>
      <c r="S113" s="46">
        <f t="shared" si="12"/>
        <v>150</v>
      </c>
      <c r="T113" s="45">
        <v>150</v>
      </c>
      <c r="U113" s="45">
        <v>0</v>
      </c>
      <c r="V113" s="45">
        <f t="shared" si="13"/>
        <v>555.5555555555555</v>
      </c>
    </row>
    <row r="114" spans="1:22" ht="48">
      <c r="A114" s="15">
        <v>16</v>
      </c>
      <c r="B114" s="13">
        <v>852</v>
      </c>
      <c r="C114" s="9"/>
      <c r="D114" s="11"/>
      <c r="E114" s="14" t="s">
        <v>55</v>
      </c>
      <c r="F114" s="31"/>
      <c r="G114" s="32"/>
      <c r="H114" s="34"/>
      <c r="I114" s="49"/>
      <c r="J114" s="49"/>
      <c r="K114" s="49"/>
      <c r="L114" s="50"/>
      <c r="M114" s="48">
        <f t="shared" si="16"/>
        <v>150</v>
      </c>
      <c r="N114" s="49">
        <v>150</v>
      </c>
      <c r="O114" s="58">
        <v>0</v>
      </c>
      <c r="P114" s="46">
        <f t="shared" si="17"/>
        <v>100</v>
      </c>
      <c r="Q114" s="45">
        <v>100</v>
      </c>
      <c r="R114" s="53">
        <v>0</v>
      </c>
      <c r="S114" s="46">
        <f t="shared" si="12"/>
        <v>75</v>
      </c>
      <c r="T114" s="45">
        <v>75</v>
      </c>
      <c r="U114" s="45">
        <v>0</v>
      </c>
      <c r="V114" s="45">
        <f t="shared" si="13"/>
        <v>75</v>
      </c>
    </row>
    <row r="115" spans="1:22" ht="36">
      <c r="A115" s="15">
        <v>17</v>
      </c>
      <c r="B115" s="13">
        <v>852</v>
      </c>
      <c r="C115" s="9"/>
      <c r="D115" s="11"/>
      <c r="E115" s="14" t="s">
        <v>154</v>
      </c>
      <c r="F115" s="31"/>
      <c r="G115" s="32"/>
      <c r="H115" s="34"/>
      <c r="I115" s="49"/>
      <c r="J115" s="49"/>
      <c r="K115" s="49"/>
      <c r="L115" s="50"/>
      <c r="M115" s="48"/>
      <c r="N115" s="49"/>
      <c r="O115" s="58"/>
      <c r="P115" s="46">
        <f t="shared" si="17"/>
        <v>0</v>
      </c>
      <c r="Q115" s="45">
        <v>0</v>
      </c>
      <c r="R115" s="53">
        <v>0</v>
      </c>
      <c r="S115" s="46">
        <f t="shared" si="12"/>
        <v>1020</v>
      </c>
      <c r="T115" s="45">
        <v>1020</v>
      </c>
      <c r="U115" s="45">
        <v>0</v>
      </c>
      <c r="V115" s="45"/>
    </row>
    <row r="116" spans="1:22" ht="36">
      <c r="A116" s="15">
        <v>18</v>
      </c>
      <c r="B116" s="13">
        <v>852</v>
      </c>
      <c r="C116" s="9"/>
      <c r="D116" s="11"/>
      <c r="E116" s="14" t="s">
        <v>155</v>
      </c>
      <c r="F116" s="31"/>
      <c r="G116" s="32"/>
      <c r="H116" s="34"/>
      <c r="I116" s="49"/>
      <c r="J116" s="49"/>
      <c r="K116" s="49"/>
      <c r="L116" s="50"/>
      <c r="M116" s="48"/>
      <c r="N116" s="49"/>
      <c r="O116" s="58"/>
      <c r="P116" s="46">
        <f t="shared" si="17"/>
        <v>0</v>
      </c>
      <c r="Q116" s="45">
        <v>0</v>
      </c>
      <c r="R116" s="53">
        <v>0</v>
      </c>
      <c r="S116" s="46">
        <f t="shared" si="12"/>
        <v>800</v>
      </c>
      <c r="T116" s="45">
        <v>800</v>
      </c>
      <c r="U116" s="45">
        <v>0</v>
      </c>
      <c r="V116" s="45"/>
    </row>
    <row r="117" spans="1:22" ht="73.5" customHeight="1">
      <c r="A117" s="15">
        <v>19</v>
      </c>
      <c r="B117" s="13">
        <v>852</v>
      </c>
      <c r="C117" s="9"/>
      <c r="D117" s="11"/>
      <c r="E117" s="14" t="s">
        <v>141</v>
      </c>
      <c r="F117" s="31"/>
      <c r="G117" s="32"/>
      <c r="H117" s="34"/>
      <c r="I117" s="49"/>
      <c r="J117" s="49"/>
      <c r="K117" s="49"/>
      <c r="L117" s="50"/>
      <c r="M117" s="48"/>
      <c r="N117" s="49"/>
      <c r="O117" s="58"/>
      <c r="P117" s="46">
        <f t="shared" si="17"/>
        <v>4900</v>
      </c>
      <c r="Q117" s="45">
        <v>4900</v>
      </c>
      <c r="R117" s="53">
        <v>0</v>
      </c>
      <c r="S117" s="46">
        <f t="shared" si="12"/>
        <v>9300</v>
      </c>
      <c r="T117" s="45">
        <v>9300</v>
      </c>
      <c r="U117" s="45">
        <v>0</v>
      </c>
      <c r="V117" s="45">
        <f t="shared" si="13"/>
        <v>189.79591836734696</v>
      </c>
    </row>
    <row r="118" spans="1:22" ht="24">
      <c r="A118" s="15">
        <v>20</v>
      </c>
      <c r="B118" s="13">
        <v>852</v>
      </c>
      <c r="C118" s="9"/>
      <c r="D118" s="11"/>
      <c r="E118" s="14" t="s">
        <v>140</v>
      </c>
      <c r="F118" s="31"/>
      <c r="G118" s="32"/>
      <c r="H118" s="34"/>
      <c r="I118" s="49"/>
      <c r="J118" s="49"/>
      <c r="K118" s="49"/>
      <c r="L118" s="50"/>
      <c r="M118" s="48"/>
      <c r="N118" s="49"/>
      <c r="O118" s="58"/>
      <c r="P118" s="46">
        <f t="shared" si="17"/>
        <v>0</v>
      </c>
      <c r="Q118" s="45">
        <v>0</v>
      </c>
      <c r="R118" s="53">
        <v>0</v>
      </c>
      <c r="S118" s="46">
        <f t="shared" si="12"/>
        <v>2803.2</v>
      </c>
      <c r="T118" s="45">
        <v>2803.2</v>
      </c>
      <c r="U118" s="45">
        <v>0</v>
      </c>
      <c r="V118" s="45"/>
    </row>
    <row r="119" spans="1:22" s="30" customFormat="1" ht="15.75" customHeight="1">
      <c r="A119" s="93" t="s">
        <v>57</v>
      </c>
      <c r="B119" s="94"/>
      <c r="C119" s="94"/>
      <c r="D119" s="94"/>
      <c r="E119" s="95"/>
      <c r="F119" s="33">
        <f>SUM(F99:F111)</f>
        <v>1400307</v>
      </c>
      <c r="G119" s="34">
        <f>SUM(G99:G111)</f>
        <v>1400307</v>
      </c>
      <c r="H119" s="34">
        <v>0</v>
      </c>
      <c r="I119" s="42">
        <f aca="true" t="shared" si="18" ref="I119:N119">SUM(I99:I114)</f>
        <v>592473.6700000002</v>
      </c>
      <c r="J119" s="42">
        <f t="shared" si="18"/>
        <v>592473.6700000002</v>
      </c>
      <c r="K119" s="42">
        <f t="shared" si="18"/>
        <v>0</v>
      </c>
      <c r="L119" s="42" t="e">
        <f t="shared" si="18"/>
        <v>#REF!</v>
      </c>
      <c r="M119" s="44">
        <f t="shared" si="18"/>
        <v>1604160</v>
      </c>
      <c r="N119" s="42">
        <f t="shared" si="18"/>
        <v>1604160</v>
      </c>
      <c r="O119" s="58">
        <v>0</v>
      </c>
      <c r="P119" s="46">
        <f t="shared" si="17"/>
        <v>1709527</v>
      </c>
      <c r="Q119" s="52">
        <f>SUM(Q99:Q118)</f>
        <v>1709527</v>
      </c>
      <c r="R119" s="52">
        <f>SUM(R99:R114)</f>
        <v>0</v>
      </c>
      <c r="S119" s="46">
        <f t="shared" si="12"/>
        <v>868236.9299999999</v>
      </c>
      <c r="T119" s="53">
        <f>SUM(T99:T118)</f>
        <v>868236.9299999999</v>
      </c>
      <c r="U119" s="45">
        <v>0</v>
      </c>
      <c r="V119" s="45">
        <f t="shared" si="13"/>
        <v>50.78813788843346</v>
      </c>
    </row>
    <row r="120" spans="1:22" s="30" customFormat="1" ht="84">
      <c r="A120" s="9">
        <v>1</v>
      </c>
      <c r="B120" s="13">
        <v>854</v>
      </c>
      <c r="C120" s="84"/>
      <c r="D120" s="84"/>
      <c r="E120" s="86" t="s">
        <v>156</v>
      </c>
      <c r="F120" s="33"/>
      <c r="G120" s="34"/>
      <c r="H120" s="34"/>
      <c r="I120" s="42"/>
      <c r="J120" s="42"/>
      <c r="K120" s="42"/>
      <c r="L120" s="58"/>
      <c r="M120" s="44"/>
      <c r="N120" s="42"/>
      <c r="O120" s="58"/>
      <c r="P120" s="46">
        <f t="shared" si="17"/>
        <v>3222</v>
      </c>
      <c r="Q120" s="45">
        <v>3222</v>
      </c>
      <c r="R120" s="45">
        <v>0</v>
      </c>
      <c r="S120" s="46">
        <f t="shared" si="12"/>
        <v>3222</v>
      </c>
      <c r="T120" s="53">
        <v>3222</v>
      </c>
      <c r="U120" s="45">
        <v>0</v>
      </c>
      <c r="V120" s="45">
        <f t="shared" si="13"/>
        <v>100</v>
      </c>
    </row>
    <row r="121" spans="1:22" s="30" customFormat="1" ht="15.75" customHeight="1">
      <c r="A121" s="93" t="s">
        <v>142</v>
      </c>
      <c r="B121" s="94"/>
      <c r="C121" s="94"/>
      <c r="D121" s="94"/>
      <c r="E121" s="95"/>
      <c r="F121" s="33"/>
      <c r="G121" s="34"/>
      <c r="H121" s="34"/>
      <c r="I121" s="42"/>
      <c r="J121" s="42"/>
      <c r="K121" s="42"/>
      <c r="L121" s="58"/>
      <c r="M121" s="44"/>
      <c r="N121" s="42"/>
      <c r="O121" s="58"/>
      <c r="P121" s="46">
        <f>SUM(Q121:R121)</f>
        <v>3222</v>
      </c>
      <c r="Q121" s="52">
        <f>SUM(Q120)</f>
        <v>3222</v>
      </c>
      <c r="R121" s="52"/>
      <c r="S121" s="46">
        <f>SUM(T121:U121)</f>
        <v>3222</v>
      </c>
      <c r="T121" s="53">
        <f>SUM(T120)</f>
        <v>3222</v>
      </c>
      <c r="U121" s="45">
        <v>0</v>
      </c>
      <c r="V121" s="45">
        <f t="shared" si="13"/>
        <v>100</v>
      </c>
    </row>
    <row r="122" spans="1:22" s="30" customFormat="1" ht="36">
      <c r="A122" s="9">
        <v>1</v>
      </c>
      <c r="B122" s="13">
        <v>900</v>
      </c>
      <c r="C122" s="84"/>
      <c r="D122" s="84"/>
      <c r="E122" s="86" t="s">
        <v>143</v>
      </c>
      <c r="F122" s="33"/>
      <c r="G122" s="34"/>
      <c r="H122" s="34"/>
      <c r="I122" s="42"/>
      <c r="J122" s="42"/>
      <c r="K122" s="42"/>
      <c r="L122" s="58"/>
      <c r="M122" s="44"/>
      <c r="N122" s="42"/>
      <c r="O122" s="58"/>
      <c r="P122" s="46">
        <f>SUM(Q122:R122)</f>
        <v>0</v>
      </c>
      <c r="Q122" s="45">
        <v>0</v>
      </c>
      <c r="R122" s="45">
        <v>0</v>
      </c>
      <c r="S122" s="46">
        <f>SUM(T122)</f>
        <v>19600</v>
      </c>
      <c r="T122" s="45">
        <v>19600</v>
      </c>
      <c r="U122" s="45">
        <v>0</v>
      </c>
      <c r="V122" s="45"/>
    </row>
    <row r="123" spans="1:22" s="30" customFormat="1" ht="36">
      <c r="A123" s="9">
        <v>2</v>
      </c>
      <c r="B123" s="13">
        <v>900</v>
      </c>
      <c r="C123" s="84"/>
      <c r="D123" s="84"/>
      <c r="E123" s="86" t="s">
        <v>144</v>
      </c>
      <c r="F123" s="33"/>
      <c r="G123" s="34"/>
      <c r="H123" s="34"/>
      <c r="I123" s="42"/>
      <c r="J123" s="42"/>
      <c r="K123" s="42"/>
      <c r="L123" s="58"/>
      <c r="M123" s="44"/>
      <c r="N123" s="42"/>
      <c r="O123" s="58"/>
      <c r="P123" s="46">
        <f>SUM(Q123:R123)</f>
        <v>0</v>
      </c>
      <c r="Q123" s="45">
        <v>0</v>
      </c>
      <c r="R123" s="45">
        <v>0</v>
      </c>
      <c r="S123" s="46">
        <f>SUM(T123)</f>
        <v>60.73</v>
      </c>
      <c r="T123" s="45">
        <v>60.73</v>
      </c>
      <c r="U123" s="45">
        <v>0</v>
      </c>
      <c r="V123" s="45"/>
    </row>
    <row r="124" spans="1:22" s="30" customFormat="1" ht="36">
      <c r="A124" s="9">
        <v>3</v>
      </c>
      <c r="B124" s="13">
        <v>900</v>
      </c>
      <c r="C124" s="84"/>
      <c r="D124" s="84"/>
      <c r="E124" s="86" t="s">
        <v>145</v>
      </c>
      <c r="F124" s="33"/>
      <c r="G124" s="34"/>
      <c r="H124" s="34"/>
      <c r="I124" s="42"/>
      <c r="J124" s="42"/>
      <c r="K124" s="42"/>
      <c r="L124" s="58"/>
      <c r="M124" s="44"/>
      <c r="N124" s="42"/>
      <c r="O124" s="58"/>
      <c r="P124" s="46">
        <f>SUM(Q124:R124)</f>
        <v>0</v>
      </c>
      <c r="Q124" s="45">
        <v>0</v>
      </c>
      <c r="R124" s="45">
        <v>0</v>
      </c>
      <c r="S124" s="46">
        <f>SUM(T124)</f>
        <v>449496.78</v>
      </c>
      <c r="T124" s="45">
        <v>449496.78</v>
      </c>
      <c r="U124" s="45">
        <v>0</v>
      </c>
      <c r="V124" s="45"/>
    </row>
    <row r="125" spans="1:22" s="30" customFormat="1" ht="72">
      <c r="A125" s="9">
        <v>4</v>
      </c>
      <c r="B125" s="13">
        <v>900</v>
      </c>
      <c r="C125" s="43"/>
      <c r="D125" s="43"/>
      <c r="E125" s="47" t="s">
        <v>102</v>
      </c>
      <c r="F125" s="33"/>
      <c r="G125" s="34"/>
      <c r="H125" s="34"/>
      <c r="I125" s="44"/>
      <c r="J125" s="44"/>
      <c r="K125" s="52"/>
      <c r="L125" s="50"/>
      <c r="M125" s="48">
        <f>SUM(O125+N125)</f>
        <v>80000</v>
      </c>
      <c r="N125" s="42">
        <v>80000</v>
      </c>
      <c r="O125" s="58">
        <v>0</v>
      </c>
      <c r="P125" s="46">
        <f t="shared" si="17"/>
        <v>80000</v>
      </c>
      <c r="Q125" s="45">
        <v>80000</v>
      </c>
      <c r="R125" s="45">
        <v>0</v>
      </c>
      <c r="S125" s="46">
        <f t="shared" si="12"/>
        <v>17599.47</v>
      </c>
      <c r="T125" s="45">
        <v>17599.47</v>
      </c>
      <c r="U125" s="45">
        <v>0</v>
      </c>
      <c r="V125" s="45">
        <f t="shared" si="13"/>
        <v>21.999337500000003</v>
      </c>
    </row>
    <row r="126" spans="1:22" s="30" customFormat="1" ht="36">
      <c r="A126" s="9">
        <v>5</v>
      </c>
      <c r="B126" s="13">
        <v>900</v>
      </c>
      <c r="C126" s="87"/>
      <c r="D126" s="87"/>
      <c r="E126" s="86" t="s">
        <v>166</v>
      </c>
      <c r="F126" s="33"/>
      <c r="G126" s="34"/>
      <c r="H126" s="34"/>
      <c r="I126" s="44"/>
      <c r="J126" s="44"/>
      <c r="K126" s="52"/>
      <c r="L126" s="50"/>
      <c r="M126" s="48"/>
      <c r="N126" s="42"/>
      <c r="O126" s="58"/>
      <c r="P126" s="46">
        <f t="shared" si="17"/>
        <v>0</v>
      </c>
      <c r="Q126" s="45">
        <v>0</v>
      </c>
      <c r="R126" s="45">
        <v>0</v>
      </c>
      <c r="S126" s="46">
        <f t="shared" si="12"/>
        <v>26231</v>
      </c>
      <c r="T126" s="45">
        <v>26231</v>
      </c>
      <c r="U126" s="45">
        <v>0</v>
      </c>
      <c r="V126" s="45"/>
    </row>
    <row r="127" spans="1:22" s="30" customFormat="1" ht="36">
      <c r="A127" s="9">
        <v>6</v>
      </c>
      <c r="B127" s="13">
        <v>900</v>
      </c>
      <c r="C127" s="87"/>
      <c r="D127" s="87"/>
      <c r="E127" s="86" t="s">
        <v>146</v>
      </c>
      <c r="F127" s="33"/>
      <c r="G127" s="34"/>
      <c r="H127" s="34"/>
      <c r="I127" s="44"/>
      <c r="J127" s="44"/>
      <c r="K127" s="52"/>
      <c r="L127" s="50"/>
      <c r="M127" s="48"/>
      <c r="N127" s="42"/>
      <c r="O127" s="58"/>
      <c r="P127" s="46">
        <f t="shared" si="17"/>
        <v>0</v>
      </c>
      <c r="Q127" s="45">
        <v>0</v>
      </c>
      <c r="R127" s="45">
        <v>0</v>
      </c>
      <c r="S127" s="46">
        <f t="shared" si="12"/>
        <v>9389.14</v>
      </c>
      <c r="T127" s="45">
        <v>9389.14</v>
      </c>
      <c r="U127" s="45">
        <v>0</v>
      </c>
      <c r="V127" s="45"/>
    </row>
    <row r="128" spans="1:22" s="30" customFormat="1" ht="22.5" customHeight="1">
      <c r="A128" s="96" t="s">
        <v>94</v>
      </c>
      <c r="B128" s="97"/>
      <c r="C128" s="97"/>
      <c r="D128" s="97"/>
      <c r="E128" s="98"/>
      <c r="F128" s="34"/>
      <c r="G128" s="34"/>
      <c r="H128" s="34"/>
      <c r="I128" s="42"/>
      <c r="J128" s="42"/>
      <c r="K128" s="53"/>
      <c r="L128" s="58"/>
      <c r="M128" s="44">
        <f>SUM(O128+N128)</f>
        <v>80000</v>
      </c>
      <c r="N128" s="42">
        <f>SUM(N125)</f>
        <v>80000</v>
      </c>
      <c r="O128" s="58">
        <v>0</v>
      </c>
      <c r="P128" s="46">
        <f t="shared" si="17"/>
        <v>80000</v>
      </c>
      <c r="Q128" s="52">
        <f>SUM(Q125:Q125)</f>
        <v>80000</v>
      </c>
      <c r="R128" s="52">
        <f>SUM(R125:R125)</f>
        <v>0</v>
      </c>
      <c r="S128" s="46">
        <f t="shared" si="12"/>
        <v>522377.12</v>
      </c>
      <c r="T128" s="53">
        <f>SUM(T122:T127)</f>
        <v>522377.12</v>
      </c>
      <c r="U128" s="45">
        <v>0</v>
      </c>
      <c r="V128" s="45">
        <f t="shared" si="13"/>
        <v>652.9714</v>
      </c>
    </row>
    <row r="129" spans="1:22" ht="24">
      <c r="A129" s="18">
        <v>1</v>
      </c>
      <c r="B129" s="19">
        <v>921</v>
      </c>
      <c r="C129" s="18">
        <v>92109</v>
      </c>
      <c r="D129" s="20" t="s">
        <v>26</v>
      </c>
      <c r="E129" s="21" t="s">
        <v>69</v>
      </c>
      <c r="F129" s="31">
        <f>SUM(G129+H129)</f>
        <v>4500</v>
      </c>
      <c r="G129" s="32">
        <v>4500</v>
      </c>
      <c r="H129" s="32">
        <v>0</v>
      </c>
      <c r="I129" s="49">
        <v>2065</v>
      </c>
      <c r="J129" s="49">
        <v>2065</v>
      </c>
      <c r="K129" s="49"/>
      <c r="L129" s="50" t="e">
        <f>SUM(#REF!/F129)*100</f>
        <v>#REF!</v>
      </c>
      <c r="M129" s="48">
        <f>SUM(N129+O129)</f>
        <v>4000</v>
      </c>
      <c r="N129" s="49">
        <v>4000</v>
      </c>
      <c r="O129" s="58">
        <v>0</v>
      </c>
      <c r="P129" s="46">
        <f t="shared" si="17"/>
        <v>4431</v>
      </c>
      <c r="Q129" s="45">
        <v>4431</v>
      </c>
      <c r="R129" s="45">
        <v>0</v>
      </c>
      <c r="S129" s="46">
        <f t="shared" si="12"/>
        <v>1755.6</v>
      </c>
      <c r="T129" s="45">
        <v>1755.6</v>
      </c>
      <c r="U129" s="45">
        <v>0</v>
      </c>
      <c r="V129" s="45">
        <f t="shared" si="13"/>
        <v>39.62085308056872</v>
      </c>
    </row>
    <row r="130" spans="1:22" ht="36">
      <c r="A130" s="82">
        <v>2</v>
      </c>
      <c r="B130" s="19">
        <v>921</v>
      </c>
      <c r="C130" s="88"/>
      <c r="D130" s="89"/>
      <c r="E130" s="90" t="s">
        <v>167</v>
      </c>
      <c r="F130" s="31"/>
      <c r="G130" s="32"/>
      <c r="H130" s="32"/>
      <c r="I130" s="49"/>
      <c r="J130" s="49"/>
      <c r="K130" s="49"/>
      <c r="L130" s="50"/>
      <c r="M130" s="48"/>
      <c r="N130" s="49"/>
      <c r="O130" s="58"/>
      <c r="P130" s="46">
        <f t="shared" si="17"/>
        <v>0</v>
      </c>
      <c r="Q130" s="45">
        <v>0</v>
      </c>
      <c r="R130" s="45">
        <v>0</v>
      </c>
      <c r="S130" s="46">
        <f t="shared" si="12"/>
        <v>422.65</v>
      </c>
      <c r="T130" s="45">
        <v>422.65</v>
      </c>
      <c r="U130" s="45">
        <v>0</v>
      </c>
      <c r="V130" s="45"/>
    </row>
    <row r="131" spans="1:22" ht="72">
      <c r="A131" s="82">
        <v>3</v>
      </c>
      <c r="B131" s="19">
        <v>921</v>
      </c>
      <c r="C131" s="88"/>
      <c r="D131" s="89"/>
      <c r="E131" s="90" t="s">
        <v>147</v>
      </c>
      <c r="F131" s="31"/>
      <c r="G131" s="32"/>
      <c r="H131" s="32"/>
      <c r="I131" s="49"/>
      <c r="J131" s="49"/>
      <c r="K131" s="49"/>
      <c r="L131" s="50"/>
      <c r="M131" s="48"/>
      <c r="N131" s="49"/>
      <c r="O131" s="58"/>
      <c r="P131" s="46">
        <f t="shared" si="17"/>
        <v>0</v>
      </c>
      <c r="Q131" s="45">
        <v>0</v>
      </c>
      <c r="R131" s="45">
        <v>0</v>
      </c>
      <c r="S131" s="46">
        <f t="shared" si="12"/>
        <v>567.49</v>
      </c>
      <c r="T131" s="45">
        <v>567.49</v>
      </c>
      <c r="U131" s="45">
        <v>0</v>
      </c>
      <c r="V131" s="45"/>
    </row>
    <row r="132" spans="1:22" s="30" customFormat="1" ht="22.5" customHeight="1">
      <c r="A132" s="96" t="s">
        <v>54</v>
      </c>
      <c r="B132" s="97"/>
      <c r="C132" s="97"/>
      <c r="D132" s="97"/>
      <c r="E132" s="98"/>
      <c r="F132" s="34">
        <f>SUM(G132+H132)</f>
        <v>4500</v>
      </c>
      <c r="G132" s="34">
        <f>SUM(G129)</f>
        <v>4500</v>
      </c>
      <c r="H132" s="34">
        <f>SUM(H129)</f>
        <v>0</v>
      </c>
      <c r="I132" s="42">
        <f>SUM(I129)</f>
        <v>2065</v>
      </c>
      <c r="J132" s="42">
        <f>SUM(J129)</f>
        <v>2065</v>
      </c>
      <c r="K132" s="42"/>
      <c r="L132" s="58" t="e">
        <f>SUM(#REF!/F132)*100</f>
        <v>#REF!</v>
      </c>
      <c r="M132" s="44">
        <f>SUM(N132+O132)</f>
        <v>4000</v>
      </c>
      <c r="N132" s="42">
        <f>SUM(N129)</f>
        <v>4000</v>
      </c>
      <c r="O132" s="58">
        <f>SUM(O129)</f>
        <v>0</v>
      </c>
      <c r="P132" s="46">
        <f t="shared" si="17"/>
        <v>4431</v>
      </c>
      <c r="Q132" s="52">
        <f>SUM(Q129:Q129)</f>
        <v>4431</v>
      </c>
      <c r="R132" s="52">
        <f>SUM(R129:R129)</f>
        <v>0</v>
      </c>
      <c r="S132" s="46">
        <f t="shared" si="12"/>
        <v>2745.74</v>
      </c>
      <c r="T132" s="53">
        <f>SUM(T129:T131)</f>
        <v>2745.74</v>
      </c>
      <c r="U132" s="45">
        <v>0</v>
      </c>
      <c r="V132" s="45">
        <f t="shared" si="13"/>
        <v>61.96659896185962</v>
      </c>
    </row>
    <row r="133" spans="1:22" s="30" customFormat="1" ht="36">
      <c r="A133" s="91">
        <v>1</v>
      </c>
      <c r="B133" s="92">
        <v>926</v>
      </c>
      <c r="C133" s="86"/>
      <c r="D133" s="86"/>
      <c r="E133" s="86" t="s">
        <v>148</v>
      </c>
      <c r="F133" s="32"/>
      <c r="G133" s="32"/>
      <c r="H133" s="32"/>
      <c r="I133" s="49"/>
      <c r="J133" s="49"/>
      <c r="K133" s="49"/>
      <c r="L133" s="49"/>
      <c r="M133" s="49"/>
      <c r="N133" s="49"/>
      <c r="O133" s="49"/>
      <c r="P133" s="46">
        <f t="shared" si="17"/>
        <v>0</v>
      </c>
      <c r="Q133" s="45">
        <v>0</v>
      </c>
      <c r="R133" s="45">
        <v>0</v>
      </c>
      <c r="S133" s="46">
        <f t="shared" si="12"/>
        <v>260</v>
      </c>
      <c r="T133" s="45">
        <v>260</v>
      </c>
      <c r="U133" s="45">
        <v>0</v>
      </c>
      <c r="V133" s="45"/>
    </row>
    <row r="134" spans="1:22" s="30" customFormat="1" ht="48">
      <c r="A134" s="91">
        <v>2</v>
      </c>
      <c r="B134" s="92">
        <v>926</v>
      </c>
      <c r="C134" s="86"/>
      <c r="D134" s="86"/>
      <c r="E134" s="86" t="s">
        <v>168</v>
      </c>
      <c r="F134" s="32"/>
      <c r="G134" s="32"/>
      <c r="H134" s="32"/>
      <c r="I134" s="49"/>
      <c r="J134" s="49"/>
      <c r="K134" s="49"/>
      <c r="L134" s="49"/>
      <c r="M134" s="49"/>
      <c r="N134" s="49"/>
      <c r="O134" s="49"/>
      <c r="P134" s="46">
        <f t="shared" si="17"/>
        <v>0</v>
      </c>
      <c r="Q134" s="45">
        <v>0</v>
      </c>
      <c r="R134" s="45">
        <v>0</v>
      </c>
      <c r="S134" s="46">
        <f t="shared" si="12"/>
        <v>1200</v>
      </c>
      <c r="T134" s="45">
        <v>1200</v>
      </c>
      <c r="U134" s="45">
        <v>0</v>
      </c>
      <c r="V134" s="45"/>
    </row>
    <row r="135" spans="1:22" s="30" customFormat="1" ht="22.5" customHeight="1">
      <c r="A135" s="91">
        <v>3</v>
      </c>
      <c r="B135" s="92">
        <v>926</v>
      </c>
      <c r="C135" s="86"/>
      <c r="D135" s="86"/>
      <c r="E135" s="86" t="s">
        <v>169</v>
      </c>
      <c r="F135" s="32"/>
      <c r="G135" s="32"/>
      <c r="H135" s="32"/>
      <c r="I135" s="49"/>
      <c r="J135" s="49"/>
      <c r="K135" s="49"/>
      <c r="L135" s="49"/>
      <c r="M135" s="49"/>
      <c r="N135" s="49"/>
      <c r="O135" s="49"/>
      <c r="P135" s="46">
        <f t="shared" si="17"/>
        <v>0</v>
      </c>
      <c r="Q135" s="45">
        <v>0</v>
      </c>
      <c r="R135" s="45">
        <v>0</v>
      </c>
      <c r="S135" s="46">
        <f t="shared" si="12"/>
        <v>7621.46</v>
      </c>
      <c r="T135" s="45">
        <v>7621.46</v>
      </c>
      <c r="U135" s="45">
        <v>0</v>
      </c>
      <c r="V135" s="45"/>
    </row>
    <row r="136" spans="1:22" s="30" customFormat="1" ht="22.5" customHeight="1">
      <c r="A136" s="91">
        <v>4</v>
      </c>
      <c r="B136" s="92">
        <v>926</v>
      </c>
      <c r="C136" s="86"/>
      <c r="D136" s="86"/>
      <c r="E136" s="86" t="s">
        <v>149</v>
      </c>
      <c r="F136" s="32"/>
      <c r="G136" s="32"/>
      <c r="H136" s="32"/>
      <c r="I136" s="49"/>
      <c r="J136" s="49"/>
      <c r="K136" s="49"/>
      <c r="L136" s="49"/>
      <c r="M136" s="49"/>
      <c r="N136" s="49"/>
      <c r="O136" s="49"/>
      <c r="P136" s="46">
        <f>SUM(R136+Q136)</f>
        <v>0</v>
      </c>
      <c r="Q136" s="45">
        <v>0</v>
      </c>
      <c r="R136" s="45">
        <v>0</v>
      </c>
      <c r="S136" s="46">
        <f t="shared" si="12"/>
        <v>6394.43</v>
      </c>
      <c r="T136" s="45">
        <v>6394.43</v>
      </c>
      <c r="U136" s="45">
        <v>0</v>
      </c>
      <c r="V136" s="45"/>
    </row>
    <row r="137" spans="1:22" s="30" customFormat="1" ht="22.5" customHeight="1">
      <c r="A137" s="96" t="s">
        <v>150</v>
      </c>
      <c r="B137" s="97"/>
      <c r="C137" s="97"/>
      <c r="D137" s="97"/>
      <c r="E137" s="98"/>
      <c r="F137" s="32"/>
      <c r="G137" s="32"/>
      <c r="H137" s="32"/>
      <c r="I137" s="49"/>
      <c r="J137" s="49"/>
      <c r="K137" s="49"/>
      <c r="L137" s="49"/>
      <c r="M137" s="49"/>
      <c r="N137" s="49"/>
      <c r="O137" s="49"/>
      <c r="P137" s="46">
        <f>SUM(Q137:R137)</f>
        <v>0</v>
      </c>
      <c r="Q137" s="52">
        <f>SUM(Q133:Q136)</f>
        <v>0</v>
      </c>
      <c r="R137" s="52">
        <v>0</v>
      </c>
      <c r="S137" s="46">
        <f>SUM(T137:U137)</f>
        <v>15475.89</v>
      </c>
      <c r="T137" s="53">
        <f>SUM(T133:T136)</f>
        <v>15475.89</v>
      </c>
      <c r="U137" s="53">
        <v>0</v>
      </c>
      <c r="V137" s="45"/>
    </row>
    <row r="138" spans="1:22" ht="15.75" customHeight="1">
      <c r="A138" s="114" t="s">
        <v>89</v>
      </c>
      <c r="B138" s="115"/>
      <c r="C138" s="115"/>
      <c r="D138" s="115"/>
      <c r="E138" s="116"/>
      <c r="F138" s="39" t="e">
        <f>SUM(H138+G138)</f>
        <v>#REF!</v>
      </c>
      <c r="G138" s="39" t="e">
        <f>SUM(G19+G32+G38+G40+G42+G67+G70+G94+G96+G119+#REF!+G132)</f>
        <v>#REF!</v>
      </c>
      <c r="H138" s="39" t="e">
        <f>SUM(H19+H32+H38+H40+H42+H67+H70+H94+H96+H119+#REF!+H132)</f>
        <v>#REF!</v>
      </c>
      <c r="I138" s="46" t="e">
        <f>SUM(I19+I32+I38+I40+I42+I67+I70+I94+I96+I119+#REF!+#REF!+I132)</f>
        <v>#REF!</v>
      </c>
      <c r="J138" s="46" t="e">
        <f>SUM(J19+J38+J32+J40+J42+J67+J70+J94+J96+J119+#REF!+J132)</f>
        <v>#REF!</v>
      </c>
      <c r="K138" s="46" t="e">
        <f>SUM(K19+K32)</f>
        <v>#REF!</v>
      </c>
      <c r="L138" s="50" t="e">
        <f>SUM(#REF!/F138)*100</f>
        <v>#REF!</v>
      </c>
      <c r="M138" s="48" t="e">
        <f>SUM(M19+M32+#REF!+M38+M40+M42+M67+M70+M94+M119+M128+M132+#REF!)</f>
        <v>#REF!</v>
      </c>
      <c r="N138" s="48" t="e">
        <f>SUM(N19+N32+#REF!+N38+N40+N42+N67+N70+N94+N119+N128+N132+#REF!)</f>
        <v>#REF!</v>
      </c>
      <c r="O138" s="50" t="e">
        <f>SUM(O19+O32+#REF!+O38+O40+O42+O67+O70+O94+O119+O128+O132+#REF!)</f>
        <v>#REF!</v>
      </c>
      <c r="P138" s="46">
        <f t="shared" si="17"/>
        <v>80941057.55999999</v>
      </c>
      <c r="Q138" s="46">
        <f>SUM(Q19+Q22+Q32+Q38+Q40+Q42+Q67+Q70+Q94+Q98+Q119+Q121+Q128+Q132+Q137)</f>
        <v>80921057.55999999</v>
      </c>
      <c r="R138" s="46">
        <f>SUM(R19+R32+R38+R40+R42+R67+R70+R94+R119+R128+R132)</f>
        <v>20000</v>
      </c>
      <c r="S138" s="46">
        <f t="shared" si="12"/>
        <v>39817838.49999999</v>
      </c>
      <c r="T138" s="46">
        <f>SUM(T19+T22+T32+T38+T40+T42+T67+T70+T94+T98+T119+T121+T128+T132+T137)</f>
        <v>39634972.82999999</v>
      </c>
      <c r="U138" s="46">
        <f>SUM(U19+U22+U32+U38+U40+U42+U67+U70+U94+U98+U119+U121+U128+U132+U137)</f>
        <v>182865.66999999998</v>
      </c>
      <c r="V138" s="46">
        <f t="shared" si="13"/>
        <v>49.19362274267769</v>
      </c>
    </row>
    <row r="139" spans="1:3" ht="12">
      <c r="A139" s="22"/>
      <c r="B139" s="22"/>
      <c r="C139" s="22"/>
    </row>
    <row r="140" spans="1:3" ht="12">
      <c r="A140" s="22"/>
      <c r="B140" s="22"/>
      <c r="C140" s="22"/>
    </row>
    <row r="141" spans="1:3" ht="12">
      <c r="A141" s="22"/>
      <c r="B141" s="22"/>
      <c r="C141" s="22"/>
    </row>
    <row r="142" spans="1:3" ht="12">
      <c r="A142" s="22"/>
      <c r="B142" s="22"/>
      <c r="C142" s="22"/>
    </row>
    <row r="143" spans="1:3" ht="12">
      <c r="A143" s="22"/>
      <c r="B143" s="22"/>
      <c r="C143" s="22"/>
    </row>
    <row r="144" spans="1:3" ht="12">
      <c r="A144" s="22"/>
      <c r="B144" s="22"/>
      <c r="C144" s="22"/>
    </row>
    <row r="145" spans="1:3" ht="12">
      <c r="A145" s="22"/>
      <c r="B145" s="22"/>
      <c r="C145" s="22"/>
    </row>
    <row r="146" spans="1:3" ht="12">
      <c r="A146" s="22"/>
      <c r="B146" s="22"/>
      <c r="C146" s="22"/>
    </row>
    <row r="147" spans="1:3" ht="12">
      <c r="A147" s="22"/>
      <c r="B147" s="22"/>
      <c r="C147" s="22"/>
    </row>
    <row r="148" spans="1:3" ht="12">
      <c r="A148" s="22"/>
      <c r="B148" s="22"/>
      <c r="C148" s="22"/>
    </row>
    <row r="149" spans="1:3" ht="12">
      <c r="A149" s="22"/>
      <c r="B149" s="22"/>
      <c r="C149" s="22"/>
    </row>
    <row r="150" spans="1:3" ht="12">
      <c r="A150" s="22"/>
      <c r="B150" s="22"/>
      <c r="C150" s="22"/>
    </row>
    <row r="151" spans="1:3" ht="12">
      <c r="A151" s="22"/>
      <c r="B151" s="22"/>
      <c r="C151" s="22"/>
    </row>
    <row r="152" spans="1:3" ht="12">
      <c r="A152" s="22"/>
      <c r="B152" s="22"/>
      <c r="C152" s="22"/>
    </row>
    <row r="153" spans="1:3" ht="12">
      <c r="A153" s="22"/>
      <c r="B153" s="22"/>
      <c r="C153" s="22"/>
    </row>
    <row r="154" spans="1:3" ht="12">
      <c r="A154" s="22"/>
      <c r="B154" s="22"/>
      <c r="C154" s="22"/>
    </row>
    <row r="155" spans="1:3" ht="12">
      <c r="A155" s="22"/>
      <c r="B155" s="22"/>
      <c r="C155" s="22"/>
    </row>
    <row r="156" spans="1:3" ht="12">
      <c r="A156" s="22"/>
      <c r="B156" s="22"/>
      <c r="C156" s="22"/>
    </row>
    <row r="157" spans="1:3" ht="12">
      <c r="A157" s="22"/>
      <c r="B157" s="22"/>
      <c r="C157" s="22"/>
    </row>
    <row r="158" spans="1:3" ht="12">
      <c r="A158" s="22"/>
      <c r="B158" s="22"/>
      <c r="C158" s="22"/>
    </row>
    <row r="159" spans="1:3" ht="12">
      <c r="A159" s="22"/>
      <c r="B159" s="22"/>
      <c r="C159" s="22"/>
    </row>
    <row r="160" spans="1:3" ht="12">
      <c r="A160" s="22"/>
      <c r="B160" s="22"/>
      <c r="C160" s="22"/>
    </row>
    <row r="161" spans="1:3" ht="12">
      <c r="A161" s="22"/>
      <c r="B161" s="22"/>
      <c r="C161" s="22"/>
    </row>
    <row r="162" spans="1:3" ht="12">
      <c r="A162" s="22"/>
      <c r="B162" s="22"/>
      <c r="C162" s="22"/>
    </row>
    <row r="163" spans="1:3" ht="12">
      <c r="A163" s="22"/>
      <c r="B163" s="22"/>
      <c r="C163" s="22"/>
    </row>
    <row r="164" spans="1:3" ht="12">
      <c r="A164" s="22"/>
      <c r="B164" s="22"/>
      <c r="C164" s="22"/>
    </row>
    <row r="165" spans="1:3" ht="12">
      <c r="A165" s="22"/>
      <c r="B165" s="22"/>
      <c r="C165" s="22"/>
    </row>
    <row r="166" spans="1:3" ht="12">
      <c r="A166" s="22"/>
      <c r="B166" s="22"/>
      <c r="C166" s="22"/>
    </row>
    <row r="167" spans="1:3" ht="12">
      <c r="A167" s="22"/>
      <c r="B167" s="22"/>
      <c r="C167" s="22"/>
    </row>
    <row r="168" spans="1:3" ht="12">
      <c r="A168" s="22"/>
      <c r="B168" s="22"/>
      <c r="C168" s="22"/>
    </row>
    <row r="169" spans="1:3" ht="12">
      <c r="A169" s="22"/>
      <c r="B169" s="22"/>
      <c r="C169" s="22"/>
    </row>
    <row r="170" spans="1:3" ht="12">
      <c r="A170" s="22"/>
      <c r="B170" s="22"/>
      <c r="C170" s="22"/>
    </row>
    <row r="171" spans="1:3" ht="12">
      <c r="A171" s="22"/>
      <c r="B171" s="22"/>
      <c r="C171" s="22"/>
    </row>
    <row r="172" spans="1:3" ht="12">
      <c r="A172" s="22"/>
      <c r="B172" s="22"/>
      <c r="C172" s="22"/>
    </row>
    <row r="173" spans="1:3" ht="12">
      <c r="A173" s="22"/>
      <c r="B173" s="22"/>
      <c r="C173" s="22"/>
    </row>
    <row r="174" spans="1:3" ht="12">
      <c r="A174" s="22"/>
      <c r="B174" s="22"/>
      <c r="C174" s="22"/>
    </row>
    <row r="175" spans="1:3" ht="12">
      <c r="A175" s="22"/>
      <c r="B175" s="22"/>
      <c r="C175" s="22"/>
    </row>
    <row r="176" spans="1:3" ht="12">
      <c r="A176" s="22"/>
      <c r="B176" s="22"/>
      <c r="C176" s="22"/>
    </row>
    <row r="177" spans="1:3" ht="12">
      <c r="A177" s="22"/>
      <c r="B177" s="22"/>
      <c r="C177" s="22"/>
    </row>
    <row r="178" spans="1:3" ht="12">
      <c r="A178" s="22"/>
      <c r="B178" s="22"/>
      <c r="C178" s="22"/>
    </row>
    <row r="179" spans="1:3" ht="12">
      <c r="A179" s="22"/>
      <c r="B179" s="22"/>
      <c r="C179" s="22"/>
    </row>
    <row r="180" spans="1:3" ht="12">
      <c r="A180" s="22"/>
      <c r="B180" s="22"/>
      <c r="C180" s="22"/>
    </row>
    <row r="181" spans="1:3" ht="12">
      <c r="A181" s="22"/>
      <c r="B181" s="22"/>
      <c r="C181" s="22"/>
    </row>
    <row r="182" spans="1:3" ht="12">
      <c r="A182" s="22"/>
      <c r="B182" s="22"/>
      <c r="C182" s="22"/>
    </row>
    <row r="183" spans="1:3" ht="12">
      <c r="A183" s="22"/>
      <c r="B183" s="22"/>
      <c r="C183" s="22"/>
    </row>
    <row r="184" spans="1:3" ht="12">
      <c r="A184" s="22"/>
      <c r="B184" s="22"/>
      <c r="C184" s="22"/>
    </row>
    <row r="185" spans="1:3" ht="12">
      <c r="A185" s="22"/>
      <c r="B185" s="22"/>
      <c r="C185" s="22"/>
    </row>
    <row r="186" spans="1:3" ht="12">
      <c r="A186" s="22"/>
      <c r="B186" s="22"/>
      <c r="C186" s="22"/>
    </row>
    <row r="187" spans="1:3" ht="12">
      <c r="A187" s="22"/>
      <c r="B187" s="22"/>
      <c r="C187" s="22"/>
    </row>
    <row r="188" spans="1:3" ht="12">
      <c r="A188" s="22"/>
      <c r="B188" s="22"/>
      <c r="C188" s="22"/>
    </row>
    <row r="189" spans="1:3" ht="12">
      <c r="A189" s="22"/>
      <c r="B189" s="22"/>
      <c r="C189" s="22"/>
    </row>
    <row r="190" spans="1:3" ht="12">
      <c r="A190" s="22"/>
      <c r="B190" s="22"/>
      <c r="C190" s="22"/>
    </row>
    <row r="191" spans="1:3" ht="12">
      <c r="A191" s="22"/>
      <c r="B191" s="22"/>
      <c r="C191" s="22"/>
    </row>
    <row r="192" spans="1:3" ht="12">
      <c r="A192" s="22"/>
      <c r="B192" s="22"/>
      <c r="C192" s="22"/>
    </row>
    <row r="193" spans="1:3" ht="12">
      <c r="A193" s="22"/>
      <c r="B193" s="22"/>
      <c r="C193" s="22"/>
    </row>
    <row r="194" spans="1:3" ht="12">
      <c r="A194" s="22"/>
      <c r="B194" s="22"/>
      <c r="C194" s="22"/>
    </row>
    <row r="195" spans="1:3" ht="12">
      <c r="A195" s="22"/>
      <c r="B195" s="22"/>
      <c r="C195" s="22"/>
    </row>
    <row r="196" spans="1:3" ht="12">
      <c r="A196" s="22"/>
      <c r="B196" s="22"/>
      <c r="C196" s="22"/>
    </row>
    <row r="197" spans="1:3" ht="12">
      <c r="A197" s="22"/>
      <c r="B197" s="22"/>
      <c r="C197" s="22"/>
    </row>
    <row r="198" spans="1:3" ht="12">
      <c r="A198" s="22"/>
      <c r="B198" s="22"/>
      <c r="C198" s="22"/>
    </row>
    <row r="199" spans="1:3" ht="12">
      <c r="A199" s="22"/>
      <c r="B199" s="22"/>
      <c r="C199" s="22"/>
    </row>
    <row r="200" spans="1:3" ht="12">
      <c r="A200" s="22"/>
      <c r="B200" s="22"/>
      <c r="C200" s="22"/>
    </row>
    <row r="201" spans="1:3" ht="12">
      <c r="A201" s="22"/>
      <c r="B201" s="22"/>
      <c r="C201" s="22"/>
    </row>
    <row r="202" spans="1:3" ht="12">
      <c r="A202" s="22"/>
      <c r="B202" s="22"/>
      <c r="C202" s="22"/>
    </row>
    <row r="203" spans="1:3" ht="12">
      <c r="A203" s="22"/>
      <c r="B203" s="22"/>
      <c r="C203" s="22"/>
    </row>
    <row r="204" spans="1:3" ht="12">
      <c r="A204" s="24"/>
      <c r="B204" s="24"/>
      <c r="C204" s="24"/>
    </row>
    <row r="205" spans="1:3" ht="12">
      <c r="A205" s="24"/>
      <c r="B205" s="24"/>
      <c r="C205" s="24"/>
    </row>
    <row r="206" spans="1:3" ht="12">
      <c r="A206" s="24"/>
      <c r="B206" s="24"/>
      <c r="C206" s="24"/>
    </row>
    <row r="207" spans="1:3" ht="12">
      <c r="A207" s="24"/>
      <c r="B207" s="24"/>
      <c r="C207" s="24"/>
    </row>
    <row r="208" spans="1:3" ht="12">
      <c r="A208" s="24"/>
      <c r="B208" s="24"/>
      <c r="C208" s="24"/>
    </row>
    <row r="209" spans="1:3" ht="12">
      <c r="A209" s="24"/>
      <c r="B209" s="24"/>
      <c r="C209" s="24"/>
    </row>
    <row r="210" spans="1:3" ht="12">
      <c r="A210" s="24"/>
      <c r="B210" s="24"/>
      <c r="C210" s="24"/>
    </row>
    <row r="211" spans="1:3" ht="12">
      <c r="A211" s="24"/>
      <c r="B211" s="24"/>
      <c r="C211" s="24"/>
    </row>
    <row r="212" spans="1:3" ht="12">
      <c r="A212" s="24"/>
      <c r="B212" s="24"/>
      <c r="C212" s="24"/>
    </row>
    <row r="213" spans="1:3" ht="12">
      <c r="A213" s="25"/>
      <c r="B213" s="25"/>
      <c r="C213" s="25"/>
    </row>
  </sheetData>
  <mergeCells count="40">
    <mergeCell ref="A98:E98"/>
    <mergeCell ref="J9:K9"/>
    <mergeCell ref="I9:I10"/>
    <mergeCell ref="O8:O10"/>
    <mergeCell ref="N8:N10"/>
    <mergeCell ref="M8:M10"/>
    <mergeCell ref="I8:K8"/>
    <mergeCell ref="A67:E67"/>
    <mergeCell ref="A42:E42"/>
    <mergeCell ref="A38:E38"/>
    <mergeCell ref="V8:V10"/>
    <mergeCell ref="S8:S10"/>
    <mergeCell ref="P8:R8"/>
    <mergeCell ref="P9:P10"/>
    <mergeCell ref="T8:T10"/>
    <mergeCell ref="U8:U10"/>
    <mergeCell ref="P3:Q3"/>
    <mergeCell ref="E6:R6"/>
    <mergeCell ref="A138:E138"/>
    <mergeCell ref="A119:E119"/>
    <mergeCell ref="A132:E132"/>
    <mergeCell ref="A128:E128"/>
    <mergeCell ref="A70:E70"/>
    <mergeCell ref="A94:E94"/>
    <mergeCell ref="A96:E96"/>
    <mergeCell ref="L8:L10"/>
    <mergeCell ref="A32:E32"/>
    <mergeCell ref="A40:E40"/>
    <mergeCell ref="A22:E22"/>
    <mergeCell ref="A19:E19"/>
    <mergeCell ref="A121:E121"/>
    <mergeCell ref="A137:E137"/>
    <mergeCell ref="F9:F10"/>
    <mergeCell ref="B8:B10"/>
    <mergeCell ref="A8:A10"/>
    <mergeCell ref="F8:H8"/>
    <mergeCell ref="E8:E10"/>
    <mergeCell ref="G9:H9"/>
    <mergeCell ref="C8:C10"/>
    <mergeCell ref="D8:D10"/>
  </mergeCells>
  <printOptions horizontalCentered="1"/>
  <pageMargins left="0.2362204724409449" right="0.15748031496062992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2012-08-20T14:48:10Z</cp:lastPrinted>
  <dcterms:created xsi:type="dcterms:W3CDTF">2001-09-07T12:46:35Z</dcterms:created>
  <dcterms:modified xsi:type="dcterms:W3CDTF">2012-08-21T08:34:58Z</dcterms:modified>
  <cp:category/>
  <cp:version/>
  <cp:contentType/>
  <cp:contentStatus/>
</cp:coreProperties>
</file>