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<sst xmlns="http://schemas.openxmlformats.org/spreadsheetml/2006/main" count="125" uniqueCount="68">
  <si>
    <t xml:space="preserve">Rady Gminy Michałowice </t>
  </si>
  <si>
    <t>Lp.</t>
  </si>
  <si>
    <t>Nazwa programu - cel - nazwa inwestycji</t>
  </si>
  <si>
    <t>Okres realizacji</t>
  </si>
  <si>
    <t>Łączne nakłady w okresie realizacji</t>
  </si>
  <si>
    <t>w tyś zł</t>
  </si>
  <si>
    <t>Program Inwestycji - Budowa kanalizacji sanitarnej  cel-efekt ekologiczny</t>
  </si>
  <si>
    <t xml:space="preserve">Gmina Michałowice </t>
  </si>
  <si>
    <t>wschodnia cz.gminy</t>
  </si>
  <si>
    <t>zachodnia cz.gminy</t>
  </si>
  <si>
    <t>środkowa cz.gminy</t>
  </si>
  <si>
    <t xml:space="preserve">Źródła finansowania </t>
  </si>
  <si>
    <t xml:space="preserve">środki własne </t>
  </si>
  <si>
    <t>pożyczki /kredyty</t>
  </si>
  <si>
    <t>Jedn.organiz realizująca program</t>
  </si>
  <si>
    <t xml:space="preserve">2003r 2006r </t>
  </si>
  <si>
    <t xml:space="preserve">Źródła finansow. </t>
  </si>
  <si>
    <t>Wysok. nakładów w 2004r</t>
  </si>
  <si>
    <t>Wysok. nakładów w 2005r</t>
  </si>
  <si>
    <t>Źródła finansow.</t>
  </si>
  <si>
    <t xml:space="preserve">2005r 2006r </t>
  </si>
  <si>
    <t>Program Inwestycji - Budowa sieci wodoc. cel-efekt ekologiczny</t>
  </si>
  <si>
    <t xml:space="preserve">Wodociąg Michałowice </t>
  </si>
  <si>
    <t xml:space="preserve">Wodociąg Opacz Kol </t>
  </si>
  <si>
    <t xml:space="preserve">Wodociąg Reguły </t>
  </si>
  <si>
    <t>Wodociąg Nowa Wieś</t>
  </si>
  <si>
    <t xml:space="preserve">Wodociąg Komorów-Granica </t>
  </si>
  <si>
    <t xml:space="preserve">Wodociąg Pęcice  </t>
  </si>
  <si>
    <t xml:space="preserve">2006r </t>
  </si>
  <si>
    <t xml:space="preserve">2004r 2006r </t>
  </si>
  <si>
    <t xml:space="preserve">2005r </t>
  </si>
  <si>
    <t>I</t>
  </si>
  <si>
    <t>II</t>
  </si>
  <si>
    <t>III</t>
  </si>
  <si>
    <t>IV</t>
  </si>
  <si>
    <t>przebudowa rowu U-1</t>
  </si>
  <si>
    <t>Komorów-Komorów Wieś  Zlewnia nr 18</t>
  </si>
  <si>
    <t>Komorów Zlewnia ul Ireny</t>
  </si>
  <si>
    <t>Nowa Wieś Granica Zlewnia nr 17</t>
  </si>
  <si>
    <t>Michałowice Zlewnia nr 11</t>
  </si>
  <si>
    <t>Zlewnia Opacz Kol do Raszyna</t>
  </si>
  <si>
    <t>Zlewnia Pęcice -Sokołów</t>
  </si>
  <si>
    <t>V</t>
  </si>
  <si>
    <t>VI</t>
  </si>
  <si>
    <t>VII</t>
  </si>
  <si>
    <t>ogółem</t>
  </si>
  <si>
    <t>Wieloletnie programy inwestycyjne realizowane przez Gminę Michałowice</t>
  </si>
  <si>
    <t>Źródła finansowania</t>
  </si>
  <si>
    <t>Poszczególne zadania zawarte są w Wieloletnich Programach Inwestycyjnych zatwierdzonych odrębnymi uchwałami Rady Gminy</t>
  </si>
  <si>
    <t>Wysok. nakładów w 2006r</t>
  </si>
  <si>
    <t>1a</t>
  </si>
  <si>
    <t>2a</t>
  </si>
  <si>
    <t>kanalizacja sanitarna w ul.Reja Komorów-Granica</t>
  </si>
  <si>
    <t xml:space="preserve">2003r 2004r </t>
  </si>
  <si>
    <t>dotacje SAPARD</t>
  </si>
  <si>
    <t>kanalizacja sanitarna w ul.Polna-Targowa Michałowice-Opacz Mała</t>
  </si>
  <si>
    <t xml:space="preserve">Program Inwestycji - Budowa dróg na terenie gminy. cel-moderniz. dróg i budowa chodników </t>
  </si>
  <si>
    <t xml:space="preserve">SUW Komorów- modernizacja  </t>
  </si>
  <si>
    <t xml:space="preserve">SUW Pęcice- modernizacja  </t>
  </si>
  <si>
    <t>Program Inwestycji - Budowa sali gimnast. w Nowej Wsi. cel- prowadz. zajęć wych. fiz.z uczniami szkoły oraz udostępnianie mieszkańcom Nowej Wsi</t>
  </si>
  <si>
    <t>Program Inwestycji - Budowa urządzeń odwadn. i małej retencji w gminie cel-moderniz. sieci odwadn.</t>
  </si>
  <si>
    <t>Program Inwestycji - Budowa Centrum Adm. w Regułach wraz z infrast. cel- lokaliz. ułatwi obsł. mieszkań. Gminy</t>
  </si>
  <si>
    <t>Program Inwestycji - Zakupy inw. Urzędu Gminy i podległych jedn.; cel- uspraw. funkcj. UG i podległych jednostek</t>
  </si>
  <si>
    <t>Planow nakł. w 2003r.</t>
  </si>
  <si>
    <t>Załącznik Nr 9</t>
  </si>
  <si>
    <t>Tekst jednolity do załącznika Nr 10 do Uchwały nr V/27/2003 Rady Gminy Michałowice z dnia 10 marca 2003r.</t>
  </si>
  <si>
    <t>do Uchwały Nr XV/90/2003</t>
  </si>
  <si>
    <t>z dnia 15 grudnia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</si>
</sst>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0"/>
  <sheetViews>
    <sheetView tabSelected="1" workbookViewId="0" topLeftCell="A1">
      <pane ySplit="10" topLeftCell="BM37" activePane="bottomLeft" state="frozen"/>
      <selection pane="topLeft" activeCell="A1" sqref="A1"/>
      <selection pane="bottomLeft" activeCell="E8" sqref="E8:E9"/>
    </sheetView>
  </sheetViews>
  <sheetFormatPr defaultColWidth="9.00390625" defaultRowHeight="12.75"/>
  <cols>
    <col min="1" max="1" width="3.125" style="11" customWidth="1"/>
    <col min="2" max="2" width="10.75390625" style="11" customWidth="1"/>
    <col min="3" max="3" width="9.625" style="7" customWidth="1"/>
    <col min="4" max="4" width="5.375" style="7" customWidth="1"/>
    <col min="5" max="5" width="7.375" style="11" customWidth="1"/>
    <col min="6" max="6" width="7.25390625" style="11" customWidth="1"/>
    <col min="7" max="8" width="7.125" style="11" customWidth="1"/>
    <col min="9" max="10" width="6.00390625" style="11" customWidth="1"/>
    <col min="11" max="11" width="6.875" style="11" customWidth="1"/>
    <col min="12" max="12" width="7.375" style="11" customWidth="1"/>
    <col min="13" max="13" width="6.00390625" style="11" customWidth="1"/>
    <col min="14" max="14" width="6.875" style="11" customWidth="1"/>
    <col min="15" max="15" width="7.00390625" style="11" customWidth="1"/>
    <col min="16" max="16" width="7.625" style="11" customWidth="1"/>
    <col min="17" max="17" width="6.125" style="11" customWidth="1"/>
    <col min="18" max="18" width="6.875" style="11" customWidth="1"/>
    <col min="19" max="19" width="7.625" style="11" customWidth="1"/>
    <col min="20" max="20" width="6.25390625" style="11" customWidth="1"/>
    <col min="21" max="21" width="6.875" style="11" customWidth="1"/>
    <col min="22" max="16384" width="9.125" style="11" customWidth="1"/>
  </cols>
  <sheetData>
    <row r="1" spans="2:13" ht="12.75">
      <c r="B1" s="58" t="s">
        <v>65</v>
      </c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</row>
    <row r="2" spans="14:16" ht="12.75">
      <c r="N2" s="13" t="s">
        <v>64</v>
      </c>
      <c r="O2" s="13"/>
      <c r="P2" s="13"/>
    </row>
    <row r="3" spans="14:16" ht="12.75">
      <c r="N3" s="13" t="s">
        <v>66</v>
      </c>
      <c r="O3" s="13"/>
      <c r="P3" s="13"/>
    </row>
    <row r="4" spans="14:16" ht="12.75">
      <c r="N4" s="13" t="s">
        <v>0</v>
      </c>
      <c r="O4" s="13"/>
      <c r="P4" s="13"/>
    </row>
    <row r="5" spans="14:16" ht="12.75">
      <c r="N5" s="13" t="s">
        <v>67</v>
      </c>
      <c r="O5" s="13"/>
      <c r="P5" s="13"/>
    </row>
    <row r="6" spans="1:22" ht="15.75">
      <c r="A6" s="61" t="s">
        <v>46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2"/>
      <c r="R6" s="12"/>
      <c r="S6" s="12"/>
      <c r="T6" s="12"/>
      <c r="U6" s="12"/>
      <c r="V6" s="12"/>
    </row>
    <row r="7" spans="17:23" ht="11.25">
      <c r="Q7" s="42" t="s">
        <v>5</v>
      </c>
      <c r="R7" s="42"/>
      <c r="T7" s="42"/>
      <c r="U7" s="42"/>
      <c r="V7" s="42"/>
      <c r="W7" s="42"/>
    </row>
    <row r="8" spans="1:23" ht="11.25">
      <c r="A8" s="62" t="s">
        <v>1</v>
      </c>
      <c r="B8" s="43" t="s">
        <v>2</v>
      </c>
      <c r="C8" s="45" t="s">
        <v>14</v>
      </c>
      <c r="D8" s="45" t="s">
        <v>3</v>
      </c>
      <c r="E8" s="43" t="s">
        <v>4</v>
      </c>
      <c r="F8" s="55" t="s">
        <v>47</v>
      </c>
      <c r="G8" s="56"/>
      <c r="H8" s="57"/>
      <c r="I8" s="43" t="s">
        <v>63</v>
      </c>
      <c r="J8" s="47" t="s">
        <v>16</v>
      </c>
      <c r="K8" s="47"/>
      <c r="L8" s="43" t="s">
        <v>17</v>
      </c>
      <c r="M8" s="55" t="s">
        <v>11</v>
      </c>
      <c r="N8" s="56"/>
      <c r="O8" s="57"/>
      <c r="P8" s="43" t="s">
        <v>18</v>
      </c>
      <c r="Q8" s="47" t="s">
        <v>11</v>
      </c>
      <c r="R8" s="47"/>
      <c r="S8" s="43" t="s">
        <v>49</v>
      </c>
      <c r="T8" s="47" t="s">
        <v>19</v>
      </c>
      <c r="U8" s="48"/>
      <c r="V8" s="14"/>
      <c r="W8" s="14"/>
    </row>
    <row r="9" spans="1:23" ht="35.25" customHeight="1">
      <c r="A9" s="49"/>
      <c r="B9" s="44"/>
      <c r="C9" s="46"/>
      <c r="D9" s="46"/>
      <c r="E9" s="44"/>
      <c r="F9" s="15" t="s">
        <v>12</v>
      </c>
      <c r="G9" s="16" t="s">
        <v>13</v>
      </c>
      <c r="H9" s="17" t="s">
        <v>54</v>
      </c>
      <c r="I9" s="49"/>
      <c r="J9" s="2" t="s">
        <v>12</v>
      </c>
      <c r="K9" s="18" t="s">
        <v>13</v>
      </c>
      <c r="L9" s="49"/>
      <c r="M9" s="15" t="s">
        <v>12</v>
      </c>
      <c r="N9" s="17" t="s">
        <v>13</v>
      </c>
      <c r="O9" s="17" t="s">
        <v>54</v>
      </c>
      <c r="P9" s="49"/>
      <c r="Q9" s="2" t="s">
        <v>12</v>
      </c>
      <c r="R9" s="19" t="s">
        <v>13</v>
      </c>
      <c r="S9" s="49"/>
      <c r="T9" s="2" t="s">
        <v>12</v>
      </c>
      <c r="U9" s="2" t="s">
        <v>13</v>
      </c>
      <c r="V9" s="14"/>
      <c r="W9" s="14"/>
    </row>
    <row r="10" spans="1:23" ht="10.5" customHeight="1">
      <c r="A10" s="20">
        <v>1</v>
      </c>
      <c r="B10" s="6">
        <v>2</v>
      </c>
      <c r="C10" s="6">
        <v>3</v>
      </c>
      <c r="D10" s="6">
        <v>4</v>
      </c>
      <c r="E10" s="6">
        <v>5</v>
      </c>
      <c r="F10" s="9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14"/>
      <c r="W10" s="14"/>
    </row>
    <row r="11" spans="1:23" ht="75.75" customHeight="1">
      <c r="A11" s="2" t="s">
        <v>31</v>
      </c>
      <c r="B11" s="22" t="s">
        <v>6</v>
      </c>
      <c r="C11" s="9" t="s">
        <v>7</v>
      </c>
      <c r="D11" s="9" t="s">
        <v>15</v>
      </c>
      <c r="E11" s="27">
        <f>SUM(F11+G11+H11)</f>
        <v>21525</v>
      </c>
      <c r="F11" s="27">
        <f aca="true" t="shared" si="0" ref="F11:G17">SUM(J11+M11+Q11+T11)</f>
        <v>11345</v>
      </c>
      <c r="G11" s="27">
        <f t="shared" si="0"/>
        <v>9180</v>
      </c>
      <c r="H11" s="27">
        <f>SUM(O11)</f>
        <v>1000</v>
      </c>
      <c r="I11" s="27">
        <f aca="true" t="shared" si="1" ref="I11:I17">SUM(J11+K11)</f>
        <v>3425</v>
      </c>
      <c r="J11" s="27">
        <f>SUM(J12:J16)</f>
        <v>2045</v>
      </c>
      <c r="K11" s="27">
        <f>SUM(K12:K16)</f>
        <v>1380</v>
      </c>
      <c r="L11" s="27">
        <f>SUM(M11+N11+O11)</f>
        <v>7810</v>
      </c>
      <c r="M11" s="27">
        <f>SUM(M12:M16)</f>
        <v>4110</v>
      </c>
      <c r="N11" s="27">
        <f>SUM(N12:N16)</f>
        <v>2700</v>
      </c>
      <c r="O11" s="27">
        <f>SUM(O12:O16)</f>
        <v>1000</v>
      </c>
      <c r="P11" s="27">
        <f aca="true" t="shared" si="2" ref="P11:P17">SUM(Q11+R11)</f>
        <v>5390</v>
      </c>
      <c r="Q11" s="27">
        <f>SUM(Q12:Q16)</f>
        <v>2790</v>
      </c>
      <c r="R11" s="27">
        <f>SUM(R12:R16)</f>
        <v>2600</v>
      </c>
      <c r="S11" s="27">
        <f aca="true" t="shared" si="3" ref="S11:S17">SUM(T11+U11)</f>
        <v>4900</v>
      </c>
      <c r="T11" s="27">
        <f>SUM(T12:T16)</f>
        <v>2400</v>
      </c>
      <c r="U11" s="27">
        <f>SUM(U12:U16)</f>
        <v>2500</v>
      </c>
      <c r="V11" s="23"/>
      <c r="W11" s="23"/>
    </row>
    <row r="12" spans="1:136" ht="23.25" customHeight="1">
      <c r="A12" s="4">
        <v>1</v>
      </c>
      <c r="B12" s="15" t="s">
        <v>9</v>
      </c>
      <c r="C12" s="6" t="s">
        <v>7</v>
      </c>
      <c r="D12" s="6" t="s">
        <v>15</v>
      </c>
      <c r="E12" s="27">
        <f>SUM(F12+G12+H12)</f>
        <v>10021</v>
      </c>
      <c r="F12" s="28">
        <f t="shared" si="0"/>
        <v>5101</v>
      </c>
      <c r="G12" s="28">
        <f t="shared" si="0"/>
        <v>4920</v>
      </c>
      <c r="H12" s="27">
        <f>SUM(O12)</f>
        <v>0</v>
      </c>
      <c r="I12" s="27">
        <f t="shared" si="1"/>
        <v>2060</v>
      </c>
      <c r="J12" s="29">
        <v>1140</v>
      </c>
      <c r="K12" s="30">
        <v>920</v>
      </c>
      <c r="L12" s="27">
        <f>SUM(M12+N12+O12)</f>
        <v>3391</v>
      </c>
      <c r="M12" s="29">
        <v>1691</v>
      </c>
      <c r="N12" s="31">
        <v>1700</v>
      </c>
      <c r="O12" s="32">
        <v>0</v>
      </c>
      <c r="P12" s="27">
        <f t="shared" si="2"/>
        <v>2490</v>
      </c>
      <c r="Q12" s="29">
        <v>1290</v>
      </c>
      <c r="R12" s="31">
        <v>1200</v>
      </c>
      <c r="S12" s="27">
        <f t="shared" si="3"/>
        <v>2080</v>
      </c>
      <c r="T12" s="29">
        <v>980</v>
      </c>
      <c r="U12" s="29">
        <v>1100</v>
      </c>
      <c r="V12" s="14"/>
      <c r="W12" s="14"/>
      <c r="EF12" s="1"/>
    </row>
    <row r="13" spans="1:23" ht="44.25" customHeight="1">
      <c r="A13" s="4" t="s">
        <v>50</v>
      </c>
      <c r="B13" s="15" t="s">
        <v>52</v>
      </c>
      <c r="C13" s="6" t="s">
        <v>7</v>
      </c>
      <c r="D13" s="6" t="s">
        <v>53</v>
      </c>
      <c r="E13" s="27">
        <f>SUM(F13+G13+H13)</f>
        <v>1174</v>
      </c>
      <c r="F13" s="28">
        <f t="shared" si="0"/>
        <v>674</v>
      </c>
      <c r="G13" s="28">
        <f t="shared" si="0"/>
        <v>0</v>
      </c>
      <c r="H13" s="27">
        <f>SUM(O13)</f>
        <v>500</v>
      </c>
      <c r="I13" s="27">
        <f t="shared" si="1"/>
        <v>75</v>
      </c>
      <c r="J13" s="29">
        <v>75</v>
      </c>
      <c r="K13" s="30">
        <v>0</v>
      </c>
      <c r="L13" s="27">
        <f>SUM(M13+N13+O13)</f>
        <v>1099</v>
      </c>
      <c r="M13" s="29">
        <v>599</v>
      </c>
      <c r="N13" s="31">
        <v>0</v>
      </c>
      <c r="O13" s="32">
        <v>500</v>
      </c>
      <c r="P13" s="27">
        <f t="shared" si="2"/>
        <v>0</v>
      </c>
      <c r="Q13" s="29"/>
      <c r="R13" s="31"/>
      <c r="S13" s="27">
        <f t="shared" si="3"/>
        <v>0</v>
      </c>
      <c r="T13" s="29"/>
      <c r="U13" s="29"/>
      <c r="V13" s="14"/>
      <c r="W13" s="14"/>
    </row>
    <row r="14" spans="1:136" ht="23.25" customHeight="1">
      <c r="A14" s="3">
        <v>2</v>
      </c>
      <c r="B14" s="2" t="s">
        <v>8</v>
      </c>
      <c r="C14" s="9" t="s">
        <v>7</v>
      </c>
      <c r="D14" s="9" t="s">
        <v>15</v>
      </c>
      <c r="E14" s="27">
        <f>SUM(F14+G14+H14)</f>
        <v>6644</v>
      </c>
      <c r="F14" s="28">
        <f t="shared" si="0"/>
        <v>3484</v>
      </c>
      <c r="G14" s="28">
        <f t="shared" si="0"/>
        <v>3160</v>
      </c>
      <c r="H14" s="27">
        <f>SUM(O14)</f>
        <v>0</v>
      </c>
      <c r="I14" s="27">
        <f t="shared" si="1"/>
        <v>1230</v>
      </c>
      <c r="J14" s="28">
        <v>770</v>
      </c>
      <c r="K14" s="33">
        <v>460</v>
      </c>
      <c r="L14" s="27">
        <f>SUM(M14+N14+O14)</f>
        <v>1959</v>
      </c>
      <c r="M14" s="28">
        <v>959</v>
      </c>
      <c r="N14" s="34">
        <v>1000</v>
      </c>
      <c r="O14" s="35">
        <v>0</v>
      </c>
      <c r="P14" s="27">
        <f t="shared" si="2"/>
        <v>1655</v>
      </c>
      <c r="Q14" s="28">
        <v>855</v>
      </c>
      <c r="R14" s="34">
        <v>800</v>
      </c>
      <c r="S14" s="27">
        <f t="shared" si="3"/>
        <v>1800</v>
      </c>
      <c r="T14" s="28">
        <v>900</v>
      </c>
      <c r="U14" s="28">
        <v>900</v>
      </c>
      <c r="V14" s="14"/>
      <c r="W14" s="14"/>
      <c r="EF14" s="14"/>
    </row>
    <row r="15" spans="1:136" ht="69" customHeight="1">
      <c r="A15" s="3" t="s">
        <v>51</v>
      </c>
      <c r="B15" s="15" t="s">
        <v>55</v>
      </c>
      <c r="C15" s="9" t="s">
        <v>7</v>
      </c>
      <c r="D15" s="9" t="s">
        <v>53</v>
      </c>
      <c r="E15" s="27">
        <f>SUM(F15+G15+H15)</f>
        <v>1421</v>
      </c>
      <c r="F15" s="28">
        <f t="shared" si="0"/>
        <v>921</v>
      </c>
      <c r="G15" s="28">
        <f t="shared" si="0"/>
        <v>0</v>
      </c>
      <c r="H15" s="27">
        <f>SUM(O15)</f>
        <v>500</v>
      </c>
      <c r="I15" s="27">
        <f t="shared" si="1"/>
        <v>60</v>
      </c>
      <c r="J15" s="28">
        <v>60</v>
      </c>
      <c r="K15" s="33">
        <v>0</v>
      </c>
      <c r="L15" s="27">
        <f>SUM(M15+N15+O15)</f>
        <v>1361</v>
      </c>
      <c r="M15" s="28">
        <v>861</v>
      </c>
      <c r="N15" s="34"/>
      <c r="O15" s="35">
        <v>500</v>
      </c>
      <c r="P15" s="27">
        <f t="shared" si="2"/>
        <v>0</v>
      </c>
      <c r="Q15" s="28">
        <v>0</v>
      </c>
      <c r="R15" s="34">
        <v>0</v>
      </c>
      <c r="S15" s="27">
        <f t="shared" si="3"/>
        <v>0</v>
      </c>
      <c r="T15" s="28">
        <v>0</v>
      </c>
      <c r="U15" s="28">
        <v>0</v>
      </c>
      <c r="V15" s="14"/>
      <c r="W15" s="14"/>
      <c r="EF15" s="14"/>
    </row>
    <row r="16" spans="1:23" ht="24" customHeight="1">
      <c r="A16" s="3">
        <v>3</v>
      </c>
      <c r="B16" s="2" t="s">
        <v>10</v>
      </c>
      <c r="C16" s="9" t="s">
        <v>7</v>
      </c>
      <c r="D16" s="9" t="s">
        <v>20</v>
      </c>
      <c r="E16" s="27">
        <f aca="true" t="shared" si="4" ref="E16:E38">SUM(F16+G16+H16)</f>
        <v>2265</v>
      </c>
      <c r="F16" s="28">
        <f t="shared" si="0"/>
        <v>1165</v>
      </c>
      <c r="G16" s="28">
        <f t="shared" si="0"/>
        <v>1100</v>
      </c>
      <c r="H16" s="27">
        <f aca="true" t="shared" si="5" ref="H16:H38">SUM(O16)</f>
        <v>0</v>
      </c>
      <c r="I16" s="27">
        <f t="shared" si="1"/>
        <v>0</v>
      </c>
      <c r="J16" s="28">
        <v>0</v>
      </c>
      <c r="K16" s="33">
        <v>0</v>
      </c>
      <c r="L16" s="27">
        <f aca="true" t="shared" si="6" ref="L16:L37">SUM(M16+N16+O16)</f>
        <v>0</v>
      </c>
      <c r="M16" s="28">
        <v>0</v>
      </c>
      <c r="N16" s="34">
        <v>0</v>
      </c>
      <c r="O16" s="34">
        <v>0</v>
      </c>
      <c r="P16" s="27">
        <f t="shared" si="2"/>
        <v>1245</v>
      </c>
      <c r="Q16" s="28">
        <v>645</v>
      </c>
      <c r="R16" s="34">
        <v>600</v>
      </c>
      <c r="S16" s="27">
        <f t="shared" si="3"/>
        <v>1020</v>
      </c>
      <c r="T16" s="28">
        <v>520</v>
      </c>
      <c r="U16" s="28">
        <v>500</v>
      </c>
      <c r="V16" s="14"/>
      <c r="W16" s="14"/>
    </row>
    <row r="17" spans="1:21" ht="68.25" customHeight="1">
      <c r="A17" s="5" t="s">
        <v>32</v>
      </c>
      <c r="B17" s="24" t="s">
        <v>21</v>
      </c>
      <c r="C17" s="9" t="s">
        <v>7</v>
      </c>
      <c r="D17" s="8" t="s">
        <v>15</v>
      </c>
      <c r="E17" s="27">
        <f t="shared" si="4"/>
        <v>2236.9</v>
      </c>
      <c r="F17" s="36">
        <f t="shared" si="0"/>
        <v>1506.9</v>
      </c>
      <c r="G17" s="36">
        <f t="shared" si="0"/>
        <v>730</v>
      </c>
      <c r="H17" s="27">
        <f t="shared" si="5"/>
        <v>0</v>
      </c>
      <c r="I17" s="36">
        <f t="shared" si="1"/>
        <v>539.9</v>
      </c>
      <c r="J17" s="36">
        <f>SUM(J18:J25)</f>
        <v>439.9</v>
      </c>
      <c r="K17" s="36">
        <f>SUM(K18:K20)</f>
        <v>100</v>
      </c>
      <c r="L17" s="27">
        <f t="shared" si="6"/>
        <v>627</v>
      </c>
      <c r="M17" s="36">
        <f>SUM(M18:M25)</f>
        <v>377</v>
      </c>
      <c r="N17" s="36">
        <f>SUM(N18:N25)</f>
        <v>250</v>
      </c>
      <c r="O17" s="36">
        <f>SUM(O18:O25)</f>
        <v>0</v>
      </c>
      <c r="P17" s="36">
        <f t="shared" si="2"/>
        <v>350</v>
      </c>
      <c r="Q17" s="36">
        <f>SUM(Q18:Q25)</f>
        <v>200</v>
      </c>
      <c r="R17" s="36">
        <f>SUM(R18:R20)</f>
        <v>150</v>
      </c>
      <c r="S17" s="36">
        <f t="shared" si="3"/>
        <v>720</v>
      </c>
      <c r="T17" s="36">
        <f>SUM(T18:T25)</f>
        <v>490</v>
      </c>
      <c r="U17" s="36">
        <f>SUM(U18:U25)</f>
        <v>230</v>
      </c>
    </row>
    <row r="18" spans="1:105" ht="22.5">
      <c r="A18" s="3">
        <v>1</v>
      </c>
      <c r="B18" s="18" t="s">
        <v>22</v>
      </c>
      <c r="C18" s="9" t="s">
        <v>7</v>
      </c>
      <c r="D18" s="9" t="s">
        <v>15</v>
      </c>
      <c r="E18" s="27">
        <f t="shared" si="4"/>
        <v>1050</v>
      </c>
      <c r="F18" s="28">
        <f aca="true" t="shared" si="7" ref="F18:F25">SUM(J18+M18+Q18+T18)</f>
        <v>650</v>
      </c>
      <c r="G18" s="28">
        <f aca="true" t="shared" si="8" ref="G18:G25">SUM(K18+N18+R18+U18)</f>
        <v>400</v>
      </c>
      <c r="H18" s="27">
        <f t="shared" si="5"/>
        <v>0</v>
      </c>
      <c r="I18" s="27">
        <f aca="true" t="shared" si="9" ref="I18:I25">SUM(J18+K18)</f>
        <v>220</v>
      </c>
      <c r="J18" s="28">
        <v>220</v>
      </c>
      <c r="K18" s="28">
        <v>0</v>
      </c>
      <c r="L18" s="27">
        <f t="shared" si="6"/>
        <v>330</v>
      </c>
      <c r="M18" s="28">
        <v>180</v>
      </c>
      <c r="N18" s="28">
        <v>150</v>
      </c>
      <c r="O18" s="28">
        <v>0</v>
      </c>
      <c r="P18" s="27">
        <f aca="true" t="shared" si="10" ref="P18:P25">SUM(Q18+R18)</f>
        <v>300</v>
      </c>
      <c r="Q18" s="28">
        <v>150</v>
      </c>
      <c r="R18" s="28">
        <v>150</v>
      </c>
      <c r="S18" s="27">
        <f aca="true" t="shared" si="11" ref="S18:S25">SUM(T18+U18)</f>
        <v>200</v>
      </c>
      <c r="T18" s="28">
        <v>100</v>
      </c>
      <c r="U18" s="28">
        <v>100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21" ht="22.5">
      <c r="A19" s="4">
        <v>2</v>
      </c>
      <c r="B19" s="25" t="s">
        <v>23</v>
      </c>
      <c r="C19" s="6" t="s">
        <v>7</v>
      </c>
      <c r="D19" s="10" t="s">
        <v>29</v>
      </c>
      <c r="E19" s="27">
        <f t="shared" si="4"/>
        <v>247</v>
      </c>
      <c r="F19" s="29">
        <f t="shared" si="7"/>
        <v>147</v>
      </c>
      <c r="G19" s="29">
        <f t="shared" si="8"/>
        <v>100</v>
      </c>
      <c r="H19" s="27">
        <f t="shared" si="5"/>
        <v>0</v>
      </c>
      <c r="I19" s="37">
        <f t="shared" si="9"/>
        <v>0</v>
      </c>
      <c r="J19" s="29">
        <v>0</v>
      </c>
      <c r="K19" s="29">
        <v>0</v>
      </c>
      <c r="L19" s="27">
        <f t="shared" si="6"/>
        <v>147</v>
      </c>
      <c r="M19" s="29">
        <v>97</v>
      </c>
      <c r="N19" s="29">
        <v>50</v>
      </c>
      <c r="O19" s="29">
        <v>0</v>
      </c>
      <c r="P19" s="37">
        <f t="shared" si="10"/>
        <v>0</v>
      </c>
      <c r="Q19" s="29">
        <v>0</v>
      </c>
      <c r="R19" s="29"/>
      <c r="S19" s="37">
        <f t="shared" si="11"/>
        <v>100</v>
      </c>
      <c r="T19" s="29">
        <v>50</v>
      </c>
      <c r="U19" s="29">
        <v>50</v>
      </c>
    </row>
    <row r="20" spans="1:21" ht="22.5">
      <c r="A20" s="3">
        <v>3</v>
      </c>
      <c r="B20" s="18" t="s">
        <v>24</v>
      </c>
      <c r="C20" s="9" t="s">
        <v>7</v>
      </c>
      <c r="D20" s="9" t="s">
        <v>15</v>
      </c>
      <c r="E20" s="27">
        <f t="shared" si="4"/>
        <v>235</v>
      </c>
      <c r="F20" s="28">
        <f t="shared" si="7"/>
        <v>135</v>
      </c>
      <c r="G20" s="28">
        <f t="shared" si="8"/>
        <v>100</v>
      </c>
      <c r="H20" s="27">
        <f t="shared" si="5"/>
        <v>0</v>
      </c>
      <c r="I20" s="27">
        <f t="shared" si="9"/>
        <v>235</v>
      </c>
      <c r="J20" s="28">
        <v>135</v>
      </c>
      <c r="K20" s="28">
        <v>100</v>
      </c>
      <c r="L20" s="27">
        <f t="shared" si="6"/>
        <v>0</v>
      </c>
      <c r="M20" s="28">
        <v>0</v>
      </c>
      <c r="N20" s="28">
        <v>0</v>
      </c>
      <c r="O20" s="28">
        <v>0</v>
      </c>
      <c r="P20" s="27">
        <f t="shared" si="10"/>
        <v>0</v>
      </c>
      <c r="Q20" s="28">
        <v>0</v>
      </c>
      <c r="R20" s="28"/>
      <c r="S20" s="27">
        <f t="shared" si="11"/>
        <v>0</v>
      </c>
      <c r="T20" s="28">
        <v>0</v>
      </c>
      <c r="U20" s="28">
        <v>0</v>
      </c>
    </row>
    <row r="21" spans="1:21" ht="22.5">
      <c r="A21" s="3">
        <v>4</v>
      </c>
      <c r="B21" s="18" t="s">
        <v>25</v>
      </c>
      <c r="C21" s="9" t="s">
        <v>7</v>
      </c>
      <c r="D21" s="8" t="s">
        <v>15</v>
      </c>
      <c r="E21" s="27">
        <f t="shared" si="4"/>
        <v>193.5</v>
      </c>
      <c r="F21" s="28">
        <f t="shared" si="7"/>
        <v>113.5</v>
      </c>
      <c r="G21" s="28">
        <f t="shared" si="8"/>
        <v>80</v>
      </c>
      <c r="H21" s="27">
        <f t="shared" si="5"/>
        <v>0</v>
      </c>
      <c r="I21" s="27">
        <f t="shared" si="9"/>
        <v>33.5</v>
      </c>
      <c r="J21" s="28">
        <v>33.5</v>
      </c>
      <c r="K21" s="28">
        <v>0</v>
      </c>
      <c r="L21" s="27">
        <f t="shared" si="6"/>
        <v>0</v>
      </c>
      <c r="M21" s="28">
        <v>0</v>
      </c>
      <c r="N21" s="28">
        <v>0</v>
      </c>
      <c r="O21" s="28">
        <v>0</v>
      </c>
      <c r="P21" s="27">
        <f t="shared" si="10"/>
        <v>0</v>
      </c>
      <c r="Q21" s="28">
        <v>0</v>
      </c>
      <c r="R21" s="28"/>
      <c r="S21" s="27">
        <f t="shared" si="11"/>
        <v>160</v>
      </c>
      <c r="T21" s="28">
        <v>80</v>
      </c>
      <c r="U21" s="28">
        <v>80</v>
      </c>
    </row>
    <row r="22" spans="1:21" ht="33.75">
      <c r="A22" s="3">
        <v>5</v>
      </c>
      <c r="B22" s="18" t="s">
        <v>26</v>
      </c>
      <c r="C22" s="9" t="s">
        <v>7</v>
      </c>
      <c r="D22" s="8" t="s">
        <v>15</v>
      </c>
      <c r="E22" s="27">
        <f t="shared" si="4"/>
        <v>211.4</v>
      </c>
      <c r="F22" s="28">
        <f t="shared" si="7"/>
        <v>161.4</v>
      </c>
      <c r="G22" s="28">
        <f t="shared" si="8"/>
        <v>50</v>
      </c>
      <c r="H22" s="27">
        <f t="shared" si="5"/>
        <v>0</v>
      </c>
      <c r="I22" s="27">
        <f t="shared" si="9"/>
        <v>51.4</v>
      </c>
      <c r="J22" s="28">
        <v>51.4</v>
      </c>
      <c r="K22" s="28">
        <v>0</v>
      </c>
      <c r="L22" s="27">
        <f t="shared" si="6"/>
        <v>100</v>
      </c>
      <c r="M22" s="28">
        <v>50</v>
      </c>
      <c r="N22" s="28">
        <v>50</v>
      </c>
      <c r="O22" s="28">
        <v>0</v>
      </c>
      <c r="P22" s="27">
        <f t="shared" si="10"/>
        <v>0</v>
      </c>
      <c r="Q22" s="28">
        <v>0</v>
      </c>
      <c r="R22" s="28"/>
      <c r="S22" s="27">
        <f t="shared" si="11"/>
        <v>60</v>
      </c>
      <c r="T22" s="28">
        <v>60</v>
      </c>
      <c r="U22" s="28">
        <v>0</v>
      </c>
    </row>
    <row r="23" spans="1:21" ht="22.5">
      <c r="A23" s="3">
        <v>6</v>
      </c>
      <c r="B23" s="18" t="s">
        <v>27</v>
      </c>
      <c r="C23" s="9" t="s">
        <v>7</v>
      </c>
      <c r="D23" s="8" t="s">
        <v>30</v>
      </c>
      <c r="E23" s="27">
        <f t="shared" si="4"/>
        <v>50</v>
      </c>
      <c r="F23" s="28">
        <f t="shared" si="7"/>
        <v>50</v>
      </c>
      <c r="G23" s="28">
        <f t="shared" si="8"/>
        <v>0</v>
      </c>
      <c r="H23" s="27">
        <f t="shared" si="5"/>
        <v>0</v>
      </c>
      <c r="I23" s="27">
        <f t="shared" si="9"/>
        <v>0</v>
      </c>
      <c r="J23" s="28">
        <v>0</v>
      </c>
      <c r="K23" s="28">
        <v>0</v>
      </c>
      <c r="L23" s="27">
        <f t="shared" si="6"/>
        <v>0</v>
      </c>
      <c r="M23" s="28">
        <v>0</v>
      </c>
      <c r="N23" s="28">
        <v>0</v>
      </c>
      <c r="O23" s="28">
        <v>0</v>
      </c>
      <c r="P23" s="27">
        <f t="shared" si="10"/>
        <v>50</v>
      </c>
      <c r="Q23" s="28">
        <v>50</v>
      </c>
      <c r="R23" s="28"/>
      <c r="S23" s="27">
        <f t="shared" si="11"/>
        <v>0</v>
      </c>
      <c r="T23" s="28">
        <v>0</v>
      </c>
      <c r="U23" s="28">
        <v>0</v>
      </c>
    </row>
    <row r="24" spans="1:21" ht="33" customHeight="1">
      <c r="A24" s="3">
        <v>7</v>
      </c>
      <c r="B24" s="18" t="s">
        <v>57</v>
      </c>
      <c r="C24" s="9" t="s">
        <v>7</v>
      </c>
      <c r="D24" s="8" t="s">
        <v>28</v>
      </c>
      <c r="E24" s="27">
        <f t="shared" si="4"/>
        <v>50</v>
      </c>
      <c r="F24" s="28">
        <f t="shared" si="7"/>
        <v>50</v>
      </c>
      <c r="G24" s="28">
        <f t="shared" si="8"/>
        <v>0</v>
      </c>
      <c r="H24" s="27">
        <f t="shared" si="5"/>
        <v>0</v>
      </c>
      <c r="I24" s="27">
        <f t="shared" si="9"/>
        <v>0</v>
      </c>
      <c r="J24" s="28">
        <v>0</v>
      </c>
      <c r="K24" s="28">
        <v>0</v>
      </c>
      <c r="L24" s="27">
        <f t="shared" si="6"/>
        <v>0</v>
      </c>
      <c r="M24" s="28">
        <v>0</v>
      </c>
      <c r="N24" s="28">
        <v>0</v>
      </c>
      <c r="O24" s="28">
        <v>0</v>
      </c>
      <c r="P24" s="27">
        <f t="shared" si="10"/>
        <v>0</v>
      </c>
      <c r="Q24" s="28">
        <v>0</v>
      </c>
      <c r="R24" s="28"/>
      <c r="S24" s="27">
        <f t="shared" si="11"/>
        <v>50</v>
      </c>
      <c r="T24" s="28">
        <v>50</v>
      </c>
      <c r="U24" s="28">
        <v>0</v>
      </c>
    </row>
    <row r="25" spans="1:21" ht="22.5">
      <c r="A25" s="3">
        <v>8</v>
      </c>
      <c r="B25" s="18" t="s">
        <v>58</v>
      </c>
      <c r="C25" s="9" t="s">
        <v>7</v>
      </c>
      <c r="D25" s="8" t="s">
        <v>29</v>
      </c>
      <c r="E25" s="27">
        <f t="shared" si="4"/>
        <v>200</v>
      </c>
      <c r="F25" s="28">
        <f t="shared" si="7"/>
        <v>200</v>
      </c>
      <c r="G25" s="28">
        <f t="shared" si="8"/>
        <v>0</v>
      </c>
      <c r="H25" s="27">
        <f t="shared" si="5"/>
        <v>0</v>
      </c>
      <c r="I25" s="27">
        <f t="shared" si="9"/>
        <v>0</v>
      </c>
      <c r="J25" s="28">
        <v>0</v>
      </c>
      <c r="K25" s="28">
        <v>0</v>
      </c>
      <c r="L25" s="27">
        <f t="shared" si="6"/>
        <v>50</v>
      </c>
      <c r="M25" s="28">
        <v>50</v>
      </c>
      <c r="N25" s="28">
        <v>0</v>
      </c>
      <c r="O25" s="28">
        <v>0</v>
      </c>
      <c r="P25" s="27">
        <f t="shared" si="10"/>
        <v>0</v>
      </c>
      <c r="Q25" s="28">
        <v>0</v>
      </c>
      <c r="R25" s="28"/>
      <c r="S25" s="27">
        <f t="shared" si="11"/>
        <v>150</v>
      </c>
      <c r="T25" s="28">
        <v>150</v>
      </c>
      <c r="U25" s="28">
        <v>0</v>
      </c>
    </row>
    <row r="26" spans="1:21" ht="89.25" customHeight="1">
      <c r="A26" s="2" t="s">
        <v>33</v>
      </c>
      <c r="B26" s="26" t="s">
        <v>56</v>
      </c>
      <c r="C26" s="9" t="s">
        <v>7</v>
      </c>
      <c r="D26" s="9" t="s">
        <v>15</v>
      </c>
      <c r="E26" s="27">
        <f t="shared" si="4"/>
        <v>7200</v>
      </c>
      <c r="F26" s="27">
        <f>SUM(J26+M26+Q26+T26)</f>
        <v>4820</v>
      </c>
      <c r="G26" s="27">
        <f>SUM(K26+N26+R26+U26)</f>
        <v>2380</v>
      </c>
      <c r="H26" s="27">
        <f t="shared" si="5"/>
        <v>0</v>
      </c>
      <c r="I26" s="27">
        <f>SUM(J26+K26)</f>
        <v>1970</v>
      </c>
      <c r="J26" s="27">
        <v>1970</v>
      </c>
      <c r="K26" s="27">
        <v>0</v>
      </c>
      <c r="L26" s="27">
        <f t="shared" si="6"/>
        <v>1435</v>
      </c>
      <c r="M26" s="27">
        <v>735</v>
      </c>
      <c r="N26" s="27">
        <v>700</v>
      </c>
      <c r="O26" s="27">
        <v>0</v>
      </c>
      <c r="P26" s="27">
        <f>SUM(Q26+R26)</f>
        <v>2110</v>
      </c>
      <c r="Q26" s="27">
        <v>1110</v>
      </c>
      <c r="R26" s="27">
        <v>1000</v>
      </c>
      <c r="S26" s="27">
        <f>SUM(T26+U26)</f>
        <v>1685</v>
      </c>
      <c r="T26" s="27">
        <v>1005</v>
      </c>
      <c r="U26" s="27">
        <v>680</v>
      </c>
    </row>
    <row r="27" spans="1:21" ht="99.75" customHeight="1">
      <c r="A27" s="2" t="s">
        <v>34</v>
      </c>
      <c r="B27" s="22" t="s">
        <v>60</v>
      </c>
      <c r="C27" s="9" t="s">
        <v>7</v>
      </c>
      <c r="D27" s="9" t="s">
        <v>15</v>
      </c>
      <c r="E27" s="27">
        <f t="shared" si="4"/>
        <v>5220</v>
      </c>
      <c r="F27" s="27">
        <f>SUM(J27+M27+Q27+T27)</f>
        <v>3550</v>
      </c>
      <c r="G27" s="27">
        <f>SUM(K27+N27+R27+U27)</f>
        <v>1670</v>
      </c>
      <c r="H27" s="27">
        <f t="shared" si="5"/>
        <v>0</v>
      </c>
      <c r="I27" s="27">
        <f>SUM(J27+K27)</f>
        <v>650</v>
      </c>
      <c r="J27" s="27">
        <f>SUM(J28:J34)</f>
        <v>650</v>
      </c>
      <c r="K27" s="27">
        <f>SUM(K28:K34)</f>
        <v>0</v>
      </c>
      <c r="L27" s="27">
        <f t="shared" si="6"/>
        <v>2070</v>
      </c>
      <c r="M27" s="27">
        <f>SUM(M28:M34)</f>
        <v>1070</v>
      </c>
      <c r="N27" s="27">
        <f>SUM(N28:N34)</f>
        <v>1000</v>
      </c>
      <c r="O27" s="27">
        <f>SUM(O28:O34)</f>
        <v>0</v>
      </c>
      <c r="P27" s="27">
        <f>SUM(Q27+R27)</f>
        <v>1340</v>
      </c>
      <c r="Q27" s="27">
        <f>SUM(Q28:Q34)</f>
        <v>670</v>
      </c>
      <c r="R27" s="27">
        <f>SUM(R28:R34)</f>
        <v>670</v>
      </c>
      <c r="S27" s="27">
        <f>SUM(T27+U27)</f>
        <v>1160</v>
      </c>
      <c r="T27" s="27">
        <f>SUM(T28:T34)</f>
        <v>1160</v>
      </c>
      <c r="U27" s="27">
        <f>SUM(U28:U34)</f>
        <v>0</v>
      </c>
    </row>
    <row r="28" spans="1:21" ht="22.5">
      <c r="A28" s="3">
        <v>1</v>
      </c>
      <c r="B28" s="2" t="s">
        <v>35</v>
      </c>
      <c r="C28" s="9" t="s">
        <v>7</v>
      </c>
      <c r="D28" s="9" t="s">
        <v>15</v>
      </c>
      <c r="E28" s="27">
        <f t="shared" si="4"/>
        <v>2700</v>
      </c>
      <c r="F28" s="28">
        <f aca="true" t="shared" si="12" ref="F28:F34">SUM(J28+M28+Q28+Q28)</f>
        <v>1450</v>
      </c>
      <c r="G28" s="28">
        <f aca="true" t="shared" si="13" ref="G28:G34">SUM(K28+N28+R28+R28)</f>
        <v>1250</v>
      </c>
      <c r="H28" s="27">
        <f t="shared" si="5"/>
        <v>0</v>
      </c>
      <c r="I28" s="27">
        <f aca="true" t="shared" si="14" ref="I28:I34">SUM(J28+K28)</f>
        <v>200</v>
      </c>
      <c r="J28" s="28">
        <v>200</v>
      </c>
      <c r="K28" s="28">
        <v>0</v>
      </c>
      <c r="L28" s="27">
        <f t="shared" si="6"/>
        <v>700</v>
      </c>
      <c r="M28" s="33">
        <v>350</v>
      </c>
      <c r="N28" s="28">
        <v>350</v>
      </c>
      <c r="O28" s="28">
        <v>0</v>
      </c>
      <c r="P28" s="27">
        <f aca="true" t="shared" si="15" ref="P28:P34">SUM(Q28+R28)</f>
        <v>900</v>
      </c>
      <c r="Q28" s="33">
        <v>450</v>
      </c>
      <c r="R28" s="28">
        <v>450</v>
      </c>
      <c r="S28" s="27">
        <f aca="true" t="shared" si="16" ref="S28:S34">SUM(T28+U28)</f>
        <v>900</v>
      </c>
      <c r="T28" s="28">
        <v>900</v>
      </c>
      <c r="U28" s="28">
        <v>0</v>
      </c>
    </row>
    <row r="29" spans="1:21" ht="47.25" customHeight="1">
      <c r="A29" s="3">
        <v>2</v>
      </c>
      <c r="B29" s="2" t="s">
        <v>36</v>
      </c>
      <c r="C29" s="9" t="s">
        <v>7</v>
      </c>
      <c r="D29" s="9" t="s">
        <v>15</v>
      </c>
      <c r="E29" s="27">
        <f t="shared" si="4"/>
        <v>880</v>
      </c>
      <c r="F29" s="28">
        <f t="shared" si="12"/>
        <v>490</v>
      </c>
      <c r="G29" s="28">
        <f t="shared" si="13"/>
        <v>390</v>
      </c>
      <c r="H29" s="27">
        <f t="shared" si="5"/>
        <v>0</v>
      </c>
      <c r="I29" s="27">
        <f t="shared" si="14"/>
        <v>80</v>
      </c>
      <c r="J29" s="28">
        <v>80</v>
      </c>
      <c r="K29" s="28">
        <v>0</v>
      </c>
      <c r="L29" s="27">
        <f t="shared" si="6"/>
        <v>660</v>
      </c>
      <c r="M29" s="33">
        <v>330</v>
      </c>
      <c r="N29" s="28">
        <v>330</v>
      </c>
      <c r="O29" s="28">
        <v>0</v>
      </c>
      <c r="P29" s="27">
        <f t="shared" si="15"/>
        <v>70</v>
      </c>
      <c r="Q29" s="33">
        <v>40</v>
      </c>
      <c r="R29" s="28">
        <v>30</v>
      </c>
      <c r="S29" s="27">
        <f t="shared" si="16"/>
        <v>0</v>
      </c>
      <c r="T29" s="28">
        <v>0</v>
      </c>
      <c r="U29" s="28">
        <v>0</v>
      </c>
    </row>
    <row r="30" spans="1:21" ht="29.25" customHeight="1">
      <c r="A30" s="3">
        <v>3</v>
      </c>
      <c r="B30" s="2" t="s">
        <v>37</v>
      </c>
      <c r="C30" s="9" t="s">
        <v>7</v>
      </c>
      <c r="D30" s="9" t="s">
        <v>15</v>
      </c>
      <c r="E30" s="27">
        <f t="shared" si="4"/>
        <v>140</v>
      </c>
      <c r="F30" s="28">
        <f t="shared" si="12"/>
        <v>90</v>
      </c>
      <c r="G30" s="28">
        <f t="shared" si="13"/>
        <v>50</v>
      </c>
      <c r="H30" s="27">
        <f t="shared" si="5"/>
        <v>0</v>
      </c>
      <c r="I30" s="38">
        <f t="shared" si="14"/>
        <v>40</v>
      </c>
      <c r="J30" s="39">
        <v>40</v>
      </c>
      <c r="K30" s="39">
        <v>0</v>
      </c>
      <c r="L30" s="27">
        <f t="shared" si="6"/>
        <v>100</v>
      </c>
      <c r="M30" s="40">
        <v>50</v>
      </c>
      <c r="N30" s="39">
        <v>50</v>
      </c>
      <c r="O30" s="39">
        <v>0</v>
      </c>
      <c r="P30" s="38">
        <f t="shared" si="15"/>
        <v>0</v>
      </c>
      <c r="Q30" s="40">
        <v>0</v>
      </c>
      <c r="R30" s="39">
        <v>0</v>
      </c>
      <c r="S30" s="38">
        <f t="shared" si="16"/>
        <v>0</v>
      </c>
      <c r="T30" s="39">
        <v>0</v>
      </c>
      <c r="U30" s="39">
        <v>0</v>
      </c>
    </row>
    <row r="31" spans="1:21" ht="31.5" customHeight="1">
      <c r="A31" s="3">
        <v>4</v>
      </c>
      <c r="B31" s="2" t="s">
        <v>38</v>
      </c>
      <c r="C31" s="9" t="s">
        <v>7</v>
      </c>
      <c r="D31" s="9" t="s">
        <v>15</v>
      </c>
      <c r="E31" s="27">
        <f t="shared" si="4"/>
        <v>590</v>
      </c>
      <c r="F31" s="28">
        <f t="shared" si="12"/>
        <v>320</v>
      </c>
      <c r="G31" s="28">
        <f t="shared" si="13"/>
        <v>270</v>
      </c>
      <c r="H31" s="27">
        <f t="shared" si="5"/>
        <v>0</v>
      </c>
      <c r="I31" s="27">
        <f t="shared" si="14"/>
        <v>40</v>
      </c>
      <c r="J31" s="28">
        <v>40</v>
      </c>
      <c r="K31" s="28">
        <v>0</v>
      </c>
      <c r="L31" s="27">
        <f t="shared" si="6"/>
        <v>110</v>
      </c>
      <c r="M31" s="33">
        <v>60</v>
      </c>
      <c r="N31" s="28">
        <v>50</v>
      </c>
      <c r="O31" s="28">
        <v>0</v>
      </c>
      <c r="P31" s="27">
        <f t="shared" si="15"/>
        <v>220</v>
      </c>
      <c r="Q31" s="33">
        <v>110</v>
      </c>
      <c r="R31" s="28">
        <v>110</v>
      </c>
      <c r="S31" s="27">
        <f t="shared" si="16"/>
        <v>0</v>
      </c>
      <c r="T31" s="28">
        <v>0</v>
      </c>
      <c r="U31" s="28">
        <v>0</v>
      </c>
    </row>
    <row r="32" spans="1:21" ht="33.75">
      <c r="A32" s="3">
        <v>5</v>
      </c>
      <c r="B32" s="2" t="s">
        <v>41</v>
      </c>
      <c r="C32" s="9" t="s">
        <v>7</v>
      </c>
      <c r="D32" s="9" t="s">
        <v>15</v>
      </c>
      <c r="E32" s="27">
        <f t="shared" si="4"/>
        <v>190</v>
      </c>
      <c r="F32" s="28">
        <f t="shared" si="12"/>
        <v>130</v>
      </c>
      <c r="G32" s="28">
        <f t="shared" si="13"/>
        <v>60</v>
      </c>
      <c r="H32" s="27">
        <f t="shared" si="5"/>
        <v>0</v>
      </c>
      <c r="I32" s="27">
        <f t="shared" si="14"/>
        <v>20</v>
      </c>
      <c r="J32" s="28">
        <v>20</v>
      </c>
      <c r="K32" s="28">
        <v>0</v>
      </c>
      <c r="L32" s="27">
        <f t="shared" si="6"/>
        <v>70</v>
      </c>
      <c r="M32" s="33">
        <v>70</v>
      </c>
      <c r="N32" s="28">
        <v>0</v>
      </c>
      <c r="O32" s="28">
        <v>0</v>
      </c>
      <c r="P32" s="27">
        <f t="shared" si="15"/>
        <v>50</v>
      </c>
      <c r="Q32" s="33">
        <v>20</v>
      </c>
      <c r="R32" s="28">
        <v>30</v>
      </c>
      <c r="S32" s="27">
        <f t="shared" si="16"/>
        <v>120</v>
      </c>
      <c r="T32" s="28">
        <v>120</v>
      </c>
      <c r="U32" s="28">
        <v>0</v>
      </c>
    </row>
    <row r="33" spans="1:21" ht="25.5" customHeight="1">
      <c r="A33" s="3">
        <v>6</v>
      </c>
      <c r="B33" s="2" t="s">
        <v>39</v>
      </c>
      <c r="C33" s="9" t="s">
        <v>7</v>
      </c>
      <c r="D33" s="9" t="s">
        <v>15</v>
      </c>
      <c r="E33" s="27">
        <f t="shared" si="4"/>
        <v>720</v>
      </c>
      <c r="F33" s="28">
        <f t="shared" si="12"/>
        <v>470</v>
      </c>
      <c r="G33" s="28">
        <f t="shared" si="13"/>
        <v>250</v>
      </c>
      <c r="H33" s="27">
        <f t="shared" si="5"/>
        <v>0</v>
      </c>
      <c r="I33" s="27">
        <f t="shared" si="14"/>
        <v>220</v>
      </c>
      <c r="J33" s="28">
        <v>220</v>
      </c>
      <c r="K33" s="28">
        <v>0</v>
      </c>
      <c r="L33" s="27">
        <f t="shared" si="6"/>
        <v>300</v>
      </c>
      <c r="M33" s="33">
        <v>150</v>
      </c>
      <c r="N33" s="28">
        <v>150</v>
      </c>
      <c r="O33" s="28">
        <v>0</v>
      </c>
      <c r="P33" s="27">
        <f t="shared" si="15"/>
        <v>100</v>
      </c>
      <c r="Q33" s="33">
        <v>50</v>
      </c>
      <c r="R33" s="28">
        <v>50</v>
      </c>
      <c r="S33" s="27">
        <f t="shared" si="16"/>
        <v>140</v>
      </c>
      <c r="T33" s="28">
        <v>140</v>
      </c>
      <c r="U33" s="28">
        <v>0</v>
      </c>
    </row>
    <row r="34" spans="1:21" ht="33.75">
      <c r="A34" s="3">
        <v>7</v>
      </c>
      <c r="B34" s="2" t="s">
        <v>40</v>
      </c>
      <c r="C34" s="9" t="s">
        <v>7</v>
      </c>
      <c r="D34" s="9" t="s">
        <v>15</v>
      </c>
      <c r="E34" s="27">
        <f t="shared" si="4"/>
        <v>180</v>
      </c>
      <c r="F34" s="28">
        <f t="shared" si="12"/>
        <v>110</v>
      </c>
      <c r="G34" s="28">
        <f t="shared" si="13"/>
        <v>70</v>
      </c>
      <c r="H34" s="27">
        <f t="shared" si="5"/>
        <v>0</v>
      </c>
      <c r="I34" s="27">
        <f t="shared" si="14"/>
        <v>50</v>
      </c>
      <c r="J34" s="28">
        <v>50</v>
      </c>
      <c r="K34" s="28">
        <v>0</v>
      </c>
      <c r="L34" s="27">
        <f t="shared" si="6"/>
        <v>130</v>
      </c>
      <c r="M34" s="33">
        <v>60</v>
      </c>
      <c r="N34" s="28">
        <v>70</v>
      </c>
      <c r="O34" s="28">
        <v>0</v>
      </c>
      <c r="P34" s="27">
        <f t="shared" si="15"/>
        <v>0</v>
      </c>
      <c r="Q34" s="33">
        <v>0</v>
      </c>
      <c r="R34" s="28">
        <v>0</v>
      </c>
      <c r="S34" s="27">
        <f t="shared" si="16"/>
        <v>0</v>
      </c>
      <c r="T34" s="28">
        <v>0</v>
      </c>
      <c r="U34" s="28">
        <v>0</v>
      </c>
    </row>
    <row r="35" spans="1:21" ht="157.5">
      <c r="A35" s="2" t="s">
        <v>42</v>
      </c>
      <c r="B35" s="26" t="s">
        <v>59</v>
      </c>
      <c r="C35" s="9" t="s">
        <v>7</v>
      </c>
      <c r="D35" s="9" t="s">
        <v>15</v>
      </c>
      <c r="E35" s="27">
        <f t="shared" si="4"/>
        <v>1803.5</v>
      </c>
      <c r="F35" s="27">
        <f aca="true" t="shared" si="17" ref="F35:G37">SUM(J35+M35+Q35+T35)</f>
        <v>1803.5</v>
      </c>
      <c r="G35" s="27">
        <f t="shared" si="17"/>
        <v>0</v>
      </c>
      <c r="H35" s="27">
        <f t="shared" si="5"/>
        <v>0</v>
      </c>
      <c r="I35" s="27">
        <f>SUM(J35+K35)</f>
        <v>53.5</v>
      </c>
      <c r="J35" s="27">
        <v>53.5</v>
      </c>
      <c r="K35" s="27">
        <v>0</v>
      </c>
      <c r="L35" s="27">
        <f t="shared" si="6"/>
        <v>100</v>
      </c>
      <c r="M35" s="27">
        <v>100</v>
      </c>
      <c r="N35" s="27">
        <v>0</v>
      </c>
      <c r="O35" s="41">
        <v>0</v>
      </c>
      <c r="P35" s="27">
        <f>SUM(Q35+R35)</f>
        <v>800</v>
      </c>
      <c r="Q35" s="27">
        <v>800</v>
      </c>
      <c r="R35" s="27">
        <v>0</v>
      </c>
      <c r="S35" s="27">
        <f>SUM(T35+U35)</f>
        <v>850</v>
      </c>
      <c r="T35" s="27">
        <v>850</v>
      </c>
      <c r="U35" s="27">
        <v>0</v>
      </c>
    </row>
    <row r="36" spans="1:21" ht="109.5" customHeight="1">
      <c r="A36" s="5" t="s">
        <v>43</v>
      </c>
      <c r="B36" s="24" t="s">
        <v>61</v>
      </c>
      <c r="C36" s="9" t="s">
        <v>7</v>
      </c>
      <c r="D36" s="8" t="s">
        <v>15</v>
      </c>
      <c r="E36" s="27">
        <f t="shared" si="4"/>
        <v>2180</v>
      </c>
      <c r="F36" s="27">
        <f t="shared" si="17"/>
        <v>1580</v>
      </c>
      <c r="G36" s="27">
        <f t="shared" si="17"/>
        <v>600</v>
      </c>
      <c r="H36" s="27">
        <f t="shared" si="5"/>
        <v>0</v>
      </c>
      <c r="I36" s="27">
        <f>SUM(J36+K36)</f>
        <v>0</v>
      </c>
      <c r="J36" s="27">
        <v>0</v>
      </c>
      <c r="K36" s="27">
        <v>0</v>
      </c>
      <c r="L36" s="27">
        <f t="shared" si="6"/>
        <v>1270</v>
      </c>
      <c r="M36" s="27">
        <v>670</v>
      </c>
      <c r="N36" s="27">
        <v>600</v>
      </c>
      <c r="O36" s="27">
        <v>0</v>
      </c>
      <c r="P36" s="27">
        <f>SUM(Q36+R36)</f>
        <v>910</v>
      </c>
      <c r="Q36" s="27">
        <v>910</v>
      </c>
      <c r="R36" s="27">
        <v>0</v>
      </c>
      <c r="S36" s="27">
        <f>SUM(T36+U36)</f>
        <v>0</v>
      </c>
      <c r="T36" s="27">
        <v>0</v>
      </c>
      <c r="U36" s="27">
        <v>0</v>
      </c>
    </row>
    <row r="37" spans="1:21" ht="120" customHeight="1">
      <c r="A37" s="5" t="s">
        <v>44</v>
      </c>
      <c r="B37" s="24" t="s">
        <v>62</v>
      </c>
      <c r="C37" s="8" t="s">
        <v>7</v>
      </c>
      <c r="D37" s="8" t="s">
        <v>15</v>
      </c>
      <c r="E37" s="27">
        <f t="shared" si="4"/>
        <v>677.2</v>
      </c>
      <c r="F37" s="36">
        <f t="shared" si="17"/>
        <v>677.2</v>
      </c>
      <c r="G37" s="36">
        <f t="shared" si="17"/>
        <v>0</v>
      </c>
      <c r="H37" s="27">
        <f t="shared" si="5"/>
        <v>0</v>
      </c>
      <c r="I37" s="36">
        <f>SUM(J37+K37)</f>
        <v>85.2</v>
      </c>
      <c r="J37" s="36">
        <f>81.2+4</f>
        <v>85.2</v>
      </c>
      <c r="K37" s="36">
        <v>0</v>
      </c>
      <c r="L37" s="27">
        <f t="shared" si="6"/>
        <v>100</v>
      </c>
      <c r="M37" s="36">
        <v>100</v>
      </c>
      <c r="N37" s="36">
        <v>0</v>
      </c>
      <c r="O37" s="36">
        <v>0</v>
      </c>
      <c r="P37" s="36">
        <f>SUM(Q37+R37)</f>
        <v>100</v>
      </c>
      <c r="Q37" s="36">
        <v>100</v>
      </c>
      <c r="R37" s="36">
        <v>0</v>
      </c>
      <c r="S37" s="36">
        <f>SUM(T37+U37)</f>
        <v>392</v>
      </c>
      <c r="T37" s="36">
        <v>392</v>
      </c>
      <c r="U37" s="36">
        <v>0</v>
      </c>
    </row>
    <row r="38" spans="1:21" ht="11.25">
      <c r="A38" s="52" t="s">
        <v>45</v>
      </c>
      <c r="B38" s="53"/>
      <c r="C38" s="53"/>
      <c r="D38" s="54"/>
      <c r="E38" s="27">
        <f t="shared" si="4"/>
        <v>40842.600000000006</v>
      </c>
      <c r="F38" s="28">
        <f>SUM(F11+F17+F26+F27+F35+F36+F37)</f>
        <v>25282.600000000002</v>
      </c>
      <c r="G38" s="28">
        <f>SUM(G11+G17+G26+G27+G35+G36+G37)</f>
        <v>14560</v>
      </c>
      <c r="H38" s="27">
        <f t="shared" si="5"/>
        <v>1000</v>
      </c>
      <c r="I38" s="27">
        <f>SUM(J38+K38)</f>
        <v>6723.599999999999</v>
      </c>
      <c r="J38" s="28">
        <f>SUM(J11+J17+J26+J27+J35+J36+J37)</f>
        <v>5243.599999999999</v>
      </c>
      <c r="K38" s="28">
        <f>SUM(K11+K17+K26+K27+K35+K36+K37)</f>
        <v>1480</v>
      </c>
      <c r="L38" s="27">
        <f>SUM(M38+N38+O38)</f>
        <v>13412</v>
      </c>
      <c r="M38" s="28">
        <f>SUM(M11+M17+M26+M27+M35+M36+M37)</f>
        <v>7162</v>
      </c>
      <c r="N38" s="28">
        <f>SUM(N11+N17+N26+N27+N35+N36+N37)</f>
        <v>5250</v>
      </c>
      <c r="O38" s="28">
        <f>SUM(O11+O17+O26+O27+O35+O36+O37)</f>
        <v>1000</v>
      </c>
      <c r="P38" s="27">
        <f>SUM(Q38+R38)</f>
        <v>11000</v>
      </c>
      <c r="Q38" s="28">
        <f>SUM(Q11+Q17+Q26+Q27+Q35+Q36+Q37)</f>
        <v>6580</v>
      </c>
      <c r="R38" s="28">
        <f>SUM(R11+R17+R26+R27+R35+R36+R37)</f>
        <v>4420</v>
      </c>
      <c r="S38" s="27">
        <f>SUM(T38+U38)</f>
        <v>9707</v>
      </c>
      <c r="T38" s="28">
        <f>SUM(T11+T17+T26+T27+T35+T36+T37)</f>
        <v>6297</v>
      </c>
      <c r="U38" s="28">
        <f>SUM(U11+U17+U26+U27+U35+U36+U37)</f>
        <v>3410</v>
      </c>
    </row>
    <row r="40" spans="1:16" ht="12.75">
      <c r="A40" s="50" t="s">
        <v>48</v>
      </c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51"/>
      <c r="M40" s="51"/>
      <c r="N40" s="51"/>
      <c r="O40" s="51"/>
      <c r="P40" s="51"/>
    </row>
  </sheetData>
  <mergeCells count="21">
    <mergeCell ref="B1:M1"/>
    <mergeCell ref="A6:P6"/>
    <mergeCell ref="A8:A9"/>
    <mergeCell ref="B8:B9"/>
    <mergeCell ref="P8:P9"/>
    <mergeCell ref="Q8:R8"/>
    <mergeCell ref="A40:P40"/>
    <mergeCell ref="A38:D38"/>
    <mergeCell ref="C8:C9"/>
    <mergeCell ref="F8:H8"/>
    <mergeCell ref="M8:O8"/>
    <mergeCell ref="V7:W7"/>
    <mergeCell ref="Q7:R7"/>
    <mergeCell ref="E8:E9"/>
    <mergeCell ref="D8:D9"/>
    <mergeCell ref="T8:U8"/>
    <mergeCell ref="J8:K8"/>
    <mergeCell ref="T7:U7"/>
    <mergeCell ref="I8:I9"/>
    <mergeCell ref="L8:L9"/>
    <mergeCell ref="S8:S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U.G.M.</dc:creator>
  <cp:keywords/>
  <dc:description/>
  <cp:lastModifiedBy>U.G.M.</cp:lastModifiedBy>
  <cp:lastPrinted>2003-12-16T18:55:31Z</cp:lastPrinted>
  <dcterms:created xsi:type="dcterms:W3CDTF">2003-08-18T11:54:31Z</dcterms:created>
  <dcterms:modified xsi:type="dcterms:W3CDTF">2003-12-19T10:56:26Z</dcterms:modified>
  <cp:category/>
  <cp:version/>
  <cp:contentType/>
  <cp:contentStatus/>
</cp:coreProperties>
</file>