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41" yWindow="65341" windowWidth="17400" windowHeight="12780" activeTab="0"/>
  </bookViews>
  <sheets>
    <sheet name="G" sheetId="1" r:id="rId1"/>
  </sheets>
  <definedNames>
    <definedName name="_xlnm.Print_Area" localSheetId="0">'G'!$A$1:$S$133</definedName>
    <definedName name="_xlnm.Print_Titles" localSheetId="0">'G'!$3:$6</definedName>
  </definedNames>
  <calcPr fullCalcOnLoad="1"/>
</workbook>
</file>

<file path=xl/sharedStrings.xml><?xml version="1.0" encoding="utf-8"?>
<sst xmlns="http://schemas.openxmlformats.org/spreadsheetml/2006/main" count="331" uniqueCount="146">
  <si>
    <t>x</t>
  </si>
  <si>
    <t>układ wg przedsięwzięć/programów/projektów/zadań</t>
  </si>
  <si>
    <t>Nazwa i cel</t>
  </si>
  <si>
    <t>Klasyfikacja budżetowa</t>
  </si>
  <si>
    <t>Od</t>
  </si>
  <si>
    <t>Do</t>
  </si>
  <si>
    <t>Dział</t>
  </si>
  <si>
    <t>Rozdz.</t>
  </si>
  <si>
    <t>Przedsięwzięcia ogółem</t>
  </si>
  <si>
    <t>– wydatki bieżące</t>
  </si>
  <si>
    <t>– wydatki majątkowe</t>
  </si>
  <si>
    <t>1) programy, projekty lub zadania (razem)</t>
  </si>
  <si>
    <t>program 1 ogółem</t>
  </si>
  <si>
    <t xml:space="preserve"> - wyszczególnienie wydatków na program wg klasyfikacji budżetowej</t>
  </si>
  <si>
    <t>b) programy, projekty lub zadania związane z umowami partnerstwa publiczno-prywatnego (razem)</t>
  </si>
  <si>
    <t>c) programy, projekty lub zadania pozostałe (inne niż wymienione w lit. a i b (razem)</t>
  </si>
  <si>
    <t>umowa 1 ogółem</t>
  </si>
  <si>
    <t>3) gwarancje i poręczenia udzielane przez jednostki samorządu terytorialnego (razem)</t>
  </si>
  <si>
    <t>Jednostka odpowiedzialna</t>
  </si>
  <si>
    <t>Łączne nakłady finansowe</t>
  </si>
  <si>
    <t>Wydatki poniesione w latach poprzednich</t>
  </si>
  <si>
    <t>Okres realizacji (w wierszu program/umowa)</t>
  </si>
  <si>
    <t>Limit zobowiązań</t>
  </si>
  <si>
    <t>Gmina Michałowice</t>
  </si>
  <si>
    <t>Budowa kanalizacji sanitarnej w ul. Jałowcowej w Opaczy Małej</t>
  </si>
  <si>
    <t>010</t>
  </si>
  <si>
    <t>01010</t>
  </si>
  <si>
    <t>Opracowanie koncepcji kanalizacji, wykonanie ekspertyz, badań i modernizacja sieci gazowych</t>
  </si>
  <si>
    <t>Budowa sieci wodociągowej na terenie Gminy</t>
  </si>
  <si>
    <t>Budowa SUW Michałowice -Reguły</t>
  </si>
  <si>
    <t>Budowa sieci wodociągowej w ul. Jałowcowej w Opaczy Małej</t>
  </si>
  <si>
    <t xml:space="preserve">Modernizacja SUW Komorów </t>
  </si>
  <si>
    <t>Przebudowa ul. Akacjowej w Opaczy Kol.</t>
  </si>
  <si>
    <t>Budowa ciągu pieszo-rowerowego Reguły-Pęcice ul. Powstańców Warszawy</t>
  </si>
  <si>
    <t>Przebudowa ul. Bodycha w Regułach i Opaczy Kol.</t>
  </si>
  <si>
    <t>Budowa Alei Jana Pawła II w Komorowie</t>
  </si>
  <si>
    <t>Budowa systemu ścieżek rowerowych</t>
  </si>
  <si>
    <t>Budowa zbiornika retencyjnego w Michałowicach</t>
  </si>
  <si>
    <t>Odwodnienie Pęcic Małych</t>
  </si>
  <si>
    <t>Budowa odwodnienia w Michałowicach Wsi</t>
  </si>
  <si>
    <t>Przebudowa rowu U-1 odwadniającego wraz z budową zbiornika retencyjnego w dolinie rzeki Raszynki</t>
  </si>
  <si>
    <t>Odwodnienie na terenie Gminy (dok. proj. i wyk)</t>
  </si>
  <si>
    <t>Rozbudowa Szkoły w Michałowicach</t>
  </si>
  <si>
    <t>Budowa budynków socjalnych</t>
  </si>
  <si>
    <t>Zakupy mienia komunalnego</t>
  </si>
  <si>
    <t>Zakupy inwestycyjne Urzędu Gminy (zakup oprogramowania, sprzętu biurowego).</t>
  </si>
  <si>
    <t>Budowa zespołu szkolno-przeszkolnego w Regułach</t>
  </si>
  <si>
    <t xml:space="preserve">Budowa gminnego przedszkola w Granicy </t>
  </si>
  <si>
    <t>Modernizacja budynku przedszkola wraz z modernizacją placu zabaw w Nowej Wsi</t>
  </si>
  <si>
    <t xml:space="preserve">Modernizacja budynku przedszkola w Michałowicach </t>
  </si>
  <si>
    <t>Modernizacja oświetlenia ulicznego na terenie gminy (dok. i wyk.)</t>
  </si>
  <si>
    <t>Budowa boisk w Pęcicach Małych</t>
  </si>
  <si>
    <t>Budowa ośrodka dziennego pobytu dla ludzi starszych</t>
  </si>
  <si>
    <t>Budowa przykanalików sanitarnych i odcinków sieci kanalizacyjnej w ulicach gdzie kanalizacja sanitarna została wybudowana w latach ubiegłych</t>
  </si>
  <si>
    <t>Budowa świetlicy w Komorowie Wsi</t>
  </si>
  <si>
    <t>Budowa ośrodka kultury w Komorowie</t>
  </si>
  <si>
    <t>Rozbudowa Szkoły w Nowej Wsi/Granicy</t>
  </si>
  <si>
    <t>Przebudowa ul. Makowej, Studziennej, Jasnej, Grabowej, Ewy, Malinowej, Willowej w Opaczy Kol.</t>
  </si>
  <si>
    <t>Przebudowa ul. 3 Maja, Kościuszki, Mickiewicza, Partyzantów, Wojska Polskiego, Rumuńskiej, Żytniej, Ks. Popiełuszki, Raszyńskiej, Lotniczej, Kwiatowej w M-cach</t>
  </si>
  <si>
    <t>Przebudowa ul. Kamień Polny, Przepiórki, Ks. Woźniaka, Leśnej, Brzozowej w Pęcicach Małych</t>
  </si>
  <si>
    <t>Przebudowa ul. Głównej w Komorowie Wsi</t>
  </si>
  <si>
    <t>Przebudowa ul. Rodzinnej w Sokołowie</t>
  </si>
  <si>
    <t>Budowa sieci kanalizacyjnej na terenie Gminy, w tym m.in..: ul. Dębowa (dok), Cisowa, Cyprysowa, Lawendowa, Dziewanny (dok), Kubusia Puchatka, boczna od ul. Długiej w Granicy, ul. Starego Dębu w Komorowie Wsi, ul. Leśna w Pęcicach Małych, ul. Topolowej (dok) w Michałowicach, ul. Piachy i Sokołowska w Pęcicach</t>
  </si>
  <si>
    <t>Przebebudowa ul. Brzozowej i Al.. M. Dąbrowskiej w Komorowie - dofinansowanie inwestycji powiatowej</t>
  </si>
  <si>
    <t>Budowa sieci wodociągowej w ul.Sosnowej, Daktylowej i Klonowej w Opaczy Kol.</t>
  </si>
  <si>
    <t>Przebudowa ul. Orzeszkowej, Daniłowskiego, Baczyńskiego, Działkowej i Żytniej (dok) w Regułach</t>
  </si>
  <si>
    <t>Przebudowa ul. Polnej, Bugaj, Turystycznej, Słonecznej  w Komorowie Wsi</t>
  </si>
  <si>
    <t>Przebudowa ul. Warszawskiej (strona północna i południowa), Poprzecznej, Piaskowej, Dębowej (dok), Kochanowskiego (dok), Skośnej (dok), Sabały (dok), Okrężnej (dok) w Granicy</t>
  </si>
  <si>
    <t>Budowa kanalizacji sanitarnej w ul. Sosnowej, Badylarskiej, Środkowej, Górnej, Bez Nazwy (od ul. Środkowej do Al.Jerozolimskich) w Opaczy Kol.</t>
  </si>
  <si>
    <t xml:space="preserve">Sieć wodociągowa na terenie Gminy (obsługa geodezyjna, opracowanie dok. proj., wyk. przyłączy do posesji) </t>
  </si>
  <si>
    <t>L.p</t>
  </si>
  <si>
    <t>Dofinansowanie Projektu EA realizowanego przez Samorząd Województwa w ramach porozumienia</t>
  </si>
  <si>
    <t>Dofinansowanie Projektu BW realizowanego przez Samorząd Województwa w ramach porozumienia</t>
  </si>
  <si>
    <t>150</t>
  </si>
  <si>
    <t>Umowa wydzierżawienia działki Nr 878 w Granicy</t>
  </si>
  <si>
    <t>Odprowadzenie ścieków z terenu gminy Michałowice do sieci kanalizacyjnej MPWiK S.A. w Warszawie</t>
  </si>
  <si>
    <t xml:space="preserve">Zimowe utrzymanie dróg </t>
  </si>
  <si>
    <t>Opracowanie planów przestrzennego zagospodarowania gminy</t>
  </si>
  <si>
    <t>Wyłączenia gruntów z produkcji rolnej  - opłaty wynikające z decyzji Starosty Pruszkowskiego”</t>
  </si>
  <si>
    <t>Użytkowanie wieczyste gruntów przez Gminę Michałowice od Agencji Nieruchomości Rolnej Skarbu Państwa”</t>
  </si>
  <si>
    <t xml:space="preserve">Umowy dzierżawy z PKP na dysponowanie gruntem stanowiące własność PKP </t>
  </si>
  <si>
    <t>Wykonywanie usług polegających na odczytywaniu wodomierzy i wystawianiu faktur za zrzut ścieków i dostawę wody ”</t>
  </si>
  <si>
    <t>Budowa kanalizacji sanitarnej w ul. Wandy, Sportowej i Stokrotek w Nowej Wsi</t>
  </si>
  <si>
    <t xml:space="preserve">Budowa budynku Urzędu Gminy wraz z lokalami użytkowymi i infrastrukturą techniczną </t>
  </si>
  <si>
    <t>Przebudowa ul. Sportowej, Wandy i Heleny w Nowej Wsi (dok)</t>
  </si>
  <si>
    <t>Zagospodarowanie Pl. Paderewskiego w Komorowie</t>
  </si>
  <si>
    <t>Prowadzenie audytu wewnętrznego w Gminie Michałowice</t>
  </si>
  <si>
    <t>750</t>
  </si>
  <si>
    <t>75023</t>
  </si>
  <si>
    <t>Internet SUW Komorów</t>
  </si>
  <si>
    <t xml:space="preserve">Internet Neostrada Opcja 2Mb w promocji „Wymarzony Internet” </t>
  </si>
  <si>
    <t>921</t>
  </si>
  <si>
    <t>92109</t>
  </si>
  <si>
    <t>Dostawa usług internetowych do budynków  Urzędu Gminy</t>
  </si>
  <si>
    <t>801</t>
  </si>
  <si>
    <t>80114</t>
  </si>
  <si>
    <t>Dowóz dzieci do szkół ZOEAS</t>
  </si>
  <si>
    <t>Dostawa usług telekomunikacyjnych telefonii komórkowych ZOEAS</t>
  </si>
  <si>
    <t>Dostawa usług telekomunikacyjnych telefonii komórkowych Urząd Gminy</t>
  </si>
  <si>
    <t>Dostawa usług telekomunikacyjnych telefonii komórkowych Szkoła Podstawowa Nowa Wieś</t>
  </si>
  <si>
    <t>80101</t>
  </si>
  <si>
    <t>Dostawa usług telekomunikacyjnych telefonii komórkowych Szkoła Podstawowa Komorów</t>
  </si>
  <si>
    <t>80110</t>
  </si>
  <si>
    <t>80113</t>
  </si>
  <si>
    <t>80120</t>
  </si>
  <si>
    <t>80104</t>
  </si>
  <si>
    <t>Dostawa usług internetowych Szkoła Podstawowa Michałowice</t>
  </si>
  <si>
    <t>852</t>
  </si>
  <si>
    <t>85219</t>
  </si>
  <si>
    <t>Dostawa usług telekomunikacyjnych telefonii komórkowych GOPS</t>
  </si>
  <si>
    <t>a) programy, projekty lub zadania związane programami realizowanymi z udziałem środków, o których mowa w art. 5 ust. 1 pkt 2 i 3 (razem)</t>
  </si>
  <si>
    <t>Dowóz dzieci niepełnosprawnych ZOEAS</t>
  </si>
  <si>
    <t>Dostawa usług telekomunikacyjnych telefonii stacjonarnych Urząd Gminy</t>
  </si>
  <si>
    <t>Prowadzenie rachunków bankowych Gimnazjum Michałowice</t>
  </si>
  <si>
    <t>Prowadzenie rachunków bankowych Gimnazjum Komorów</t>
  </si>
  <si>
    <t>Prowadzenie rachunków bankowych Gimnazjum Nowa Wieś</t>
  </si>
  <si>
    <t>Prowadzenie rachunków bankowych Liceum Ogólnokształcące w Komorowie</t>
  </si>
  <si>
    <t>Prowadzenie rachunków bankowych Szkoła Podstawowa Komorów</t>
  </si>
  <si>
    <t>Prowadzenie rachunków bankowych Szkoła Podstawowa Michałowice</t>
  </si>
  <si>
    <t>Prowadzenie rachunków bankowych Szkoła Podstawowa Nowa Wieś</t>
  </si>
  <si>
    <t>Prowadzenie rachunków bankowych Urząd Gminy</t>
  </si>
  <si>
    <t>Prowadzenie rachunków bankowych Gminne Przedszkole Michałowice</t>
  </si>
  <si>
    <t>Prowadzenie rachunków bankowych Gminne Przedszkole Nowa Wieś</t>
  </si>
  <si>
    <t>Prowadzenie rachunków bankowych ZOEAS</t>
  </si>
  <si>
    <t>Przebudowa ul. Akacjowej, Klonowej, Lipowej i Żwirowej w Komorowie (dok)</t>
  </si>
  <si>
    <t>84a</t>
  </si>
  <si>
    <t>49a</t>
  </si>
  <si>
    <t>Dostawa usług telekomunikacyjnych telefonii stacjonarnej ZOEAS</t>
  </si>
  <si>
    <t>Rozbudowa szkoły w Komorowie wraz z wykonaniem lodowiska i zadaszenie boiska</t>
  </si>
  <si>
    <t>Przebudowa ul.  Kurpińskiego, Sobieskiego, Wiejskiej, Kotońskiego, Moniuszki, Poniatowskiego, Kraszewskiego, Mazurskiej, 3Maja (dok), Kredytowej (dok), Kujawskiej (dok) w Komorowe i ul.Żwirowa (dok.)</t>
  </si>
  <si>
    <t>67a</t>
  </si>
  <si>
    <t>Przebudowa ul. Czystej  w Opaczy Małej wraz z odwodnieniem (dok)</t>
  </si>
  <si>
    <t>Przebudowa ul. Jaśminowej, Różanej, Tulipanów, Granicznej i Słonecznej w Nowej Wsi.</t>
  </si>
  <si>
    <t>„Realizacja w latach 2012 – 2014   projektu systemowego pt. „Aktywnie do rozwoju” w ramach Programu Operacyjnego Kapitał Ludzki, Priorytet VII, Działanie 7.1, Poddziałanie 7.1.1”</t>
  </si>
  <si>
    <t xml:space="preserve">Zmiany dotyczą nakladów finansowych  2013 roku,  w sposób nastepujacy:  zmniejszenie środków finansowych w poz 75 o kwotę 500 000,00 zł; w poz 103 o kwote 370 000,00 zł a zwiekszenie nakladów finansowych w poz 85 o kwote 870 000,00  </t>
  </si>
  <si>
    <r>
      <t>program 1</t>
    </r>
    <r>
      <rPr>
        <i/>
        <sz val="10"/>
        <rFont val="Times New Roman"/>
        <family val="1"/>
      </rPr>
      <t xml:space="preserve"> </t>
    </r>
    <r>
      <rPr>
        <b/>
        <i/>
        <sz val="10"/>
        <rFont val="Times New Roman"/>
        <family val="1"/>
      </rPr>
      <t xml:space="preserve">Budowa Kanalizacji Sanitarnej w Gminie Michałowice </t>
    </r>
    <r>
      <rPr>
        <i/>
        <sz val="10"/>
        <rFont val="Times New Roman"/>
        <family val="1"/>
      </rPr>
      <t>ogółem</t>
    </r>
  </si>
  <si>
    <r>
      <t xml:space="preserve">program 2  </t>
    </r>
    <r>
      <rPr>
        <b/>
        <i/>
        <sz val="10"/>
        <rFont val="Times New Roman"/>
        <family val="1"/>
      </rPr>
      <t xml:space="preserve">Budowa Sieci Wodociągowej w Gminie Michałowice </t>
    </r>
    <r>
      <rPr>
        <i/>
        <sz val="10"/>
        <rFont val="Times New Roman"/>
        <family val="1"/>
      </rPr>
      <t>ogółem</t>
    </r>
  </si>
  <si>
    <r>
      <t xml:space="preserve">program 3 </t>
    </r>
    <r>
      <rPr>
        <b/>
        <i/>
        <sz val="10"/>
        <rFont val="Times New Roman"/>
        <family val="1"/>
      </rPr>
      <t xml:space="preserve">Budowa Dróg w Gminie Michałowice </t>
    </r>
    <r>
      <rPr>
        <i/>
        <sz val="10"/>
        <rFont val="Times New Roman"/>
        <family val="1"/>
      </rPr>
      <t>ogółem</t>
    </r>
  </si>
  <si>
    <t>Przebudowa ul.: Kasztanowej, Poniatowskiego w M-cach Wsi, Wesołej, Regulskiej, Kolejowej, Topolowej w M-cach.</t>
  </si>
  <si>
    <r>
      <t xml:space="preserve">program 4  </t>
    </r>
    <r>
      <rPr>
        <b/>
        <i/>
        <sz val="10"/>
        <rFont val="Times New Roman"/>
        <family val="1"/>
      </rPr>
      <t xml:space="preserve">Budowa Urządzeń Odwadniających i Małej Retencji w Gminie Michałowice </t>
    </r>
    <r>
      <rPr>
        <i/>
        <sz val="10"/>
        <rFont val="Times New Roman"/>
        <family val="1"/>
      </rPr>
      <t>ogółem</t>
    </r>
  </si>
  <si>
    <r>
      <t xml:space="preserve">program 5  </t>
    </r>
    <r>
      <rPr>
        <b/>
        <i/>
        <sz val="10"/>
        <rFont val="Times New Roman"/>
        <family val="1"/>
      </rPr>
      <t xml:space="preserve">Budowa Budynków Użyteczności Publicznej w Gminie Michałowice </t>
    </r>
    <r>
      <rPr>
        <i/>
        <sz val="10"/>
        <rFont val="Times New Roman"/>
        <family val="1"/>
      </rPr>
      <t>ogółem</t>
    </r>
  </si>
  <si>
    <r>
      <t xml:space="preserve">program 6  </t>
    </r>
    <r>
      <rPr>
        <b/>
        <i/>
        <sz val="10"/>
        <rFont val="Times New Roman"/>
        <family val="1"/>
      </rPr>
      <t xml:space="preserve">Oświetlenie Terenów Publicznych w Gminie Michałowice </t>
    </r>
    <r>
      <rPr>
        <i/>
        <sz val="10"/>
        <rFont val="Times New Roman"/>
        <family val="1"/>
      </rPr>
      <t>ogółem</t>
    </r>
  </si>
  <si>
    <r>
      <t xml:space="preserve">program 7  </t>
    </r>
    <r>
      <rPr>
        <b/>
        <i/>
        <sz val="10"/>
        <rFont val="Times New Roman"/>
        <family val="1"/>
      </rPr>
      <t xml:space="preserve">Budowa Budynków Użyteczności Publicznej w Gminie Michałowice </t>
    </r>
    <r>
      <rPr>
        <i/>
        <sz val="10"/>
        <rFont val="Times New Roman"/>
        <family val="1"/>
      </rPr>
      <t>ogółem</t>
    </r>
  </si>
  <si>
    <r>
      <t xml:space="preserve">program 8  </t>
    </r>
    <r>
      <rPr>
        <b/>
        <i/>
        <sz val="10"/>
        <rFont val="Times New Roman"/>
        <family val="1"/>
      </rPr>
      <t xml:space="preserve">Budowa Ośrodków Sportu i Rekreacji w Gminie Michałowice </t>
    </r>
    <r>
      <rPr>
        <i/>
        <sz val="10"/>
        <rFont val="Times New Roman"/>
        <family val="1"/>
      </rPr>
      <t>ogółem</t>
    </r>
  </si>
  <si>
    <r>
      <t>Przebudowa ul. Środkowej</t>
    </r>
    <r>
      <rPr>
        <u val="single"/>
        <sz val="10"/>
        <rFont val="Times New Roman"/>
        <family val="1"/>
      </rPr>
      <t xml:space="preserve"> </t>
    </r>
    <r>
      <rPr>
        <sz val="10"/>
        <rFont val="Times New Roman"/>
        <family val="1"/>
      </rPr>
      <t>w Opaczy Kol.</t>
    </r>
  </si>
  <si>
    <t>Wykaz przedsięwzięć do WPF na lata 2012–2020                                                                          Załącznik nr 1 do Uchwały Nr /     /2012 Rady Gminy Michałowice z dnia   2012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</si>
</sst>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_ ;[Red]\-#,##0\ "/>
    <numFmt numFmtId="169" formatCode="#,##0.00_ ;[Red]\-#,##0.00\ "/>
    <numFmt numFmtId="170" formatCode="#,##0.0_ ;[Red]\-#,##0.0\ "/>
    <numFmt numFmtId="171" formatCode="#,##0.0"/>
  </numFmts>
  <fonts count="46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Times New Roman"/>
      <family val="1"/>
    </font>
    <font>
      <sz val="10"/>
      <name val="Times New Roman"/>
      <family val="1"/>
    </font>
    <font>
      <i/>
      <sz val="9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11" xfId="0" applyFont="1" applyBorder="1" applyAlignment="1">
      <alignment vertical="top" wrapText="1"/>
    </xf>
    <xf numFmtId="0" fontId="6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4" fontId="0" fillId="0" borderId="10" xfId="0" applyNumberFormat="1" applyFont="1" applyBorder="1" applyAlignment="1">
      <alignment horizontal="center" vertical="center" wrapText="1"/>
    </xf>
    <xf numFmtId="4" fontId="0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6" fillId="0" borderId="11" xfId="0" applyFont="1" applyBorder="1" applyAlignment="1">
      <alignment vertical="top" wrapText="1"/>
    </xf>
    <xf numFmtId="0" fontId="1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vertical="top" wrapText="1"/>
    </xf>
    <xf numFmtId="4" fontId="6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1" fillId="0" borderId="11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0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/>
    </xf>
    <xf numFmtId="1" fontId="8" fillId="0" borderId="10" xfId="0" applyNumberFormat="1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vertical="top" wrapText="1"/>
    </xf>
    <xf numFmtId="3" fontId="8" fillId="0" borderId="10" xfId="0" applyNumberFormat="1" applyFont="1" applyBorder="1" applyAlignment="1">
      <alignment vertical="top" wrapText="1"/>
    </xf>
    <xf numFmtId="4" fontId="6" fillId="0" borderId="10" xfId="0" applyNumberFormat="1" applyFont="1" applyBorder="1" applyAlignment="1">
      <alignment vertical="top" wrapText="1"/>
    </xf>
    <xf numFmtId="4" fontId="6" fillId="0" borderId="10" xfId="0" applyNumberFormat="1" applyFont="1" applyBorder="1" applyAlignment="1">
      <alignment vertical="center" wrapText="1"/>
    </xf>
    <xf numFmtId="0" fontId="10" fillId="0" borderId="11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8" fillId="0" borderId="0" xfId="0" applyFont="1" applyAlignment="1">
      <alignment/>
    </xf>
    <xf numFmtId="49" fontId="6" fillId="0" borderId="10" xfId="0" applyNumberFormat="1" applyFont="1" applyBorder="1" applyAlignment="1">
      <alignment horizontal="right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" fontId="6" fillId="0" borderId="12" xfId="0" applyNumberFormat="1" applyFont="1" applyFill="1" applyBorder="1" applyAlignment="1">
      <alignment vertical="top" wrapText="1"/>
    </xf>
    <xf numFmtId="4" fontId="6" fillId="0" borderId="0" xfId="0" applyNumberFormat="1" applyFont="1" applyBorder="1" applyAlignment="1">
      <alignment vertical="top" wrapText="1"/>
    </xf>
    <xf numFmtId="3" fontId="8" fillId="0" borderId="10" xfId="0" applyNumberFormat="1" applyFont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 vertical="center" wrapText="1"/>
    </xf>
    <xf numFmtId="3" fontId="6" fillId="0" borderId="10" xfId="0" applyNumberFormat="1" applyFont="1" applyBorder="1" applyAlignment="1" quotePrefix="1">
      <alignment horizontal="center" vertical="center" wrapText="1"/>
    </xf>
    <xf numFmtId="3" fontId="6" fillId="0" borderId="10" xfId="0" applyNumberFormat="1" applyFont="1" applyBorder="1" applyAlignment="1">
      <alignment horizontal="center" vertical="center" wrapText="1"/>
    </xf>
    <xf numFmtId="3" fontId="8" fillId="0" borderId="13" xfId="0" applyNumberFormat="1" applyFont="1" applyBorder="1" applyAlignment="1">
      <alignment horizontal="center" vertical="center" wrapText="1"/>
    </xf>
    <xf numFmtId="4" fontId="8" fillId="0" borderId="14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4" fontId="10" fillId="0" borderId="10" xfId="0" applyNumberFormat="1" applyFont="1" applyBorder="1" applyAlignment="1">
      <alignment horizontal="center" vertical="center" wrapText="1"/>
    </xf>
    <xf numFmtId="3" fontId="10" fillId="0" borderId="10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justify" vertical="top" wrapText="1"/>
    </xf>
    <xf numFmtId="0" fontId="6" fillId="0" borderId="11" xfId="0" applyFont="1" applyFill="1" applyBorder="1" applyAlignment="1">
      <alignment horizontal="justify" vertical="top" wrapText="1"/>
    </xf>
    <xf numFmtId="0" fontId="10" fillId="0" borderId="11" xfId="0" applyFont="1" applyFill="1" applyBorder="1" applyAlignment="1">
      <alignment horizontal="justify" vertical="top" wrapText="1"/>
    </xf>
    <xf numFmtId="0" fontId="10" fillId="0" borderId="11" xfId="0" applyFont="1" applyBorder="1" applyAlignment="1">
      <alignment horizontal="justify" vertical="top" wrapText="1"/>
    </xf>
    <xf numFmtId="3" fontId="6" fillId="0" borderId="15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justify" vertical="top" wrapText="1"/>
    </xf>
    <xf numFmtId="4" fontId="9" fillId="0" borderId="14" xfId="0" applyNumberFormat="1" applyFont="1" applyBorder="1" applyAlignment="1">
      <alignment horizontal="center" vertical="center" wrapText="1"/>
    </xf>
    <xf numFmtId="3" fontId="8" fillId="0" borderId="16" xfId="0" applyNumberFormat="1" applyFont="1" applyBorder="1" applyAlignment="1">
      <alignment horizontal="center" vertical="center" wrapText="1"/>
    </xf>
    <xf numFmtId="3" fontId="8" fillId="0" borderId="11" xfId="0" applyNumberFormat="1" applyFont="1" applyBorder="1" applyAlignment="1">
      <alignment horizontal="center" vertical="center" wrapText="1"/>
    </xf>
    <xf numFmtId="3" fontId="6" fillId="0" borderId="13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justify" vertical="top" wrapText="1"/>
    </xf>
    <xf numFmtId="4" fontId="8" fillId="0" borderId="16" xfId="0" applyNumberFormat="1" applyFont="1" applyBorder="1" applyAlignment="1">
      <alignment horizontal="center" vertical="center" wrapText="1"/>
    </xf>
    <xf numFmtId="4" fontId="8" fillId="0" borderId="11" xfId="0" applyNumberFormat="1" applyFont="1" applyBorder="1" applyAlignment="1">
      <alignment horizontal="center" vertical="center" wrapText="1"/>
    </xf>
    <xf numFmtId="0" fontId="10" fillId="0" borderId="11" xfId="0" applyFont="1" applyBorder="1" applyAlignment="1">
      <alignment horizontal="justify" vertical="center" wrapText="1"/>
    </xf>
    <xf numFmtId="4" fontId="6" fillId="0" borderId="10" xfId="0" applyNumberFormat="1" applyFont="1" applyBorder="1" applyAlignment="1">
      <alignment horizontal="center" vertical="center"/>
    </xf>
    <xf numFmtId="168" fontId="6" fillId="0" borderId="10" xfId="0" applyNumberFormat="1" applyFont="1" applyBorder="1" applyAlignment="1">
      <alignment horizontal="center" vertical="center"/>
    </xf>
    <xf numFmtId="169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/>
    </xf>
    <xf numFmtId="168" fontId="6" fillId="0" borderId="15" xfId="0" applyNumberFormat="1" applyFont="1" applyBorder="1" applyAlignment="1">
      <alignment horizontal="center" vertical="center"/>
    </xf>
    <xf numFmtId="169" fontId="8" fillId="0" borderId="10" xfId="0" applyNumberFormat="1" applyFont="1" applyBorder="1" applyAlignment="1">
      <alignment horizontal="center" vertical="center"/>
    </xf>
    <xf numFmtId="4" fontId="10" fillId="0" borderId="10" xfId="0" applyNumberFormat="1" applyFont="1" applyBorder="1" applyAlignment="1">
      <alignment horizontal="center" vertical="center"/>
    </xf>
    <xf numFmtId="168" fontId="6" fillId="0" borderId="13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vertical="top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9" fillId="0" borderId="11" xfId="0" applyFont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8" fillId="0" borderId="11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2" fillId="0" borderId="17" xfId="0" applyFont="1" applyBorder="1" applyAlignment="1">
      <alignment horizontal="right"/>
    </xf>
    <xf numFmtId="4" fontId="8" fillId="0" borderId="10" xfId="0" applyNumberFormat="1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8" fillId="0" borderId="11" xfId="0" applyFont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N137"/>
  <sheetViews>
    <sheetView tabSelected="1" zoomScaleSheetLayoutView="100" zoomScalePageLayoutView="0" workbookViewId="0" topLeftCell="A1">
      <pane xSplit="9" ySplit="5" topLeftCell="J6" activePane="bottomRight" state="frozen"/>
      <selection pane="topLeft" activeCell="A1" sqref="A1"/>
      <selection pane="topRight" activeCell="I1" sqref="I1"/>
      <selection pane="bottomLeft" activeCell="A6" sqref="A6"/>
      <selection pane="bottomRight" activeCell="B21" sqref="B18:G21"/>
    </sheetView>
  </sheetViews>
  <sheetFormatPr defaultColWidth="9.140625" defaultRowHeight="12.75"/>
  <cols>
    <col min="1" max="1" width="4.28125" style="7" customWidth="1"/>
    <col min="2" max="2" width="27.421875" style="0" customWidth="1"/>
    <col min="3" max="3" width="17.28125" style="0" customWidth="1"/>
    <col min="4" max="4" width="6.28125" style="0" customWidth="1"/>
    <col min="5" max="6" width="6.140625" style="0" customWidth="1"/>
    <col min="7" max="7" width="6.7109375" style="0" customWidth="1"/>
    <col min="8" max="8" width="14.140625" style="11" customWidth="1"/>
    <col min="9" max="9" width="13.28125" style="0" customWidth="1"/>
    <col min="10" max="10" width="15.00390625" style="11" customWidth="1"/>
    <col min="11" max="11" width="14.57421875" style="0" customWidth="1"/>
    <col min="12" max="12" width="12.7109375" style="0" bestFit="1" customWidth="1"/>
    <col min="13" max="13" width="12.57421875" style="0" customWidth="1"/>
    <col min="14" max="15" width="11.7109375" style="0" bestFit="1" customWidth="1"/>
    <col min="16" max="16" width="10.57421875" style="0" customWidth="1"/>
    <col min="17" max="18" width="11.00390625" style="0" bestFit="1" customWidth="1"/>
    <col min="19" max="19" width="11.7109375" style="0" customWidth="1"/>
  </cols>
  <sheetData>
    <row r="1" spans="2:19" ht="25.5" customHeight="1">
      <c r="B1" s="71" t="s">
        <v>145</v>
      </c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</row>
    <row r="2" spans="2:19" ht="12.75">
      <c r="B2" s="81" t="s">
        <v>1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</row>
    <row r="3" spans="1:170" ht="25.5" customHeight="1">
      <c r="A3" s="70" t="s">
        <v>70</v>
      </c>
      <c r="B3" s="91" t="s">
        <v>2</v>
      </c>
      <c r="C3" s="70" t="s">
        <v>18</v>
      </c>
      <c r="D3" s="83" t="s">
        <v>21</v>
      </c>
      <c r="E3" s="84"/>
      <c r="F3" s="70" t="s">
        <v>3</v>
      </c>
      <c r="G3" s="70"/>
      <c r="H3" s="82" t="s">
        <v>19</v>
      </c>
      <c r="I3" s="70" t="s">
        <v>20</v>
      </c>
      <c r="J3" s="70"/>
      <c r="K3" s="70"/>
      <c r="L3" s="70"/>
      <c r="M3" s="70"/>
      <c r="N3" s="70"/>
      <c r="O3" s="70"/>
      <c r="P3" s="70"/>
      <c r="Q3" s="70"/>
      <c r="R3" s="70"/>
      <c r="S3" s="70" t="s">
        <v>22</v>
      </c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4"/>
      <c r="CY3" s="24"/>
      <c r="CZ3" s="24"/>
      <c r="DA3" s="24"/>
      <c r="DB3" s="24"/>
      <c r="DC3" s="24"/>
      <c r="DD3" s="24"/>
      <c r="DE3" s="24"/>
      <c r="DF3" s="24"/>
      <c r="DG3" s="24"/>
      <c r="DH3" s="24"/>
      <c r="DI3" s="24"/>
      <c r="DJ3" s="24"/>
      <c r="DK3" s="24"/>
      <c r="DL3" s="24"/>
      <c r="DM3" s="24"/>
      <c r="DN3" s="24"/>
      <c r="DO3" s="24"/>
      <c r="DP3" s="24"/>
      <c r="DQ3" s="24"/>
      <c r="DR3" s="24"/>
      <c r="DS3" s="24"/>
      <c r="DT3" s="24"/>
      <c r="DU3" s="24"/>
      <c r="DV3" s="24"/>
      <c r="DW3" s="24"/>
      <c r="DX3" s="24"/>
      <c r="DY3" s="24"/>
      <c r="DZ3" s="24"/>
      <c r="EA3" s="24"/>
      <c r="EB3" s="24"/>
      <c r="EC3" s="24"/>
      <c r="ED3" s="24"/>
      <c r="EE3" s="24"/>
      <c r="EF3" s="24"/>
      <c r="EG3" s="24"/>
      <c r="EH3" s="24"/>
      <c r="EI3" s="24"/>
      <c r="EJ3" s="24"/>
      <c r="EK3" s="24"/>
      <c r="EL3" s="24"/>
      <c r="EM3" s="24"/>
      <c r="EN3" s="24"/>
      <c r="EO3" s="24"/>
      <c r="EP3" s="24"/>
      <c r="EQ3" s="24"/>
      <c r="ER3" s="24"/>
      <c r="ES3" s="24"/>
      <c r="ET3" s="24"/>
      <c r="EU3" s="24"/>
      <c r="EV3" s="24"/>
      <c r="EW3" s="24"/>
      <c r="EX3" s="24"/>
      <c r="EY3" s="24"/>
      <c r="EZ3" s="24"/>
      <c r="FA3" s="24"/>
      <c r="FB3" s="24"/>
      <c r="FC3" s="24"/>
      <c r="FD3" s="24"/>
      <c r="FE3" s="24"/>
      <c r="FF3" s="24"/>
      <c r="FG3" s="24"/>
      <c r="FH3" s="24"/>
      <c r="FI3" s="24"/>
      <c r="FJ3" s="24"/>
      <c r="FK3" s="24"/>
      <c r="FL3" s="24"/>
      <c r="FM3" s="24"/>
      <c r="FN3" s="24"/>
    </row>
    <row r="4" spans="1:170" ht="36" customHeight="1">
      <c r="A4" s="70"/>
      <c r="B4" s="91"/>
      <c r="C4" s="70"/>
      <c r="D4" s="85"/>
      <c r="E4" s="86"/>
      <c r="F4" s="70"/>
      <c r="G4" s="70"/>
      <c r="H4" s="82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  <c r="EJ4" s="24"/>
      <c r="EK4" s="24"/>
      <c r="EL4" s="24"/>
      <c r="EM4" s="24"/>
      <c r="EN4" s="24"/>
      <c r="EO4" s="24"/>
      <c r="EP4" s="24"/>
      <c r="EQ4" s="24"/>
      <c r="ER4" s="24"/>
      <c r="ES4" s="24"/>
      <c r="ET4" s="24"/>
      <c r="EU4" s="24"/>
      <c r="EV4" s="24"/>
      <c r="EW4" s="24"/>
      <c r="EX4" s="24"/>
      <c r="EY4" s="24"/>
      <c r="EZ4" s="24"/>
      <c r="FA4" s="24"/>
      <c r="FB4" s="24"/>
      <c r="FC4" s="24"/>
      <c r="FD4" s="24"/>
      <c r="FE4" s="24"/>
      <c r="FF4" s="24"/>
      <c r="FG4" s="24"/>
      <c r="FH4" s="24"/>
      <c r="FI4" s="24"/>
      <c r="FJ4" s="24"/>
      <c r="FK4" s="24"/>
      <c r="FL4" s="24"/>
      <c r="FM4" s="24"/>
      <c r="FN4" s="24"/>
    </row>
    <row r="5" spans="1:170" ht="12.75">
      <c r="A5" s="8"/>
      <c r="B5" s="22"/>
      <c r="C5" s="21"/>
      <c r="D5" s="21" t="s">
        <v>4</v>
      </c>
      <c r="E5" s="21" t="s">
        <v>5</v>
      </c>
      <c r="F5" s="21" t="s">
        <v>6</v>
      </c>
      <c r="G5" s="21" t="s">
        <v>7</v>
      </c>
      <c r="H5" s="23"/>
      <c r="I5" s="21"/>
      <c r="J5" s="25">
        <v>2012</v>
      </c>
      <c r="K5" s="21">
        <v>2013</v>
      </c>
      <c r="L5" s="21">
        <v>2014</v>
      </c>
      <c r="M5" s="21">
        <v>2015</v>
      </c>
      <c r="N5" s="21">
        <v>2016</v>
      </c>
      <c r="O5" s="21">
        <v>2017</v>
      </c>
      <c r="P5" s="21">
        <v>2018</v>
      </c>
      <c r="Q5" s="21">
        <v>2019</v>
      </c>
      <c r="R5" s="21">
        <v>2020</v>
      </c>
      <c r="S5" s="21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4"/>
      <c r="DW5" s="24"/>
      <c r="DX5" s="24"/>
      <c r="DY5" s="24"/>
      <c r="DZ5" s="24"/>
      <c r="EA5" s="24"/>
      <c r="EB5" s="24"/>
      <c r="EC5" s="24"/>
      <c r="ED5" s="24"/>
      <c r="EE5" s="24"/>
      <c r="EF5" s="24"/>
      <c r="EG5" s="24"/>
      <c r="EH5" s="24"/>
      <c r="EI5" s="24"/>
      <c r="EJ5" s="24"/>
      <c r="EK5" s="24"/>
      <c r="EL5" s="24"/>
      <c r="EM5" s="24"/>
      <c r="EN5" s="24"/>
      <c r="EO5" s="24"/>
      <c r="EP5" s="24"/>
      <c r="EQ5" s="24"/>
      <c r="ER5" s="24"/>
      <c r="ES5" s="24"/>
      <c r="ET5" s="24"/>
      <c r="EU5" s="24"/>
      <c r="EV5" s="24"/>
      <c r="EW5" s="24"/>
      <c r="EX5" s="24"/>
      <c r="EY5" s="24"/>
      <c r="EZ5" s="24"/>
      <c r="FA5" s="24"/>
      <c r="FB5" s="24"/>
      <c r="FC5" s="24"/>
      <c r="FD5" s="24"/>
      <c r="FE5" s="24"/>
      <c r="FF5" s="24"/>
      <c r="FG5" s="24"/>
      <c r="FH5" s="24"/>
      <c r="FI5" s="24"/>
      <c r="FJ5" s="24"/>
      <c r="FK5" s="24"/>
      <c r="FL5" s="24"/>
      <c r="FM5" s="24"/>
      <c r="FN5" s="24"/>
    </row>
    <row r="6" spans="1:170" ht="12.75">
      <c r="A6" s="8">
        <v>1</v>
      </c>
      <c r="B6" s="22">
        <v>2</v>
      </c>
      <c r="C6" s="21">
        <v>3</v>
      </c>
      <c r="D6" s="21">
        <v>4</v>
      </c>
      <c r="E6" s="21">
        <v>5</v>
      </c>
      <c r="F6" s="21">
        <v>6</v>
      </c>
      <c r="G6" s="21">
        <v>7</v>
      </c>
      <c r="H6" s="25">
        <v>8</v>
      </c>
      <c r="I6" s="21">
        <v>9</v>
      </c>
      <c r="J6" s="25">
        <v>10</v>
      </c>
      <c r="K6" s="21">
        <v>11</v>
      </c>
      <c r="L6" s="21">
        <v>12</v>
      </c>
      <c r="M6" s="21">
        <v>13</v>
      </c>
      <c r="N6" s="21">
        <v>14</v>
      </c>
      <c r="O6" s="21">
        <v>15</v>
      </c>
      <c r="P6" s="21">
        <v>16</v>
      </c>
      <c r="Q6" s="21">
        <v>17</v>
      </c>
      <c r="R6" s="21">
        <v>18</v>
      </c>
      <c r="S6" s="21">
        <v>19</v>
      </c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  <c r="DT6" s="24"/>
      <c r="DU6" s="24"/>
      <c r="DV6" s="24"/>
      <c r="DW6" s="24"/>
      <c r="DX6" s="24"/>
      <c r="DY6" s="24"/>
      <c r="DZ6" s="24"/>
      <c r="EA6" s="24"/>
      <c r="EB6" s="24"/>
      <c r="EC6" s="24"/>
      <c r="ED6" s="24"/>
      <c r="EE6" s="24"/>
      <c r="EF6" s="24"/>
      <c r="EG6" s="24"/>
      <c r="EH6" s="24"/>
      <c r="EI6" s="24"/>
      <c r="EJ6" s="24"/>
      <c r="EK6" s="24"/>
      <c r="EL6" s="24"/>
      <c r="EM6" s="24"/>
      <c r="EN6" s="24"/>
      <c r="EO6" s="24"/>
      <c r="EP6" s="24"/>
      <c r="EQ6" s="24"/>
      <c r="ER6" s="24"/>
      <c r="ES6" s="24"/>
      <c r="ET6" s="24"/>
      <c r="EU6" s="24"/>
      <c r="EV6" s="24"/>
      <c r="EW6" s="24"/>
      <c r="EX6" s="24"/>
      <c r="EY6" s="24"/>
      <c r="EZ6" s="24"/>
      <c r="FA6" s="24"/>
      <c r="FB6" s="24"/>
      <c r="FC6" s="24"/>
      <c r="FD6" s="24"/>
      <c r="FE6" s="24"/>
      <c r="FF6" s="24"/>
      <c r="FG6" s="24"/>
      <c r="FH6" s="24"/>
      <c r="FI6" s="24"/>
      <c r="FJ6" s="24"/>
      <c r="FK6" s="24"/>
      <c r="FL6" s="24"/>
      <c r="FM6" s="24"/>
      <c r="FN6" s="24"/>
    </row>
    <row r="7" spans="1:170" ht="12.75">
      <c r="A7" s="8">
        <v>2</v>
      </c>
      <c r="B7" s="79" t="s">
        <v>8</v>
      </c>
      <c r="C7" s="80"/>
      <c r="D7" s="80"/>
      <c r="E7" s="80"/>
      <c r="F7" s="80"/>
      <c r="G7" s="80"/>
      <c r="H7" s="26">
        <f>H8+H9</f>
        <v>186715111.01</v>
      </c>
      <c r="I7" s="26">
        <f>I8+I9</f>
        <v>20630999.62</v>
      </c>
      <c r="J7" s="26">
        <f aca="true" t="shared" si="0" ref="J7:S7">J8+J9</f>
        <v>27099930.39</v>
      </c>
      <c r="K7" s="27">
        <f t="shared" si="0"/>
        <v>17782544</v>
      </c>
      <c r="L7" s="27">
        <f t="shared" si="0"/>
        <v>18310125</v>
      </c>
      <c r="M7" s="27">
        <f t="shared" si="0"/>
        <v>12897649</v>
      </c>
      <c r="N7" s="27">
        <f t="shared" si="0"/>
        <v>13793065</v>
      </c>
      <c r="O7" s="27">
        <f t="shared" si="0"/>
        <v>15405916</v>
      </c>
      <c r="P7" s="27">
        <f t="shared" si="0"/>
        <v>18424796</v>
      </c>
      <c r="Q7" s="27">
        <f t="shared" si="0"/>
        <v>21563123</v>
      </c>
      <c r="R7" s="27">
        <f t="shared" si="0"/>
        <v>20956963</v>
      </c>
      <c r="S7" s="27">
        <f t="shared" si="0"/>
        <v>138614181</v>
      </c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4"/>
      <c r="DD7" s="24"/>
      <c r="DE7" s="24"/>
      <c r="DF7" s="24"/>
      <c r="DG7" s="24"/>
      <c r="DH7" s="24"/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/>
      <c r="EF7" s="24"/>
      <c r="EG7" s="24"/>
      <c r="EH7" s="24"/>
      <c r="EI7" s="24"/>
      <c r="EJ7" s="24"/>
      <c r="EK7" s="24"/>
      <c r="EL7" s="24"/>
      <c r="EM7" s="24"/>
      <c r="EN7" s="24"/>
      <c r="EO7" s="24"/>
      <c r="EP7" s="24"/>
      <c r="EQ7" s="24"/>
      <c r="ER7" s="24"/>
      <c r="ES7" s="24"/>
      <c r="ET7" s="24"/>
      <c r="EU7" s="24"/>
      <c r="EV7" s="24"/>
      <c r="EW7" s="24"/>
      <c r="EX7" s="24"/>
      <c r="EY7" s="24"/>
      <c r="EZ7" s="24"/>
      <c r="FA7" s="24"/>
      <c r="FB7" s="24"/>
      <c r="FC7" s="24"/>
      <c r="FD7" s="24"/>
      <c r="FE7" s="24"/>
      <c r="FF7" s="24"/>
      <c r="FG7" s="24"/>
      <c r="FH7" s="24"/>
      <c r="FI7" s="24"/>
      <c r="FJ7" s="24"/>
      <c r="FK7" s="24"/>
      <c r="FL7" s="24"/>
      <c r="FM7" s="24"/>
      <c r="FN7" s="24"/>
    </row>
    <row r="8" spans="1:170" ht="12.75">
      <c r="A8" s="8">
        <v>3</v>
      </c>
      <c r="B8" s="79" t="s">
        <v>9</v>
      </c>
      <c r="C8" s="80"/>
      <c r="D8" s="80"/>
      <c r="E8" s="80"/>
      <c r="F8" s="80"/>
      <c r="G8" s="80"/>
      <c r="H8" s="26">
        <f>SUM(H21+H13)</f>
        <v>8623233.120000001</v>
      </c>
      <c r="I8" s="26">
        <f aca="true" t="shared" si="1" ref="I8:S8">SUM(I21)</f>
        <v>1544798</v>
      </c>
      <c r="J8" s="26">
        <f>SUM(J21+J15)</f>
        <v>4237144.12</v>
      </c>
      <c r="K8" s="26">
        <f>SUM(K21+K15)</f>
        <v>1396567</v>
      </c>
      <c r="L8" s="26">
        <f>SUM(L21+L15)</f>
        <v>670406</v>
      </c>
      <c r="M8" s="26">
        <f t="shared" si="1"/>
        <v>164057</v>
      </c>
      <c r="N8" s="26">
        <f t="shared" si="1"/>
        <v>114900</v>
      </c>
      <c r="O8" s="26">
        <f t="shared" si="1"/>
        <v>115776</v>
      </c>
      <c r="P8" s="26">
        <f t="shared" si="1"/>
        <v>116687</v>
      </c>
      <c r="Q8" s="26">
        <f t="shared" si="1"/>
        <v>117634</v>
      </c>
      <c r="R8" s="26">
        <f t="shared" si="1"/>
        <v>145264</v>
      </c>
      <c r="S8" s="26">
        <f t="shared" si="1"/>
        <v>2341291</v>
      </c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4"/>
      <c r="DD8" s="24"/>
      <c r="DE8" s="24"/>
      <c r="DF8" s="24"/>
      <c r="DG8" s="24"/>
      <c r="DH8" s="24"/>
      <c r="DI8" s="24"/>
      <c r="DJ8" s="24"/>
      <c r="DK8" s="24"/>
      <c r="DL8" s="24"/>
      <c r="DM8" s="24"/>
      <c r="DN8" s="24"/>
      <c r="DO8" s="24"/>
      <c r="DP8" s="24"/>
      <c r="DQ8" s="24"/>
      <c r="DR8" s="24"/>
      <c r="DS8" s="24"/>
      <c r="DT8" s="24"/>
      <c r="DU8" s="24"/>
      <c r="DV8" s="24"/>
      <c r="DW8" s="24"/>
      <c r="DX8" s="24"/>
      <c r="DY8" s="24"/>
      <c r="DZ8" s="24"/>
      <c r="EA8" s="24"/>
      <c r="EB8" s="24"/>
      <c r="EC8" s="24"/>
      <c r="ED8" s="24"/>
      <c r="EE8" s="24"/>
      <c r="EF8" s="24"/>
      <c r="EG8" s="24"/>
      <c r="EH8" s="24"/>
      <c r="EI8" s="24"/>
      <c r="EJ8" s="24"/>
      <c r="EK8" s="24"/>
      <c r="EL8" s="24"/>
      <c r="EM8" s="24"/>
      <c r="EN8" s="24"/>
      <c r="EO8" s="24"/>
      <c r="EP8" s="24"/>
      <c r="EQ8" s="24"/>
      <c r="ER8" s="24"/>
      <c r="ES8" s="24"/>
      <c r="ET8" s="24"/>
      <c r="EU8" s="24"/>
      <c r="EV8" s="24"/>
      <c r="EW8" s="24"/>
      <c r="EX8" s="24"/>
      <c r="EY8" s="24"/>
      <c r="EZ8" s="24"/>
      <c r="FA8" s="24"/>
      <c r="FB8" s="24"/>
      <c r="FC8" s="24"/>
      <c r="FD8" s="24"/>
      <c r="FE8" s="24"/>
      <c r="FF8" s="24"/>
      <c r="FG8" s="24"/>
      <c r="FH8" s="24"/>
      <c r="FI8" s="24"/>
      <c r="FJ8" s="24"/>
      <c r="FK8" s="24"/>
      <c r="FL8" s="24"/>
      <c r="FM8" s="24"/>
      <c r="FN8" s="24"/>
    </row>
    <row r="9" spans="1:170" ht="12.75">
      <c r="A9" s="8">
        <v>4</v>
      </c>
      <c r="B9" s="79" t="s">
        <v>10</v>
      </c>
      <c r="C9" s="80"/>
      <c r="D9" s="80"/>
      <c r="E9" s="80"/>
      <c r="F9" s="80"/>
      <c r="G9" s="80"/>
      <c r="H9" s="26">
        <f>H12</f>
        <v>178091877.89</v>
      </c>
      <c r="I9" s="26">
        <f>I12</f>
        <v>19086201.62</v>
      </c>
      <c r="J9" s="26">
        <f aca="true" t="shared" si="2" ref="J9:S9">J12</f>
        <v>22862786.27</v>
      </c>
      <c r="K9" s="27">
        <f t="shared" si="2"/>
        <v>16385977</v>
      </c>
      <c r="L9" s="27">
        <f t="shared" si="2"/>
        <v>17639719</v>
      </c>
      <c r="M9" s="27">
        <f t="shared" si="2"/>
        <v>12733592</v>
      </c>
      <c r="N9" s="27">
        <f t="shared" si="2"/>
        <v>13678165</v>
      </c>
      <c r="O9" s="27">
        <f t="shared" si="2"/>
        <v>15290140</v>
      </c>
      <c r="P9" s="27">
        <f t="shared" si="2"/>
        <v>18308109</v>
      </c>
      <c r="Q9" s="27">
        <f t="shared" si="2"/>
        <v>21445489</v>
      </c>
      <c r="R9" s="27">
        <f t="shared" si="2"/>
        <v>20811699</v>
      </c>
      <c r="S9" s="27">
        <f t="shared" si="2"/>
        <v>136272890</v>
      </c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Q9" s="24"/>
      <c r="DR9" s="24"/>
      <c r="DS9" s="24"/>
      <c r="DT9" s="24"/>
      <c r="DU9" s="24"/>
      <c r="DV9" s="24"/>
      <c r="DW9" s="24"/>
      <c r="DX9" s="24"/>
      <c r="DY9" s="24"/>
      <c r="DZ9" s="24"/>
      <c r="EA9" s="24"/>
      <c r="EB9" s="24"/>
      <c r="EC9" s="24"/>
      <c r="ED9" s="24"/>
      <c r="EE9" s="24"/>
      <c r="EF9" s="24"/>
      <c r="EG9" s="24"/>
      <c r="EH9" s="24"/>
      <c r="EI9" s="24"/>
      <c r="EJ9" s="24"/>
      <c r="EK9" s="24"/>
      <c r="EL9" s="24"/>
      <c r="EM9" s="24"/>
      <c r="EN9" s="24"/>
      <c r="EO9" s="24"/>
      <c r="EP9" s="24"/>
      <c r="EQ9" s="24"/>
      <c r="ER9" s="24"/>
      <c r="ES9" s="24"/>
      <c r="ET9" s="24"/>
      <c r="EU9" s="24"/>
      <c r="EV9" s="24"/>
      <c r="EW9" s="24"/>
      <c r="EX9" s="24"/>
      <c r="EY9" s="24"/>
      <c r="EZ9" s="24"/>
      <c r="FA9" s="24"/>
      <c r="FB9" s="24"/>
      <c r="FC9" s="24"/>
      <c r="FD9" s="24"/>
      <c r="FE9" s="24"/>
      <c r="FF9" s="24"/>
      <c r="FG9" s="24"/>
      <c r="FH9" s="24"/>
      <c r="FI9" s="24"/>
      <c r="FJ9" s="24"/>
      <c r="FK9" s="24"/>
      <c r="FL9" s="24"/>
      <c r="FM9" s="24"/>
      <c r="FN9" s="24"/>
    </row>
    <row r="10" spans="1:170" ht="12.75">
      <c r="A10" s="8">
        <v>5</v>
      </c>
      <c r="B10" s="79" t="s">
        <v>11</v>
      </c>
      <c r="C10" s="80"/>
      <c r="D10" s="80"/>
      <c r="E10" s="80"/>
      <c r="F10" s="80"/>
      <c r="G10" s="80"/>
      <c r="H10" s="26">
        <f>H11+H12</f>
        <v>178091877.89</v>
      </c>
      <c r="I10" s="26">
        <f>I11+I12</f>
        <v>19086201.62</v>
      </c>
      <c r="J10" s="26">
        <f aca="true" t="shared" si="3" ref="J10:S10">J11+J12</f>
        <v>22862786.27</v>
      </c>
      <c r="K10" s="27">
        <f t="shared" si="3"/>
        <v>16385977</v>
      </c>
      <c r="L10" s="27">
        <f t="shared" si="3"/>
        <v>17639719</v>
      </c>
      <c r="M10" s="27">
        <f t="shared" si="3"/>
        <v>12733592</v>
      </c>
      <c r="N10" s="27">
        <f t="shared" si="3"/>
        <v>13678165</v>
      </c>
      <c r="O10" s="27">
        <f t="shared" si="3"/>
        <v>15290140</v>
      </c>
      <c r="P10" s="27">
        <f t="shared" si="3"/>
        <v>18308109</v>
      </c>
      <c r="Q10" s="27">
        <f t="shared" si="3"/>
        <v>21445489</v>
      </c>
      <c r="R10" s="27">
        <f t="shared" si="3"/>
        <v>20811699</v>
      </c>
      <c r="S10" s="27">
        <f t="shared" si="3"/>
        <v>136272890</v>
      </c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  <c r="DZ10" s="24"/>
      <c r="EA10" s="24"/>
      <c r="EB10" s="24"/>
      <c r="EC10" s="24"/>
      <c r="ED10" s="24"/>
      <c r="EE10" s="24"/>
      <c r="EF10" s="24"/>
      <c r="EG10" s="24"/>
      <c r="EH10" s="24"/>
      <c r="EI10" s="24"/>
      <c r="EJ10" s="24"/>
      <c r="EK10" s="24"/>
      <c r="EL10" s="24"/>
      <c r="EM10" s="24"/>
      <c r="EN10" s="24"/>
      <c r="EO10" s="24"/>
      <c r="EP10" s="24"/>
      <c r="EQ10" s="24"/>
      <c r="ER10" s="24"/>
      <c r="ES10" s="24"/>
      <c r="ET10" s="24"/>
      <c r="EU10" s="24"/>
      <c r="EV10" s="24"/>
      <c r="EW10" s="24"/>
      <c r="EX10" s="24"/>
      <c r="EY10" s="24"/>
      <c r="EZ10" s="24"/>
      <c r="FA10" s="24"/>
      <c r="FB10" s="24"/>
      <c r="FC10" s="24"/>
      <c r="FD10" s="24"/>
      <c r="FE10" s="24"/>
      <c r="FF10" s="24"/>
      <c r="FG10" s="24"/>
      <c r="FH10" s="24"/>
      <c r="FI10" s="24"/>
      <c r="FJ10" s="24"/>
      <c r="FK10" s="24"/>
      <c r="FL10" s="24"/>
      <c r="FM10" s="24"/>
      <c r="FN10" s="24"/>
    </row>
    <row r="11" spans="1:170" ht="12.75">
      <c r="A11" s="8">
        <v>6</v>
      </c>
      <c r="B11" s="79" t="s">
        <v>9</v>
      </c>
      <c r="C11" s="80"/>
      <c r="D11" s="80"/>
      <c r="E11" s="80"/>
      <c r="F11" s="80"/>
      <c r="G11" s="80"/>
      <c r="H11" s="26"/>
      <c r="I11" s="28"/>
      <c r="J11" s="28"/>
      <c r="K11" s="15"/>
      <c r="L11" s="15"/>
      <c r="M11" s="15"/>
      <c r="N11" s="15"/>
      <c r="O11" s="15"/>
      <c r="P11" s="15"/>
      <c r="Q11" s="15"/>
      <c r="R11" s="15"/>
      <c r="S11" s="15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4"/>
      <c r="DC11" s="24"/>
      <c r="DD11" s="24"/>
      <c r="DE11" s="24"/>
      <c r="DF11" s="24"/>
      <c r="DG11" s="24"/>
      <c r="DH11" s="24"/>
      <c r="DI11" s="24"/>
      <c r="DJ11" s="24"/>
      <c r="DK11" s="24"/>
      <c r="DL11" s="24"/>
      <c r="DM11" s="24"/>
      <c r="DN11" s="24"/>
      <c r="DO11" s="24"/>
      <c r="DP11" s="24"/>
      <c r="DQ11" s="24"/>
      <c r="DR11" s="24"/>
      <c r="DS11" s="24"/>
      <c r="DT11" s="24"/>
      <c r="DU11" s="24"/>
      <c r="DV11" s="24"/>
      <c r="DW11" s="24"/>
      <c r="DX11" s="24"/>
      <c r="DY11" s="24"/>
      <c r="DZ11" s="24"/>
      <c r="EA11" s="24"/>
      <c r="EB11" s="24"/>
      <c r="EC11" s="24"/>
      <c r="ED11" s="24"/>
      <c r="EE11" s="24"/>
      <c r="EF11" s="24"/>
      <c r="EG11" s="24"/>
      <c r="EH11" s="24"/>
      <c r="EI11" s="24"/>
      <c r="EJ11" s="24"/>
      <c r="EK11" s="24"/>
      <c r="EL11" s="24"/>
      <c r="EM11" s="24"/>
      <c r="EN11" s="24"/>
      <c r="EO11" s="24"/>
      <c r="EP11" s="24"/>
      <c r="EQ11" s="24"/>
      <c r="ER11" s="24"/>
      <c r="ES11" s="24"/>
      <c r="ET11" s="24"/>
      <c r="EU11" s="24"/>
      <c r="EV11" s="24"/>
      <c r="EW11" s="24"/>
      <c r="EX11" s="24"/>
      <c r="EY11" s="24"/>
      <c r="EZ11" s="24"/>
      <c r="FA11" s="24"/>
      <c r="FB11" s="24"/>
      <c r="FC11" s="24"/>
      <c r="FD11" s="24"/>
      <c r="FE11" s="24"/>
      <c r="FF11" s="24"/>
      <c r="FG11" s="24"/>
      <c r="FH11" s="24"/>
      <c r="FI11" s="24"/>
      <c r="FJ11" s="24"/>
      <c r="FK11" s="24"/>
      <c r="FL11" s="24"/>
      <c r="FM11" s="24"/>
      <c r="FN11" s="24"/>
    </row>
    <row r="12" spans="1:170" ht="12.75">
      <c r="A12" s="8">
        <v>7</v>
      </c>
      <c r="B12" s="79" t="s">
        <v>10</v>
      </c>
      <c r="C12" s="80"/>
      <c r="D12" s="80"/>
      <c r="E12" s="80"/>
      <c r="F12" s="80"/>
      <c r="G12" s="80"/>
      <c r="H12" s="26">
        <f>H56</f>
        <v>178091877.89</v>
      </c>
      <c r="I12" s="26">
        <f>I56</f>
        <v>19086201.62</v>
      </c>
      <c r="J12" s="26">
        <f aca="true" t="shared" si="4" ref="J12:S12">J56</f>
        <v>22862786.27</v>
      </c>
      <c r="K12" s="27">
        <f t="shared" si="4"/>
        <v>16385977</v>
      </c>
      <c r="L12" s="27">
        <f t="shared" si="4"/>
        <v>17639719</v>
      </c>
      <c r="M12" s="27">
        <f t="shared" si="4"/>
        <v>12733592</v>
      </c>
      <c r="N12" s="27">
        <f t="shared" si="4"/>
        <v>13678165</v>
      </c>
      <c r="O12" s="27">
        <f t="shared" si="4"/>
        <v>15290140</v>
      </c>
      <c r="P12" s="27">
        <f t="shared" si="4"/>
        <v>18308109</v>
      </c>
      <c r="Q12" s="27">
        <f t="shared" si="4"/>
        <v>21445489</v>
      </c>
      <c r="R12" s="27">
        <f t="shared" si="4"/>
        <v>20811699</v>
      </c>
      <c r="S12" s="27">
        <f t="shared" si="4"/>
        <v>136272890</v>
      </c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  <c r="DO12" s="24"/>
      <c r="DP12" s="24"/>
      <c r="DQ12" s="24"/>
      <c r="DR12" s="24"/>
      <c r="DS12" s="24"/>
      <c r="DT12" s="24"/>
      <c r="DU12" s="24"/>
      <c r="DV12" s="24"/>
      <c r="DW12" s="24"/>
      <c r="DX12" s="24"/>
      <c r="DY12" s="24"/>
      <c r="DZ12" s="24"/>
      <c r="EA12" s="24"/>
      <c r="EB12" s="24"/>
      <c r="EC12" s="24"/>
      <c r="ED12" s="24"/>
      <c r="EE12" s="24"/>
      <c r="EF12" s="24"/>
      <c r="EG12" s="24"/>
      <c r="EH12" s="24"/>
      <c r="EI12" s="24"/>
      <c r="EJ12" s="24"/>
      <c r="EK12" s="24"/>
      <c r="EL12" s="24"/>
      <c r="EM12" s="24"/>
      <c r="EN12" s="24"/>
      <c r="EO12" s="24"/>
      <c r="EP12" s="24"/>
      <c r="EQ12" s="24"/>
      <c r="ER12" s="24"/>
      <c r="ES12" s="24"/>
      <c r="ET12" s="24"/>
      <c r="EU12" s="24"/>
      <c r="EV12" s="24"/>
      <c r="EW12" s="24"/>
      <c r="EX12" s="24"/>
      <c r="EY12" s="24"/>
      <c r="EZ12" s="24"/>
      <c r="FA12" s="24"/>
      <c r="FB12" s="24"/>
      <c r="FC12" s="24"/>
      <c r="FD12" s="24"/>
      <c r="FE12" s="24"/>
      <c r="FF12" s="24"/>
      <c r="FG12" s="24"/>
      <c r="FH12" s="24"/>
      <c r="FI12" s="24"/>
      <c r="FJ12" s="24"/>
      <c r="FK12" s="24"/>
      <c r="FL12" s="24"/>
      <c r="FM12" s="24"/>
      <c r="FN12" s="24"/>
    </row>
    <row r="13" spans="1:170" ht="25.5" customHeight="1">
      <c r="A13" s="8">
        <v>8</v>
      </c>
      <c r="B13" s="77" t="s">
        <v>110</v>
      </c>
      <c r="C13" s="78"/>
      <c r="D13" s="78"/>
      <c r="E13" s="78"/>
      <c r="F13" s="78"/>
      <c r="G13" s="78"/>
      <c r="H13" s="29">
        <f>SUM(H15)</f>
        <v>702500</v>
      </c>
      <c r="I13" s="29"/>
      <c r="J13" s="29">
        <f>SUM(J15)</f>
        <v>202500</v>
      </c>
      <c r="K13" s="29">
        <f>SUM(K15)</f>
        <v>250000</v>
      </c>
      <c r="L13" s="29">
        <f>SUM(L15)</f>
        <v>250000</v>
      </c>
      <c r="M13" s="15"/>
      <c r="N13" s="15"/>
      <c r="O13" s="15"/>
      <c r="P13" s="15"/>
      <c r="Q13" s="15"/>
      <c r="R13" s="15"/>
      <c r="S13" s="15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  <c r="DG13" s="24"/>
      <c r="DH13" s="24"/>
      <c r="DI13" s="24"/>
      <c r="DJ13" s="24"/>
      <c r="DK13" s="24"/>
      <c r="DL13" s="24"/>
      <c r="DM13" s="24"/>
      <c r="DN13" s="24"/>
      <c r="DO13" s="24"/>
      <c r="DP13" s="24"/>
      <c r="DQ13" s="24"/>
      <c r="DR13" s="24"/>
      <c r="DS13" s="24"/>
      <c r="DT13" s="24"/>
      <c r="DU13" s="24"/>
      <c r="DV13" s="24"/>
      <c r="DW13" s="24"/>
      <c r="DX13" s="24"/>
      <c r="DY13" s="24"/>
      <c r="DZ13" s="24"/>
      <c r="EA13" s="24"/>
      <c r="EB13" s="24"/>
      <c r="EC13" s="24"/>
      <c r="ED13" s="24"/>
      <c r="EE13" s="24"/>
      <c r="EF13" s="24"/>
      <c r="EG13" s="24"/>
      <c r="EH13" s="24"/>
      <c r="EI13" s="24"/>
      <c r="EJ13" s="24"/>
      <c r="EK13" s="24"/>
      <c r="EL13" s="24"/>
      <c r="EM13" s="24"/>
      <c r="EN13" s="24"/>
      <c r="EO13" s="24"/>
      <c r="EP13" s="24"/>
      <c r="EQ13" s="24"/>
      <c r="ER13" s="24"/>
      <c r="ES13" s="24"/>
      <c r="ET13" s="24"/>
      <c r="EU13" s="24"/>
      <c r="EV13" s="24"/>
      <c r="EW13" s="24"/>
      <c r="EX13" s="24"/>
      <c r="EY13" s="24"/>
      <c r="EZ13" s="24"/>
      <c r="FA13" s="24"/>
      <c r="FB13" s="24"/>
      <c r="FC13" s="24"/>
      <c r="FD13" s="24"/>
      <c r="FE13" s="24"/>
      <c r="FF13" s="24"/>
      <c r="FG13" s="24"/>
      <c r="FH13" s="24"/>
      <c r="FI13" s="24"/>
      <c r="FJ13" s="24"/>
      <c r="FK13" s="24"/>
      <c r="FL13" s="24"/>
      <c r="FM13" s="24"/>
      <c r="FN13" s="24"/>
    </row>
    <row r="14" spans="1:170" ht="12.75" hidden="1">
      <c r="A14" s="8">
        <v>9</v>
      </c>
      <c r="B14" s="30" t="s">
        <v>12</v>
      </c>
      <c r="C14" s="15"/>
      <c r="D14" s="15"/>
      <c r="E14" s="15"/>
      <c r="F14" s="74" t="s">
        <v>0</v>
      </c>
      <c r="G14" s="74"/>
      <c r="H14" s="29"/>
      <c r="I14" s="29"/>
      <c r="J14" s="29"/>
      <c r="K14" s="29"/>
      <c r="L14" s="29"/>
      <c r="M14" s="15"/>
      <c r="N14" s="15"/>
      <c r="O14" s="15"/>
      <c r="P14" s="15"/>
      <c r="Q14" s="15"/>
      <c r="R14" s="15"/>
      <c r="S14" s="15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  <c r="DE14" s="24"/>
      <c r="DF14" s="24"/>
      <c r="DG14" s="24"/>
      <c r="DH14" s="24"/>
      <c r="DI14" s="24"/>
      <c r="DJ14" s="24"/>
      <c r="DK14" s="24"/>
      <c r="DL14" s="24"/>
      <c r="DM14" s="24"/>
      <c r="DN14" s="24"/>
      <c r="DO14" s="24"/>
      <c r="DP14" s="24"/>
      <c r="DQ14" s="24"/>
      <c r="DR14" s="24"/>
      <c r="DS14" s="24"/>
      <c r="DT14" s="24"/>
      <c r="DU14" s="24"/>
      <c r="DV14" s="24"/>
      <c r="DW14" s="24"/>
      <c r="DX14" s="24"/>
      <c r="DY14" s="24"/>
      <c r="DZ14" s="24"/>
      <c r="EA14" s="24"/>
      <c r="EB14" s="24"/>
      <c r="EC14" s="24"/>
      <c r="ED14" s="24"/>
      <c r="EE14" s="24"/>
      <c r="EF14" s="24"/>
      <c r="EG14" s="24"/>
      <c r="EH14" s="24"/>
      <c r="EI14" s="24"/>
      <c r="EJ14" s="24"/>
      <c r="EK14" s="24"/>
      <c r="EL14" s="24"/>
      <c r="EM14" s="24"/>
      <c r="EN14" s="24"/>
      <c r="EO14" s="24"/>
      <c r="EP14" s="24"/>
      <c r="EQ14" s="24"/>
      <c r="ER14" s="24"/>
      <c r="ES14" s="24"/>
      <c r="ET14" s="24"/>
      <c r="EU14" s="24"/>
      <c r="EV14" s="24"/>
      <c r="EW14" s="24"/>
      <c r="EX14" s="24"/>
      <c r="EY14" s="24"/>
      <c r="EZ14" s="24"/>
      <c r="FA14" s="24"/>
      <c r="FB14" s="24"/>
      <c r="FC14" s="24"/>
      <c r="FD14" s="24"/>
      <c r="FE14" s="24"/>
      <c r="FF14" s="24"/>
      <c r="FG14" s="24"/>
      <c r="FH14" s="24"/>
      <c r="FI14" s="24"/>
      <c r="FJ14" s="24"/>
      <c r="FK14" s="24"/>
      <c r="FL14" s="24"/>
      <c r="FM14" s="24"/>
      <c r="FN14" s="24"/>
    </row>
    <row r="15" spans="1:170" ht="76.5" customHeight="1" hidden="1">
      <c r="A15" s="8">
        <v>10</v>
      </c>
      <c r="B15" s="17" t="s">
        <v>133</v>
      </c>
      <c r="C15" s="31" t="s">
        <v>23</v>
      </c>
      <c r="D15" s="32">
        <v>2012</v>
      </c>
      <c r="E15" s="32">
        <v>2014</v>
      </c>
      <c r="F15" s="32">
        <v>853</v>
      </c>
      <c r="G15" s="32">
        <v>85395</v>
      </c>
      <c r="H15" s="29">
        <f>SUM(J15:L15)</f>
        <v>702500</v>
      </c>
      <c r="I15" s="29">
        <v>0</v>
      </c>
      <c r="J15" s="29">
        <v>202500</v>
      </c>
      <c r="K15" s="29">
        <v>250000</v>
      </c>
      <c r="L15" s="29">
        <v>250000</v>
      </c>
      <c r="M15" s="15"/>
      <c r="N15" s="15"/>
      <c r="O15" s="15"/>
      <c r="P15" s="15"/>
      <c r="Q15" s="15"/>
      <c r="R15" s="15"/>
      <c r="S15" s="28">
        <v>500000</v>
      </c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  <c r="DB15" s="24"/>
      <c r="DC15" s="24"/>
      <c r="DD15" s="24"/>
      <c r="DE15" s="24"/>
      <c r="DF15" s="24"/>
      <c r="DG15" s="24"/>
      <c r="DH15" s="24"/>
      <c r="DI15" s="24"/>
      <c r="DJ15" s="24"/>
      <c r="DK15" s="24"/>
      <c r="DL15" s="24"/>
      <c r="DM15" s="24"/>
      <c r="DN15" s="24"/>
      <c r="DO15" s="24"/>
      <c r="DP15" s="24"/>
      <c r="DQ15" s="24"/>
      <c r="DR15" s="24"/>
      <c r="DS15" s="24"/>
      <c r="DT15" s="24"/>
      <c r="DU15" s="24"/>
      <c r="DV15" s="24"/>
      <c r="DW15" s="24"/>
      <c r="DX15" s="24"/>
      <c r="DY15" s="24"/>
      <c r="DZ15" s="24"/>
      <c r="EA15" s="24"/>
      <c r="EB15" s="24"/>
      <c r="EC15" s="24"/>
      <c r="ED15" s="24"/>
      <c r="EE15" s="24"/>
      <c r="EF15" s="24"/>
      <c r="EG15" s="24"/>
      <c r="EH15" s="24"/>
      <c r="EI15" s="24"/>
      <c r="EJ15" s="24"/>
      <c r="EK15" s="24"/>
      <c r="EL15" s="24"/>
      <c r="EM15" s="24"/>
      <c r="EN15" s="24"/>
      <c r="EO15" s="24"/>
      <c r="EP15" s="24"/>
      <c r="EQ15" s="24"/>
      <c r="ER15" s="24"/>
      <c r="ES15" s="24"/>
      <c r="ET15" s="24"/>
      <c r="EU15" s="24"/>
      <c r="EV15" s="24"/>
      <c r="EW15" s="24"/>
      <c r="EX15" s="24"/>
      <c r="EY15" s="24"/>
      <c r="EZ15" s="24"/>
      <c r="FA15" s="24"/>
      <c r="FB15" s="24"/>
      <c r="FC15" s="24"/>
      <c r="FD15" s="24"/>
      <c r="FE15" s="24"/>
      <c r="FF15" s="24"/>
      <c r="FG15" s="24"/>
      <c r="FH15" s="24"/>
      <c r="FI15" s="24"/>
      <c r="FJ15" s="24"/>
      <c r="FK15" s="24"/>
      <c r="FL15" s="24"/>
      <c r="FM15" s="24"/>
      <c r="FN15" s="24"/>
    </row>
    <row r="16" spans="1:170" ht="26.25" customHeight="1">
      <c r="A16" s="8">
        <v>11</v>
      </c>
      <c r="B16" s="77" t="s">
        <v>14</v>
      </c>
      <c r="C16" s="78"/>
      <c r="D16" s="78"/>
      <c r="E16" s="78"/>
      <c r="F16" s="78"/>
      <c r="G16" s="78"/>
      <c r="H16" s="28"/>
      <c r="I16" s="28"/>
      <c r="J16" s="28"/>
      <c r="K16" s="15"/>
      <c r="L16" s="15"/>
      <c r="M16" s="15"/>
      <c r="N16" s="15"/>
      <c r="O16" s="15"/>
      <c r="P16" s="15"/>
      <c r="Q16" s="15"/>
      <c r="R16" s="15"/>
      <c r="S16" s="15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4"/>
      <c r="DC16" s="24"/>
      <c r="DD16" s="24"/>
      <c r="DE16" s="24"/>
      <c r="DF16" s="24"/>
      <c r="DG16" s="24"/>
      <c r="DH16" s="24"/>
      <c r="DI16" s="24"/>
      <c r="DJ16" s="24"/>
      <c r="DK16" s="24"/>
      <c r="DL16" s="24"/>
      <c r="DM16" s="24"/>
      <c r="DN16" s="24"/>
      <c r="DO16" s="24"/>
      <c r="DP16" s="24"/>
      <c r="DQ16" s="24"/>
      <c r="DR16" s="24"/>
      <c r="DS16" s="24"/>
      <c r="DT16" s="24"/>
      <c r="DU16" s="24"/>
      <c r="DV16" s="24"/>
      <c r="DW16" s="24"/>
      <c r="DX16" s="24"/>
      <c r="DY16" s="24"/>
      <c r="DZ16" s="24"/>
      <c r="EA16" s="24"/>
      <c r="EB16" s="24"/>
      <c r="EC16" s="24"/>
      <c r="ED16" s="24"/>
      <c r="EE16" s="24"/>
      <c r="EF16" s="24"/>
      <c r="EG16" s="24"/>
      <c r="EH16" s="24"/>
      <c r="EI16" s="24"/>
      <c r="EJ16" s="24"/>
      <c r="EK16" s="24"/>
      <c r="EL16" s="24"/>
      <c r="EM16" s="24"/>
      <c r="EN16" s="24"/>
      <c r="EO16" s="24"/>
      <c r="EP16" s="24"/>
      <c r="EQ16" s="24"/>
      <c r="ER16" s="24"/>
      <c r="ES16" s="24"/>
      <c r="ET16" s="24"/>
      <c r="EU16" s="24"/>
      <c r="EV16" s="24"/>
      <c r="EW16" s="24"/>
      <c r="EX16" s="24"/>
      <c r="EY16" s="24"/>
      <c r="EZ16" s="24"/>
      <c r="FA16" s="24"/>
      <c r="FB16" s="24"/>
      <c r="FC16" s="24"/>
      <c r="FD16" s="24"/>
      <c r="FE16" s="24"/>
      <c r="FF16" s="24"/>
      <c r="FG16" s="24"/>
      <c r="FH16" s="24"/>
      <c r="FI16" s="24"/>
      <c r="FJ16" s="24"/>
      <c r="FK16" s="24"/>
      <c r="FL16" s="24"/>
      <c r="FM16" s="24"/>
      <c r="FN16" s="24"/>
    </row>
    <row r="17" spans="1:170" ht="13.5">
      <c r="A17" s="8">
        <v>12</v>
      </c>
      <c r="B17" s="77" t="s">
        <v>9</v>
      </c>
      <c r="C17" s="78"/>
      <c r="D17" s="78"/>
      <c r="E17" s="78"/>
      <c r="F17" s="78"/>
      <c r="G17" s="78"/>
      <c r="H17" s="28"/>
      <c r="I17" s="28"/>
      <c r="J17" s="28"/>
      <c r="K17" s="15"/>
      <c r="L17" s="15"/>
      <c r="M17" s="15"/>
      <c r="N17" s="15"/>
      <c r="O17" s="15"/>
      <c r="P17" s="15"/>
      <c r="Q17" s="15"/>
      <c r="R17" s="15"/>
      <c r="S17" s="15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4"/>
      <c r="DC17" s="24"/>
      <c r="DD17" s="24"/>
      <c r="DE17" s="24"/>
      <c r="DF17" s="2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</row>
    <row r="18" spans="1:170" ht="13.5">
      <c r="A18" s="8">
        <v>13</v>
      </c>
      <c r="B18" s="77" t="s">
        <v>10</v>
      </c>
      <c r="C18" s="78"/>
      <c r="D18" s="78"/>
      <c r="E18" s="78"/>
      <c r="F18" s="78"/>
      <c r="G18" s="78"/>
      <c r="H18" s="28"/>
      <c r="I18" s="28"/>
      <c r="J18" s="28"/>
      <c r="K18" s="15"/>
      <c r="L18" s="15"/>
      <c r="M18" s="15"/>
      <c r="N18" s="15"/>
      <c r="O18" s="15"/>
      <c r="P18" s="15"/>
      <c r="Q18" s="15"/>
      <c r="R18" s="15"/>
      <c r="S18" s="15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  <c r="DB18" s="24"/>
      <c r="DC18" s="24"/>
      <c r="DD18" s="24"/>
      <c r="DE18" s="24"/>
      <c r="DF18" s="2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</row>
    <row r="19" spans="1:170" ht="12.75" hidden="1">
      <c r="A19" s="8">
        <v>14</v>
      </c>
      <c r="B19" s="30" t="s">
        <v>12</v>
      </c>
      <c r="C19" s="15"/>
      <c r="D19" s="15"/>
      <c r="E19" s="15"/>
      <c r="F19" s="74" t="s">
        <v>0</v>
      </c>
      <c r="G19" s="74"/>
      <c r="H19" s="28"/>
      <c r="I19" s="28"/>
      <c r="J19" s="28"/>
      <c r="K19" s="15"/>
      <c r="L19" s="15"/>
      <c r="M19" s="15"/>
      <c r="N19" s="15"/>
      <c r="O19" s="15"/>
      <c r="P19" s="15"/>
      <c r="Q19" s="15"/>
      <c r="R19" s="15"/>
      <c r="S19" s="15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4"/>
      <c r="DB19" s="24"/>
      <c r="DC19" s="24"/>
      <c r="DD19" s="24"/>
      <c r="DE19" s="24"/>
      <c r="DF19" s="24"/>
      <c r="DG19" s="24"/>
      <c r="DH19" s="24"/>
      <c r="DI19" s="24"/>
      <c r="DJ19" s="24"/>
      <c r="DK19" s="24"/>
      <c r="DL19" s="24"/>
      <c r="DM19" s="24"/>
      <c r="DN19" s="24"/>
      <c r="DO19" s="24"/>
      <c r="DP19" s="24"/>
      <c r="DQ19" s="24"/>
      <c r="DR19" s="24"/>
      <c r="DS19" s="24"/>
      <c r="DT19" s="24"/>
      <c r="DU19" s="24"/>
      <c r="DV19" s="24"/>
      <c r="DW19" s="24"/>
      <c r="DX19" s="24"/>
      <c r="DY19" s="24"/>
      <c r="DZ19" s="24"/>
      <c r="EA19" s="24"/>
      <c r="EB19" s="24"/>
      <c r="EC19" s="24"/>
      <c r="ED19" s="24"/>
      <c r="EE19" s="24"/>
      <c r="EF19" s="24"/>
      <c r="EG19" s="24"/>
      <c r="EH19" s="24"/>
      <c r="EI19" s="24"/>
      <c r="EJ19" s="24"/>
      <c r="EK19" s="24"/>
      <c r="EL19" s="24"/>
      <c r="EM19" s="24"/>
      <c r="EN19" s="24"/>
      <c r="EO19" s="24"/>
      <c r="EP19" s="24"/>
      <c r="EQ19" s="24"/>
      <c r="ER19" s="24"/>
      <c r="ES19" s="24"/>
      <c r="ET19" s="24"/>
      <c r="EU19" s="24"/>
      <c r="EV19" s="24"/>
      <c r="EW19" s="24"/>
      <c r="EX19" s="24"/>
      <c r="EY19" s="24"/>
      <c r="EZ19" s="24"/>
      <c r="FA19" s="24"/>
      <c r="FB19" s="24"/>
      <c r="FC19" s="24"/>
      <c r="FD19" s="24"/>
      <c r="FE19" s="24"/>
      <c r="FF19" s="24"/>
      <c r="FG19" s="24"/>
      <c r="FH19" s="24"/>
      <c r="FI19" s="24"/>
      <c r="FJ19" s="24"/>
      <c r="FK19" s="24"/>
      <c r="FL19" s="24"/>
      <c r="FM19" s="24"/>
      <c r="FN19" s="24"/>
    </row>
    <row r="20" spans="1:170" ht="38.25" hidden="1">
      <c r="A20" s="8">
        <v>15</v>
      </c>
      <c r="B20" s="30" t="s">
        <v>13</v>
      </c>
      <c r="C20" s="15"/>
      <c r="D20" s="15"/>
      <c r="E20" s="15"/>
      <c r="F20" s="15"/>
      <c r="G20" s="15"/>
      <c r="H20" s="28"/>
      <c r="I20" s="28"/>
      <c r="J20" s="28"/>
      <c r="K20" s="15"/>
      <c r="L20" s="15"/>
      <c r="M20" s="15"/>
      <c r="N20" s="15"/>
      <c r="O20" s="15"/>
      <c r="P20" s="15"/>
      <c r="Q20" s="15"/>
      <c r="R20" s="15"/>
      <c r="S20" s="15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4"/>
      <c r="DC20" s="24"/>
      <c r="DD20" s="24"/>
      <c r="DE20" s="24"/>
      <c r="DF20" s="24"/>
      <c r="DG20" s="24"/>
      <c r="DH20" s="24"/>
      <c r="DI20" s="24"/>
      <c r="DJ20" s="24"/>
      <c r="DK20" s="24"/>
      <c r="DL20" s="24"/>
      <c r="DM20" s="24"/>
      <c r="DN20" s="24"/>
      <c r="DO20" s="24"/>
      <c r="DP20" s="24"/>
      <c r="DQ20" s="24"/>
      <c r="DR20" s="24"/>
      <c r="DS20" s="24"/>
      <c r="DT20" s="24"/>
      <c r="DU20" s="24"/>
      <c r="DV20" s="24"/>
      <c r="DW20" s="24"/>
      <c r="DX20" s="24"/>
      <c r="DY20" s="24"/>
      <c r="DZ20" s="24"/>
      <c r="EA20" s="24"/>
      <c r="EB20" s="24"/>
      <c r="EC20" s="24"/>
      <c r="ED20" s="24"/>
      <c r="EE20" s="24"/>
      <c r="EF20" s="24"/>
      <c r="EG20" s="24"/>
      <c r="EH20" s="24"/>
      <c r="EI20" s="24"/>
      <c r="EJ20" s="24"/>
      <c r="EK20" s="24"/>
      <c r="EL20" s="24"/>
      <c r="EM20" s="24"/>
      <c r="EN20" s="24"/>
      <c r="EO20" s="24"/>
      <c r="EP20" s="24"/>
      <c r="EQ20" s="24"/>
      <c r="ER20" s="24"/>
      <c r="ES20" s="24"/>
      <c r="ET20" s="24"/>
      <c r="EU20" s="24"/>
      <c r="EV20" s="24"/>
      <c r="EW20" s="24"/>
      <c r="EX20" s="24"/>
      <c r="EY20" s="24"/>
      <c r="EZ20" s="24"/>
      <c r="FA20" s="24"/>
      <c r="FB20" s="24"/>
      <c r="FC20" s="24"/>
      <c r="FD20" s="24"/>
      <c r="FE20" s="24"/>
      <c r="FF20" s="24"/>
      <c r="FG20" s="24"/>
      <c r="FH20" s="24"/>
      <c r="FI20" s="24"/>
      <c r="FJ20" s="24"/>
      <c r="FK20" s="24"/>
      <c r="FL20" s="24"/>
      <c r="FM20" s="24"/>
      <c r="FN20" s="24"/>
    </row>
    <row r="21" spans="1:170" ht="14.25" customHeight="1">
      <c r="A21" s="8">
        <v>16</v>
      </c>
      <c r="B21" s="77" t="s">
        <v>15</v>
      </c>
      <c r="C21" s="78"/>
      <c r="D21" s="78"/>
      <c r="E21" s="78"/>
      <c r="F21" s="78"/>
      <c r="G21" s="78"/>
      <c r="H21" s="26">
        <f>SUM(H22)</f>
        <v>7920733.12</v>
      </c>
      <c r="I21" s="26">
        <f aca="true" t="shared" si="5" ref="I21:S21">SUM(I22)</f>
        <v>1544798</v>
      </c>
      <c r="J21" s="26">
        <f t="shared" si="5"/>
        <v>4034644.12</v>
      </c>
      <c r="K21" s="26">
        <f t="shared" si="5"/>
        <v>1146567</v>
      </c>
      <c r="L21" s="26">
        <f t="shared" si="5"/>
        <v>420406</v>
      </c>
      <c r="M21" s="26">
        <f t="shared" si="5"/>
        <v>164057</v>
      </c>
      <c r="N21" s="26">
        <f t="shared" si="5"/>
        <v>114900</v>
      </c>
      <c r="O21" s="26">
        <f t="shared" si="5"/>
        <v>115776</v>
      </c>
      <c r="P21" s="26">
        <f t="shared" si="5"/>
        <v>116687</v>
      </c>
      <c r="Q21" s="26">
        <f t="shared" si="5"/>
        <v>117634</v>
      </c>
      <c r="R21" s="26">
        <f t="shared" si="5"/>
        <v>145264</v>
      </c>
      <c r="S21" s="26">
        <f t="shared" si="5"/>
        <v>2341291</v>
      </c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  <c r="DB21" s="24"/>
      <c r="DC21" s="24"/>
      <c r="DD21" s="24"/>
      <c r="DE21" s="24"/>
      <c r="DF21" s="24"/>
      <c r="DG21" s="24"/>
      <c r="DH21" s="24"/>
      <c r="DI21" s="24"/>
      <c r="DJ21" s="24"/>
      <c r="DK21" s="24"/>
      <c r="DL21" s="24"/>
      <c r="DM21" s="24"/>
      <c r="DN21" s="24"/>
      <c r="DO21" s="24"/>
      <c r="DP21" s="24"/>
      <c r="DQ21" s="24"/>
      <c r="DR21" s="24"/>
      <c r="DS21" s="24"/>
      <c r="DT21" s="24"/>
      <c r="DU21" s="24"/>
      <c r="DV21" s="24"/>
      <c r="DW21" s="24"/>
      <c r="DX21" s="24"/>
      <c r="DY21" s="24"/>
      <c r="DZ21" s="24"/>
      <c r="EA21" s="24"/>
      <c r="EB21" s="24"/>
      <c r="EC21" s="24"/>
      <c r="ED21" s="24"/>
      <c r="EE21" s="24"/>
      <c r="EF21" s="24"/>
      <c r="EG21" s="24"/>
      <c r="EH21" s="24"/>
      <c r="EI21" s="24"/>
      <c r="EJ21" s="24"/>
      <c r="EK21" s="24"/>
      <c r="EL21" s="24"/>
      <c r="EM21" s="24"/>
      <c r="EN21" s="24"/>
      <c r="EO21" s="24"/>
      <c r="EP21" s="24"/>
      <c r="EQ21" s="24"/>
      <c r="ER21" s="24"/>
      <c r="ES21" s="24"/>
      <c r="ET21" s="24"/>
      <c r="EU21" s="24"/>
      <c r="EV21" s="24"/>
      <c r="EW21" s="24"/>
      <c r="EX21" s="24"/>
      <c r="EY21" s="24"/>
      <c r="EZ21" s="24"/>
      <c r="FA21" s="24"/>
      <c r="FB21" s="24"/>
      <c r="FC21" s="24"/>
      <c r="FD21" s="24"/>
      <c r="FE21" s="24"/>
      <c r="FF21" s="24"/>
      <c r="FG21" s="24"/>
      <c r="FH21" s="24"/>
      <c r="FI21" s="24"/>
      <c r="FJ21" s="24"/>
      <c r="FK21" s="24"/>
      <c r="FL21" s="24"/>
      <c r="FM21" s="24"/>
      <c r="FN21" s="24"/>
    </row>
    <row r="22" spans="1:170" s="13" customFormat="1" ht="13.5">
      <c r="A22" s="8">
        <v>17</v>
      </c>
      <c r="B22" s="77" t="s">
        <v>9</v>
      </c>
      <c r="C22" s="78"/>
      <c r="D22" s="78"/>
      <c r="E22" s="78"/>
      <c r="F22" s="78"/>
      <c r="G22" s="78"/>
      <c r="H22" s="26">
        <f>SUM(H23:H55)</f>
        <v>7920733.12</v>
      </c>
      <c r="I22" s="26">
        <f aca="true" t="shared" si="6" ref="I22:O22">SUM(I23:I55)</f>
        <v>1544798</v>
      </c>
      <c r="J22" s="26">
        <f t="shared" si="6"/>
        <v>4034644.12</v>
      </c>
      <c r="K22" s="26">
        <f t="shared" si="6"/>
        <v>1146567</v>
      </c>
      <c r="L22" s="26">
        <f t="shared" si="6"/>
        <v>420406</v>
      </c>
      <c r="M22" s="26">
        <f t="shared" si="6"/>
        <v>164057</v>
      </c>
      <c r="N22" s="26">
        <f t="shared" si="6"/>
        <v>114900</v>
      </c>
      <c r="O22" s="26">
        <f t="shared" si="6"/>
        <v>115776</v>
      </c>
      <c r="P22" s="26">
        <f>SUM(P23:P55)</f>
        <v>116687</v>
      </c>
      <c r="Q22" s="26">
        <f>SUM(Q23:Q55)</f>
        <v>117634</v>
      </c>
      <c r="R22" s="26">
        <f>SUM(R23:R55)</f>
        <v>145264</v>
      </c>
      <c r="S22" s="26">
        <f>SUM(S23:S55)</f>
        <v>2341291</v>
      </c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3"/>
      <c r="BW22" s="33"/>
      <c r="BX22" s="33"/>
      <c r="BY22" s="33"/>
      <c r="BZ22" s="33"/>
      <c r="CA22" s="33"/>
      <c r="CB22" s="33"/>
      <c r="CC22" s="33"/>
      <c r="CD22" s="33"/>
      <c r="CE22" s="33"/>
      <c r="CF22" s="33"/>
      <c r="CG22" s="33"/>
      <c r="CH22" s="33"/>
      <c r="CI22" s="33"/>
      <c r="CJ22" s="33"/>
      <c r="CK22" s="33"/>
      <c r="CL22" s="33"/>
      <c r="CM22" s="33"/>
      <c r="CN22" s="33"/>
      <c r="CO22" s="33"/>
      <c r="CP22" s="33"/>
      <c r="CQ22" s="33"/>
      <c r="CR22" s="33"/>
      <c r="CS22" s="33"/>
      <c r="CT22" s="33"/>
      <c r="CU22" s="33"/>
      <c r="CV22" s="33"/>
      <c r="CW22" s="33"/>
      <c r="CX22" s="33"/>
      <c r="CY22" s="33"/>
      <c r="CZ22" s="33"/>
      <c r="DA22" s="33"/>
      <c r="DB22" s="33"/>
      <c r="DC22" s="33"/>
      <c r="DD22" s="33"/>
      <c r="DE22" s="33"/>
      <c r="DF22" s="33"/>
      <c r="DG22" s="33"/>
      <c r="DH22" s="33"/>
      <c r="DI22" s="33"/>
      <c r="DJ22" s="33"/>
      <c r="DK22" s="33"/>
      <c r="DL22" s="33"/>
      <c r="DM22" s="33"/>
      <c r="DN22" s="33"/>
      <c r="DO22" s="33"/>
      <c r="DP22" s="33"/>
      <c r="DQ22" s="33"/>
      <c r="DR22" s="33"/>
      <c r="DS22" s="33"/>
      <c r="DT22" s="33"/>
      <c r="DU22" s="33"/>
      <c r="DV22" s="33"/>
      <c r="DW22" s="33"/>
      <c r="DX22" s="33"/>
      <c r="DY22" s="33"/>
      <c r="DZ22" s="33"/>
      <c r="EA22" s="33"/>
      <c r="EB22" s="33"/>
      <c r="EC22" s="33"/>
      <c r="ED22" s="33"/>
      <c r="EE22" s="33"/>
      <c r="EF22" s="33"/>
      <c r="EG22" s="33"/>
      <c r="EH22" s="33"/>
      <c r="EI22" s="33"/>
      <c r="EJ22" s="33"/>
      <c r="EK22" s="33"/>
      <c r="EL22" s="33"/>
      <c r="EM22" s="33"/>
      <c r="EN22" s="33"/>
      <c r="EO22" s="33"/>
      <c r="EP22" s="33"/>
      <c r="EQ22" s="33"/>
      <c r="ER22" s="33"/>
      <c r="ES22" s="33"/>
      <c r="ET22" s="33"/>
      <c r="EU22" s="33"/>
      <c r="EV22" s="33"/>
      <c r="EW22" s="33"/>
      <c r="EX22" s="33"/>
      <c r="EY22" s="33"/>
      <c r="EZ22" s="33"/>
      <c r="FA22" s="33"/>
      <c r="FB22" s="33"/>
      <c r="FC22" s="33"/>
      <c r="FD22" s="33"/>
      <c r="FE22" s="33"/>
      <c r="FF22" s="33"/>
      <c r="FG22" s="33"/>
      <c r="FH22" s="33"/>
      <c r="FI22" s="33"/>
      <c r="FJ22" s="33"/>
      <c r="FK22" s="33"/>
      <c r="FL22" s="33"/>
      <c r="FM22" s="33"/>
      <c r="FN22" s="33"/>
    </row>
    <row r="23" spans="1:170" ht="25.5" hidden="1">
      <c r="A23" s="8">
        <v>18</v>
      </c>
      <c r="B23" s="12" t="s">
        <v>74</v>
      </c>
      <c r="C23" s="31" t="s">
        <v>23</v>
      </c>
      <c r="D23" s="32">
        <v>2012</v>
      </c>
      <c r="E23" s="32">
        <v>2020</v>
      </c>
      <c r="F23" s="32">
        <v>700</v>
      </c>
      <c r="G23" s="32">
        <v>70005</v>
      </c>
      <c r="H23" s="26">
        <f>SUM(J23:R23)</f>
        <v>224755</v>
      </c>
      <c r="I23" s="28">
        <v>0</v>
      </c>
      <c r="J23" s="28">
        <v>18720</v>
      </c>
      <c r="K23" s="28">
        <v>19469</v>
      </c>
      <c r="L23" s="28">
        <v>20248</v>
      </c>
      <c r="M23" s="28">
        <v>21057</v>
      </c>
      <c r="N23" s="28">
        <v>21900</v>
      </c>
      <c r="O23" s="28">
        <v>22776</v>
      </c>
      <c r="P23" s="28">
        <v>23687</v>
      </c>
      <c r="Q23" s="28">
        <v>24634</v>
      </c>
      <c r="R23" s="28">
        <f>25620+26644</f>
        <v>52264</v>
      </c>
      <c r="S23" s="28">
        <f>SUM(K23:R23)</f>
        <v>206035</v>
      </c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4"/>
      <c r="DB23" s="24"/>
      <c r="DC23" s="24"/>
      <c r="DD23" s="24"/>
      <c r="DE23" s="24"/>
      <c r="DF23" s="24"/>
      <c r="DG23" s="24"/>
      <c r="DH23" s="24"/>
      <c r="DI23" s="24"/>
      <c r="DJ23" s="24"/>
      <c r="DK23" s="24"/>
      <c r="DL23" s="24"/>
      <c r="DM23" s="24"/>
      <c r="DN23" s="24"/>
      <c r="DO23" s="24"/>
      <c r="DP23" s="24"/>
      <c r="DQ23" s="24"/>
      <c r="DR23" s="24"/>
      <c r="DS23" s="24"/>
      <c r="DT23" s="24"/>
      <c r="DU23" s="24"/>
      <c r="DV23" s="24"/>
      <c r="DW23" s="24"/>
      <c r="DX23" s="24"/>
      <c r="DY23" s="24"/>
      <c r="DZ23" s="24"/>
      <c r="EA23" s="24"/>
      <c r="EB23" s="24"/>
      <c r="EC23" s="24"/>
      <c r="ED23" s="24"/>
      <c r="EE23" s="24"/>
      <c r="EF23" s="24"/>
      <c r="EG23" s="24"/>
      <c r="EH23" s="24"/>
      <c r="EI23" s="24"/>
      <c r="EJ23" s="24"/>
      <c r="EK23" s="24"/>
      <c r="EL23" s="24"/>
      <c r="EM23" s="24"/>
      <c r="EN23" s="24"/>
      <c r="EO23" s="24"/>
      <c r="EP23" s="24"/>
      <c r="EQ23" s="24"/>
      <c r="ER23" s="24"/>
      <c r="ES23" s="24"/>
      <c r="ET23" s="24"/>
      <c r="EU23" s="24"/>
      <c r="EV23" s="24"/>
      <c r="EW23" s="24"/>
      <c r="EX23" s="24"/>
      <c r="EY23" s="24"/>
      <c r="EZ23" s="24"/>
      <c r="FA23" s="24"/>
      <c r="FB23" s="24"/>
      <c r="FC23" s="24"/>
      <c r="FD23" s="24"/>
      <c r="FE23" s="24"/>
      <c r="FF23" s="24"/>
      <c r="FG23" s="24"/>
      <c r="FH23" s="24"/>
      <c r="FI23" s="24"/>
      <c r="FJ23" s="24"/>
      <c r="FK23" s="24"/>
      <c r="FL23" s="24"/>
      <c r="FM23" s="24"/>
      <c r="FN23" s="24"/>
    </row>
    <row r="24" spans="1:170" ht="38.25" hidden="1">
      <c r="A24" s="8">
        <v>19</v>
      </c>
      <c r="B24" s="14" t="s">
        <v>78</v>
      </c>
      <c r="C24" s="31" t="s">
        <v>23</v>
      </c>
      <c r="D24" s="32">
        <v>2012</v>
      </c>
      <c r="E24" s="32">
        <v>2020</v>
      </c>
      <c r="F24" s="32">
        <v>700</v>
      </c>
      <c r="G24" s="32">
        <v>70005</v>
      </c>
      <c r="H24" s="26">
        <f>SUM(J24:R24)</f>
        <v>287192.12</v>
      </c>
      <c r="I24" s="28">
        <v>0</v>
      </c>
      <c r="J24" s="28">
        <v>31192.12</v>
      </c>
      <c r="K24" s="28">
        <v>32000</v>
      </c>
      <c r="L24" s="28">
        <v>32000</v>
      </c>
      <c r="M24" s="28">
        <v>32000</v>
      </c>
      <c r="N24" s="28">
        <v>32000</v>
      </c>
      <c r="O24" s="28">
        <v>32000</v>
      </c>
      <c r="P24" s="28">
        <v>32000</v>
      </c>
      <c r="Q24" s="28">
        <v>32000</v>
      </c>
      <c r="R24" s="28">
        <v>32000</v>
      </c>
      <c r="S24" s="28">
        <f>SUM(K24:R24)</f>
        <v>256000</v>
      </c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4"/>
      <c r="DB24" s="24"/>
      <c r="DC24" s="24"/>
      <c r="DD24" s="24"/>
      <c r="DE24" s="24"/>
      <c r="DF24" s="24"/>
      <c r="DG24" s="24"/>
      <c r="DH24" s="24"/>
      <c r="DI24" s="24"/>
      <c r="DJ24" s="24"/>
      <c r="DK24" s="24"/>
      <c r="DL24" s="24"/>
      <c r="DM24" s="24"/>
      <c r="DN24" s="24"/>
      <c r="DO24" s="24"/>
      <c r="DP24" s="24"/>
      <c r="DQ24" s="24"/>
      <c r="DR24" s="24"/>
      <c r="DS24" s="24"/>
      <c r="DT24" s="24"/>
      <c r="DU24" s="24"/>
      <c r="DV24" s="24"/>
      <c r="DW24" s="24"/>
      <c r="DX24" s="24"/>
      <c r="DY24" s="24"/>
      <c r="DZ24" s="24"/>
      <c r="EA24" s="24"/>
      <c r="EB24" s="24"/>
      <c r="EC24" s="24"/>
      <c r="ED24" s="24"/>
      <c r="EE24" s="24"/>
      <c r="EF24" s="24"/>
      <c r="EG24" s="24"/>
      <c r="EH24" s="24"/>
      <c r="EI24" s="24"/>
      <c r="EJ24" s="24"/>
      <c r="EK24" s="24"/>
      <c r="EL24" s="24"/>
      <c r="EM24" s="24"/>
      <c r="EN24" s="24"/>
      <c r="EO24" s="24"/>
      <c r="EP24" s="24"/>
      <c r="EQ24" s="24"/>
      <c r="ER24" s="24"/>
      <c r="ES24" s="24"/>
      <c r="ET24" s="24"/>
      <c r="EU24" s="24"/>
      <c r="EV24" s="24"/>
      <c r="EW24" s="24"/>
      <c r="EX24" s="24"/>
      <c r="EY24" s="24"/>
      <c r="EZ24" s="24"/>
      <c r="FA24" s="24"/>
      <c r="FB24" s="24"/>
      <c r="FC24" s="24"/>
      <c r="FD24" s="24"/>
      <c r="FE24" s="24"/>
      <c r="FF24" s="24"/>
      <c r="FG24" s="24"/>
      <c r="FH24" s="24"/>
      <c r="FI24" s="24"/>
      <c r="FJ24" s="24"/>
      <c r="FK24" s="24"/>
      <c r="FL24" s="24"/>
      <c r="FM24" s="24"/>
      <c r="FN24" s="24"/>
    </row>
    <row r="25" spans="1:170" ht="51" hidden="1">
      <c r="A25" s="8">
        <v>20</v>
      </c>
      <c r="B25" s="15" t="s">
        <v>79</v>
      </c>
      <c r="C25" s="31" t="s">
        <v>23</v>
      </c>
      <c r="D25" s="32">
        <v>2012</v>
      </c>
      <c r="E25" s="32">
        <v>2020</v>
      </c>
      <c r="F25" s="32">
        <v>700</v>
      </c>
      <c r="G25" s="32">
        <v>70005</v>
      </c>
      <c r="H25" s="26">
        <f>SUM(J25:R25)</f>
        <v>340400</v>
      </c>
      <c r="I25" s="28">
        <v>0</v>
      </c>
      <c r="J25" s="28">
        <v>36400</v>
      </c>
      <c r="K25" s="28">
        <v>38000</v>
      </c>
      <c r="L25" s="28">
        <v>38000</v>
      </c>
      <c r="M25" s="28">
        <v>38000</v>
      </c>
      <c r="N25" s="28">
        <v>38000</v>
      </c>
      <c r="O25" s="28">
        <v>38000</v>
      </c>
      <c r="P25" s="28">
        <v>38000</v>
      </c>
      <c r="Q25" s="28">
        <v>38000</v>
      </c>
      <c r="R25" s="28">
        <v>38000</v>
      </c>
      <c r="S25" s="28">
        <f>SUM(K25:R25)</f>
        <v>304000</v>
      </c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4"/>
      <c r="CP25" s="24"/>
      <c r="CQ25" s="24"/>
      <c r="CR25" s="24"/>
      <c r="CS25" s="24"/>
      <c r="CT25" s="24"/>
      <c r="CU25" s="24"/>
      <c r="CV25" s="24"/>
      <c r="CW25" s="24"/>
      <c r="CX25" s="24"/>
      <c r="CY25" s="24"/>
      <c r="CZ25" s="24"/>
      <c r="DA25" s="24"/>
      <c r="DB25" s="24"/>
      <c r="DC25" s="24"/>
      <c r="DD25" s="24"/>
      <c r="DE25" s="24"/>
      <c r="DF25" s="24"/>
      <c r="DG25" s="24"/>
      <c r="DH25" s="24"/>
      <c r="DI25" s="24"/>
      <c r="DJ25" s="24"/>
      <c r="DK25" s="24"/>
      <c r="DL25" s="24"/>
      <c r="DM25" s="24"/>
      <c r="DN25" s="24"/>
      <c r="DO25" s="24"/>
      <c r="DP25" s="24"/>
      <c r="DQ25" s="24"/>
      <c r="DR25" s="24"/>
      <c r="DS25" s="24"/>
      <c r="DT25" s="24"/>
      <c r="DU25" s="24"/>
      <c r="DV25" s="24"/>
      <c r="DW25" s="24"/>
      <c r="DX25" s="24"/>
      <c r="DY25" s="24"/>
      <c r="DZ25" s="24"/>
      <c r="EA25" s="24"/>
      <c r="EB25" s="24"/>
      <c r="EC25" s="24"/>
      <c r="ED25" s="24"/>
      <c r="EE25" s="24"/>
      <c r="EF25" s="24"/>
      <c r="EG25" s="24"/>
      <c r="EH25" s="24"/>
      <c r="EI25" s="24"/>
      <c r="EJ25" s="24"/>
      <c r="EK25" s="24"/>
      <c r="EL25" s="24"/>
      <c r="EM25" s="24"/>
      <c r="EN25" s="24"/>
      <c r="EO25" s="24"/>
      <c r="EP25" s="24"/>
      <c r="EQ25" s="24"/>
      <c r="ER25" s="24"/>
      <c r="ES25" s="24"/>
      <c r="ET25" s="24"/>
      <c r="EU25" s="24"/>
      <c r="EV25" s="24"/>
      <c r="EW25" s="24"/>
      <c r="EX25" s="24"/>
      <c r="EY25" s="24"/>
      <c r="EZ25" s="24"/>
      <c r="FA25" s="24"/>
      <c r="FB25" s="24"/>
      <c r="FC25" s="24"/>
      <c r="FD25" s="24"/>
      <c r="FE25" s="24"/>
      <c r="FF25" s="24"/>
      <c r="FG25" s="24"/>
      <c r="FH25" s="24"/>
      <c r="FI25" s="24"/>
      <c r="FJ25" s="24"/>
      <c r="FK25" s="24"/>
      <c r="FL25" s="24"/>
      <c r="FM25" s="24"/>
      <c r="FN25" s="24"/>
    </row>
    <row r="26" spans="1:170" ht="38.25" hidden="1">
      <c r="A26" s="8">
        <v>21</v>
      </c>
      <c r="B26" s="14" t="s">
        <v>80</v>
      </c>
      <c r="C26" s="31" t="s">
        <v>23</v>
      </c>
      <c r="D26" s="32">
        <v>2012</v>
      </c>
      <c r="E26" s="32">
        <v>2020</v>
      </c>
      <c r="F26" s="32">
        <v>700</v>
      </c>
      <c r="G26" s="32">
        <v>70005</v>
      </c>
      <c r="H26" s="26">
        <f>SUM(J26:R26)</f>
        <v>207000</v>
      </c>
      <c r="I26" s="28">
        <v>0</v>
      </c>
      <c r="J26" s="28">
        <v>23000</v>
      </c>
      <c r="K26" s="28">
        <v>23000</v>
      </c>
      <c r="L26" s="28">
        <v>23000</v>
      </c>
      <c r="M26" s="28">
        <v>23000</v>
      </c>
      <c r="N26" s="28">
        <v>23000</v>
      </c>
      <c r="O26" s="28">
        <v>23000</v>
      </c>
      <c r="P26" s="28">
        <v>23000</v>
      </c>
      <c r="Q26" s="28">
        <v>23000</v>
      </c>
      <c r="R26" s="28">
        <v>23000</v>
      </c>
      <c r="S26" s="28">
        <f>SUM(K26:R26)</f>
        <v>184000</v>
      </c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4"/>
      <c r="DC26" s="24"/>
      <c r="DD26" s="24"/>
      <c r="DE26" s="24"/>
      <c r="DF26" s="24"/>
      <c r="DG26" s="24"/>
      <c r="DH26" s="24"/>
      <c r="DI26" s="24"/>
      <c r="DJ26" s="24"/>
      <c r="DK26" s="24"/>
      <c r="DL26" s="24"/>
      <c r="DM26" s="24"/>
      <c r="DN26" s="24"/>
      <c r="DO26" s="24"/>
      <c r="DP26" s="24"/>
      <c r="DQ26" s="24"/>
      <c r="DR26" s="24"/>
      <c r="DS26" s="24"/>
      <c r="DT26" s="24"/>
      <c r="DU26" s="24"/>
      <c r="DV26" s="24"/>
      <c r="DW26" s="24"/>
      <c r="DX26" s="24"/>
      <c r="DY26" s="24"/>
      <c r="DZ26" s="24"/>
      <c r="EA26" s="24"/>
      <c r="EB26" s="24"/>
      <c r="EC26" s="24"/>
      <c r="ED26" s="24"/>
      <c r="EE26" s="24"/>
      <c r="EF26" s="24"/>
      <c r="EG26" s="24"/>
      <c r="EH26" s="24"/>
      <c r="EI26" s="24"/>
      <c r="EJ26" s="24"/>
      <c r="EK26" s="24"/>
      <c r="EL26" s="24"/>
      <c r="EM26" s="24"/>
      <c r="EN26" s="24"/>
      <c r="EO26" s="24"/>
      <c r="EP26" s="24"/>
      <c r="EQ26" s="24"/>
      <c r="ER26" s="24"/>
      <c r="ES26" s="24"/>
      <c r="ET26" s="24"/>
      <c r="EU26" s="24"/>
      <c r="EV26" s="24"/>
      <c r="EW26" s="24"/>
      <c r="EX26" s="24"/>
      <c r="EY26" s="24"/>
      <c r="EZ26" s="24"/>
      <c r="FA26" s="24"/>
      <c r="FB26" s="24"/>
      <c r="FC26" s="24"/>
      <c r="FD26" s="24"/>
      <c r="FE26" s="24"/>
      <c r="FF26" s="24"/>
      <c r="FG26" s="24"/>
      <c r="FH26" s="24"/>
      <c r="FI26" s="24"/>
      <c r="FJ26" s="24"/>
      <c r="FK26" s="24"/>
      <c r="FL26" s="24"/>
      <c r="FM26" s="24"/>
      <c r="FN26" s="24"/>
    </row>
    <row r="27" spans="1:170" ht="51" hidden="1">
      <c r="A27" s="8">
        <v>22</v>
      </c>
      <c r="B27" s="14" t="s">
        <v>81</v>
      </c>
      <c r="C27" s="31" t="s">
        <v>23</v>
      </c>
      <c r="D27" s="32">
        <v>2012</v>
      </c>
      <c r="E27" s="32">
        <v>2013</v>
      </c>
      <c r="F27" s="34" t="s">
        <v>25</v>
      </c>
      <c r="G27" s="34" t="s">
        <v>26</v>
      </c>
      <c r="H27" s="26">
        <f>SUM(J27:R27)</f>
        <v>250000</v>
      </c>
      <c r="I27" s="28">
        <v>0</v>
      </c>
      <c r="J27" s="28">
        <v>200000</v>
      </c>
      <c r="K27" s="28">
        <v>50000</v>
      </c>
      <c r="L27" s="28">
        <v>0</v>
      </c>
      <c r="M27" s="28">
        <v>0</v>
      </c>
      <c r="N27" s="28">
        <v>0</v>
      </c>
      <c r="O27" s="28">
        <v>0</v>
      </c>
      <c r="P27" s="28">
        <v>0</v>
      </c>
      <c r="Q27" s="28">
        <v>0</v>
      </c>
      <c r="R27" s="28">
        <v>0</v>
      </c>
      <c r="S27" s="28">
        <f>SUM(K27:R27)</f>
        <v>50000</v>
      </c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  <c r="CI27" s="24"/>
      <c r="CJ27" s="24"/>
      <c r="CK27" s="24"/>
      <c r="CL27" s="24"/>
      <c r="CM27" s="24"/>
      <c r="CN27" s="24"/>
      <c r="CO27" s="24"/>
      <c r="CP27" s="24"/>
      <c r="CQ27" s="24"/>
      <c r="CR27" s="24"/>
      <c r="CS27" s="24"/>
      <c r="CT27" s="24"/>
      <c r="CU27" s="24"/>
      <c r="CV27" s="24"/>
      <c r="CW27" s="24"/>
      <c r="CX27" s="24"/>
      <c r="CY27" s="24"/>
      <c r="CZ27" s="24"/>
      <c r="DA27" s="24"/>
      <c r="DB27" s="24"/>
      <c r="DC27" s="24"/>
      <c r="DD27" s="24"/>
      <c r="DE27" s="24"/>
      <c r="DF27" s="24"/>
      <c r="DG27" s="24"/>
      <c r="DH27" s="24"/>
      <c r="DI27" s="24"/>
      <c r="DJ27" s="24"/>
      <c r="DK27" s="24"/>
      <c r="DL27" s="24"/>
      <c r="DM27" s="24"/>
      <c r="DN27" s="24"/>
      <c r="DO27" s="24"/>
      <c r="DP27" s="24"/>
      <c r="DQ27" s="24"/>
      <c r="DR27" s="24"/>
      <c r="DS27" s="24"/>
      <c r="DT27" s="24"/>
      <c r="DU27" s="24"/>
      <c r="DV27" s="24"/>
      <c r="DW27" s="24"/>
      <c r="DX27" s="24"/>
      <c r="DY27" s="24"/>
      <c r="DZ27" s="24"/>
      <c r="EA27" s="24"/>
      <c r="EB27" s="24"/>
      <c r="EC27" s="24"/>
      <c r="ED27" s="24"/>
      <c r="EE27" s="24"/>
      <c r="EF27" s="24"/>
      <c r="EG27" s="24"/>
      <c r="EH27" s="24"/>
      <c r="EI27" s="24"/>
      <c r="EJ27" s="24"/>
      <c r="EK27" s="24"/>
      <c r="EL27" s="24"/>
      <c r="EM27" s="24"/>
      <c r="EN27" s="24"/>
      <c r="EO27" s="24"/>
      <c r="EP27" s="24"/>
      <c r="EQ27" s="24"/>
      <c r="ER27" s="24"/>
      <c r="ES27" s="24"/>
      <c r="ET27" s="24"/>
      <c r="EU27" s="24"/>
      <c r="EV27" s="24"/>
      <c r="EW27" s="24"/>
      <c r="EX27" s="24"/>
      <c r="EY27" s="24"/>
      <c r="EZ27" s="24"/>
      <c r="FA27" s="24"/>
      <c r="FB27" s="24"/>
      <c r="FC27" s="24"/>
      <c r="FD27" s="24"/>
      <c r="FE27" s="24"/>
      <c r="FF27" s="24"/>
      <c r="FG27" s="24"/>
      <c r="FH27" s="24"/>
      <c r="FI27" s="24"/>
      <c r="FJ27" s="24"/>
      <c r="FK27" s="24"/>
      <c r="FL27" s="24"/>
      <c r="FM27" s="24"/>
      <c r="FN27" s="24"/>
    </row>
    <row r="28" spans="1:170" ht="38.25" hidden="1">
      <c r="A28" s="8">
        <v>23</v>
      </c>
      <c r="B28" s="12" t="s">
        <v>77</v>
      </c>
      <c r="C28" s="31" t="s">
        <v>23</v>
      </c>
      <c r="D28" s="32">
        <v>2012</v>
      </c>
      <c r="E28" s="32">
        <v>2014</v>
      </c>
      <c r="F28" s="32">
        <v>710</v>
      </c>
      <c r="G28" s="32">
        <v>71004</v>
      </c>
      <c r="H28" s="26">
        <f>SUM(J28:L28)</f>
        <v>1000000</v>
      </c>
      <c r="I28" s="28">
        <v>0</v>
      </c>
      <c r="J28" s="28">
        <v>400000</v>
      </c>
      <c r="K28" s="28">
        <v>400000</v>
      </c>
      <c r="L28" s="28">
        <v>200000</v>
      </c>
      <c r="M28" s="28">
        <v>0</v>
      </c>
      <c r="N28" s="28">
        <v>0</v>
      </c>
      <c r="O28" s="28">
        <v>0</v>
      </c>
      <c r="P28" s="28">
        <v>0</v>
      </c>
      <c r="Q28" s="28">
        <v>0</v>
      </c>
      <c r="R28" s="28"/>
      <c r="S28" s="28">
        <v>600000</v>
      </c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24"/>
      <c r="BZ28" s="24"/>
      <c r="CA28" s="24"/>
      <c r="CB28" s="24"/>
      <c r="CC28" s="24"/>
      <c r="CD28" s="24"/>
      <c r="CE28" s="24"/>
      <c r="CF28" s="24"/>
      <c r="CG28" s="24"/>
      <c r="CH28" s="24"/>
      <c r="CI28" s="24"/>
      <c r="CJ28" s="24"/>
      <c r="CK28" s="24"/>
      <c r="CL28" s="24"/>
      <c r="CM28" s="24"/>
      <c r="CN28" s="24"/>
      <c r="CO28" s="24"/>
      <c r="CP28" s="24"/>
      <c r="CQ28" s="24"/>
      <c r="CR28" s="24"/>
      <c r="CS28" s="24"/>
      <c r="CT28" s="24"/>
      <c r="CU28" s="24"/>
      <c r="CV28" s="24"/>
      <c r="CW28" s="24"/>
      <c r="CX28" s="24"/>
      <c r="CY28" s="24"/>
      <c r="CZ28" s="24"/>
      <c r="DA28" s="24"/>
      <c r="DB28" s="24"/>
      <c r="DC28" s="24"/>
      <c r="DD28" s="24"/>
      <c r="DE28" s="24"/>
      <c r="DF28" s="24"/>
      <c r="DG28" s="24"/>
      <c r="DH28" s="24"/>
      <c r="DI28" s="24"/>
      <c r="DJ28" s="24"/>
      <c r="DK28" s="24"/>
      <c r="DL28" s="24"/>
      <c r="DM28" s="24"/>
      <c r="DN28" s="24"/>
      <c r="DO28" s="24"/>
      <c r="DP28" s="24"/>
      <c r="DQ28" s="24"/>
      <c r="DR28" s="24"/>
      <c r="DS28" s="24"/>
      <c r="DT28" s="24"/>
      <c r="DU28" s="24"/>
      <c r="DV28" s="24"/>
      <c r="DW28" s="24"/>
      <c r="DX28" s="24"/>
      <c r="DY28" s="24"/>
      <c r="DZ28" s="24"/>
      <c r="EA28" s="24"/>
      <c r="EB28" s="24"/>
      <c r="EC28" s="24"/>
      <c r="ED28" s="24"/>
      <c r="EE28" s="24"/>
      <c r="EF28" s="24"/>
      <c r="EG28" s="24"/>
      <c r="EH28" s="24"/>
      <c r="EI28" s="24"/>
      <c r="EJ28" s="24"/>
      <c r="EK28" s="24"/>
      <c r="EL28" s="24"/>
      <c r="EM28" s="24"/>
      <c r="EN28" s="24"/>
      <c r="EO28" s="24"/>
      <c r="EP28" s="24"/>
      <c r="EQ28" s="24"/>
      <c r="ER28" s="24"/>
      <c r="ES28" s="24"/>
      <c r="ET28" s="24"/>
      <c r="EU28" s="24"/>
      <c r="EV28" s="24"/>
      <c r="EW28" s="24"/>
      <c r="EX28" s="24"/>
      <c r="EY28" s="24"/>
      <c r="EZ28" s="24"/>
      <c r="FA28" s="24"/>
      <c r="FB28" s="24"/>
      <c r="FC28" s="24"/>
      <c r="FD28" s="24"/>
      <c r="FE28" s="24"/>
      <c r="FF28" s="24"/>
      <c r="FG28" s="24"/>
      <c r="FH28" s="24"/>
      <c r="FI28" s="24"/>
      <c r="FJ28" s="24"/>
      <c r="FK28" s="24"/>
      <c r="FL28" s="24"/>
      <c r="FM28" s="24"/>
      <c r="FN28" s="24"/>
    </row>
    <row r="29" spans="1:170" ht="21.75" customHeight="1" hidden="1">
      <c r="A29" s="8">
        <v>24</v>
      </c>
      <c r="B29" s="12" t="s">
        <v>76</v>
      </c>
      <c r="C29" s="31" t="s">
        <v>23</v>
      </c>
      <c r="D29" s="32">
        <v>2011</v>
      </c>
      <c r="E29" s="32">
        <v>2012</v>
      </c>
      <c r="F29" s="32">
        <v>600</v>
      </c>
      <c r="G29" s="32">
        <v>60016</v>
      </c>
      <c r="H29" s="26">
        <f>SUM(I29:K29)</f>
        <v>600000</v>
      </c>
      <c r="I29" s="28">
        <v>100000</v>
      </c>
      <c r="J29" s="28">
        <v>200000</v>
      </c>
      <c r="K29" s="28">
        <v>300000</v>
      </c>
      <c r="L29" s="28">
        <v>0</v>
      </c>
      <c r="M29" s="28">
        <v>0</v>
      </c>
      <c r="N29" s="28">
        <v>0</v>
      </c>
      <c r="O29" s="28">
        <v>0</v>
      </c>
      <c r="P29" s="28">
        <v>0</v>
      </c>
      <c r="Q29" s="28">
        <v>0</v>
      </c>
      <c r="R29" s="28">
        <v>0</v>
      </c>
      <c r="S29" s="28">
        <v>300000</v>
      </c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24"/>
      <c r="BZ29" s="24"/>
      <c r="CA29" s="24"/>
      <c r="CB29" s="24"/>
      <c r="CC29" s="24"/>
      <c r="CD29" s="24"/>
      <c r="CE29" s="24"/>
      <c r="CF29" s="24"/>
      <c r="CG29" s="24"/>
      <c r="CH29" s="24"/>
      <c r="CI29" s="24"/>
      <c r="CJ29" s="24"/>
      <c r="CK29" s="24"/>
      <c r="CL29" s="24"/>
      <c r="CM29" s="24"/>
      <c r="CN29" s="24"/>
      <c r="CO29" s="24"/>
      <c r="CP29" s="24"/>
      <c r="CQ29" s="24"/>
      <c r="CR29" s="24"/>
      <c r="CS29" s="24"/>
      <c r="CT29" s="24"/>
      <c r="CU29" s="24"/>
      <c r="CV29" s="24"/>
      <c r="CW29" s="24"/>
      <c r="CX29" s="24"/>
      <c r="CY29" s="24"/>
      <c r="CZ29" s="24"/>
      <c r="DA29" s="24"/>
      <c r="DB29" s="24"/>
      <c r="DC29" s="24"/>
      <c r="DD29" s="24"/>
      <c r="DE29" s="24"/>
      <c r="DF29" s="24"/>
      <c r="DG29" s="24"/>
      <c r="DH29" s="24"/>
      <c r="DI29" s="24"/>
      <c r="DJ29" s="24"/>
      <c r="DK29" s="24"/>
      <c r="DL29" s="24"/>
      <c r="DM29" s="24"/>
      <c r="DN29" s="24"/>
      <c r="DO29" s="24"/>
      <c r="DP29" s="24"/>
      <c r="DQ29" s="24"/>
      <c r="DR29" s="24"/>
      <c r="DS29" s="24"/>
      <c r="DT29" s="24"/>
      <c r="DU29" s="24"/>
      <c r="DV29" s="24"/>
      <c r="DW29" s="24"/>
      <c r="DX29" s="24"/>
      <c r="DY29" s="24"/>
      <c r="DZ29" s="24"/>
      <c r="EA29" s="24"/>
      <c r="EB29" s="24"/>
      <c r="EC29" s="24"/>
      <c r="ED29" s="24"/>
      <c r="EE29" s="24"/>
      <c r="EF29" s="24"/>
      <c r="EG29" s="24"/>
      <c r="EH29" s="24"/>
      <c r="EI29" s="24"/>
      <c r="EJ29" s="24"/>
      <c r="EK29" s="24"/>
      <c r="EL29" s="24"/>
      <c r="EM29" s="24"/>
      <c r="EN29" s="24"/>
      <c r="EO29" s="24"/>
      <c r="EP29" s="24"/>
      <c r="EQ29" s="24"/>
      <c r="ER29" s="24"/>
      <c r="ES29" s="24"/>
      <c r="ET29" s="24"/>
      <c r="EU29" s="24"/>
      <c r="EV29" s="24"/>
      <c r="EW29" s="24"/>
      <c r="EX29" s="24"/>
      <c r="EY29" s="24"/>
      <c r="EZ29" s="24"/>
      <c r="FA29" s="24"/>
      <c r="FB29" s="24"/>
      <c r="FC29" s="24"/>
      <c r="FD29" s="24"/>
      <c r="FE29" s="24"/>
      <c r="FF29" s="24"/>
      <c r="FG29" s="24"/>
      <c r="FH29" s="24"/>
      <c r="FI29" s="24"/>
      <c r="FJ29" s="24"/>
      <c r="FK29" s="24"/>
      <c r="FL29" s="24"/>
      <c r="FM29" s="24"/>
      <c r="FN29" s="24"/>
    </row>
    <row r="30" spans="1:170" ht="51" hidden="1">
      <c r="A30" s="8">
        <v>25</v>
      </c>
      <c r="B30" s="12" t="s">
        <v>75</v>
      </c>
      <c r="C30" s="31" t="s">
        <v>23</v>
      </c>
      <c r="D30" s="32">
        <v>2011</v>
      </c>
      <c r="E30" s="32">
        <v>2012</v>
      </c>
      <c r="F30" s="35" t="s">
        <v>25</v>
      </c>
      <c r="G30" s="35" t="s">
        <v>26</v>
      </c>
      <c r="H30" s="26">
        <f>SUM(I30:J30)</f>
        <v>4314798</v>
      </c>
      <c r="I30" s="28">
        <v>1444798</v>
      </c>
      <c r="J30" s="28">
        <v>2870000</v>
      </c>
      <c r="K30" s="28">
        <v>0</v>
      </c>
      <c r="L30" s="28">
        <v>0</v>
      </c>
      <c r="M30" s="28">
        <v>0</v>
      </c>
      <c r="N30" s="28">
        <v>0</v>
      </c>
      <c r="O30" s="28">
        <v>0</v>
      </c>
      <c r="P30" s="28">
        <v>0</v>
      </c>
      <c r="Q30" s="28">
        <v>0</v>
      </c>
      <c r="R30" s="28">
        <v>0</v>
      </c>
      <c r="S30" s="28">
        <v>0</v>
      </c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X30" s="24"/>
      <c r="BY30" s="24"/>
      <c r="BZ30" s="24"/>
      <c r="CA30" s="24"/>
      <c r="CB30" s="24"/>
      <c r="CC30" s="24"/>
      <c r="CD30" s="24"/>
      <c r="CE30" s="24"/>
      <c r="CF30" s="24"/>
      <c r="CG30" s="24"/>
      <c r="CH30" s="24"/>
      <c r="CI30" s="24"/>
      <c r="CJ30" s="24"/>
      <c r="CK30" s="24"/>
      <c r="CL30" s="24"/>
      <c r="CM30" s="24"/>
      <c r="CN30" s="24"/>
      <c r="CO30" s="24"/>
      <c r="CP30" s="24"/>
      <c r="CQ30" s="24"/>
      <c r="CR30" s="24"/>
      <c r="CS30" s="24"/>
      <c r="CT30" s="24"/>
      <c r="CU30" s="24"/>
      <c r="CV30" s="24"/>
      <c r="CW30" s="24"/>
      <c r="CX30" s="24"/>
      <c r="CY30" s="24"/>
      <c r="CZ30" s="24"/>
      <c r="DA30" s="24"/>
      <c r="DB30" s="24"/>
      <c r="DC30" s="24"/>
      <c r="DD30" s="24"/>
      <c r="DE30" s="24"/>
      <c r="DF30" s="24"/>
      <c r="DG30" s="24"/>
      <c r="DH30" s="24"/>
      <c r="DI30" s="24"/>
      <c r="DJ30" s="24"/>
      <c r="DK30" s="24"/>
      <c r="DL30" s="24"/>
      <c r="DM30" s="24"/>
      <c r="DN30" s="24"/>
      <c r="DO30" s="24"/>
      <c r="DP30" s="24"/>
      <c r="DQ30" s="24"/>
      <c r="DR30" s="24"/>
      <c r="DS30" s="24"/>
      <c r="DT30" s="24"/>
      <c r="DU30" s="24"/>
      <c r="DV30" s="24"/>
      <c r="DW30" s="24"/>
      <c r="DX30" s="24"/>
      <c r="DY30" s="24"/>
      <c r="DZ30" s="24"/>
      <c r="EA30" s="24"/>
      <c r="EB30" s="24"/>
      <c r="EC30" s="24"/>
      <c r="ED30" s="24"/>
      <c r="EE30" s="24"/>
      <c r="EF30" s="24"/>
      <c r="EG30" s="24"/>
      <c r="EH30" s="24"/>
      <c r="EI30" s="24"/>
      <c r="EJ30" s="24"/>
      <c r="EK30" s="24"/>
      <c r="EL30" s="24"/>
      <c r="EM30" s="24"/>
      <c r="EN30" s="24"/>
      <c r="EO30" s="24"/>
      <c r="EP30" s="24"/>
      <c r="EQ30" s="24"/>
      <c r="ER30" s="24"/>
      <c r="ES30" s="24"/>
      <c r="ET30" s="24"/>
      <c r="EU30" s="24"/>
      <c r="EV30" s="24"/>
      <c r="EW30" s="24"/>
      <c r="EX30" s="24"/>
      <c r="EY30" s="24"/>
      <c r="EZ30" s="24"/>
      <c r="FA30" s="24"/>
      <c r="FB30" s="24"/>
      <c r="FC30" s="24"/>
      <c r="FD30" s="24"/>
      <c r="FE30" s="24"/>
      <c r="FF30" s="24"/>
      <c r="FG30" s="24"/>
      <c r="FH30" s="24"/>
      <c r="FI30" s="24"/>
      <c r="FJ30" s="24"/>
      <c r="FK30" s="24"/>
      <c r="FL30" s="24"/>
      <c r="FM30" s="24"/>
      <c r="FN30" s="24"/>
    </row>
    <row r="31" spans="1:170" ht="38.25" hidden="1">
      <c r="A31" s="8">
        <v>26</v>
      </c>
      <c r="B31" s="12" t="s">
        <v>86</v>
      </c>
      <c r="C31" s="31" t="s">
        <v>23</v>
      </c>
      <c r="D31" s="32">
        <v>2012</v>
      </c>
      <c r="E31" s="32">
        <v>2013</v>
      </c>
      <c r="F31" s="35" t="s">
        <v>87</v>
      </c>
      <c r="G31" s="35" t="s">
        <v>88</v>
      </c>
      <c r="H31" s="26">
        <f>SUM(J31:K31)</f>
        <v>44280</v>
      </c>
      <c r="I31" s="28">
        <v>0</v>
      </c>
      <c r="J31" s="28">
        <v>36900</v>
      </c>
      <c r="K31" s="28">
        <v>7380</v>
      </c>
      <c r="L31" s="28">
        <v>0</v>
      </c>
      <c r="M31" s="28">
        <v>0</v>
      </c>
      <c r="N31" s="28">
        <v>0</v>
      </c>
      <c r="O31" s="28">
        <v>0</v>
      </c>
      <c r="P31" s="28">
        <v>0</v>
      </c>
      <c r="Q31" s="28">
        <v>0</v>
      </c>
      <c r="R31" s="28">
        <v>0</v>
      </c>
      <c r="S31" s="28">
        <v>7380</v>
      </c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4"/>
      <c r="BY31" s="24"/>
      <c r="BZ31" s="24"/>
      <c r="CA31" s="24"/>
      <c r="CB31" s="24"/>
      <c r="CC31" s="24"/>
      <c r="CD31" s="24"/>
      <c r="CE31" s="24"/>
      <c r="CF31" s="24"/>
      <c r="CG31" s="24"/>
      <c r="CH31" s="24"/>
      <c r="CI31" s="24"/>
      <c r="CJ31" s="24"/>
      <c r="CK31" s="24"/>
      <c r="CL31" s="24"/>
      <c r="CM31" s="24"/>
      <c r="CN31" s="24"/>
      <c r="CO31" s="24"/>
      <c r="CP31" s="24"/>
      <c r="CQ31" s="24"/>
      <c r="CR31" s="24"/>
      <c r="CS31" s="24"/>
      <c r="CT31" s="24"/>
      <c r="CU31" s="24"/>
      <c r="CV31" s="24"/>
      <c r="CW31" s="24"/>
      <c r="CX31" s="24"/>
      <c r="CY31" s="24"/>
      <c r="CZ31" s="24"/>
      <c r="DA31" s="24"/>
      <c r="DB31" s="24"/>
      <c r="DC31" s="24"/>
      <c r="DD31" s="24"/>
      <c r="DE31" s="24"/>
      <c r="DF31" s="24"/>
      <c r="DG31" s="24"/>
      <c r="DH31" s="24"/>
      <c r="DI31" s="24"/>
      <c r="DJ31" s="24"/>
      <c r="DK31" s="24"/>
      <c r="DL31" s="24"/>
      <c r="DM31" s="24"/>
      <c r="DN31" s="24"/>
      <c r="DO31" s="24"/>
      <c r="DP31" s="24"/>
      <c r="DQ31" s="24"/>
      <c r="DR31" s="24"/>
      <c r="DS31" s="24"/>
      <c r="DT31" s="24"/>
      <c r="DU31" s="24"/>
      <c r="DV31" s="24"/>
      <c r="DW31" s="24"/>
      <c r="DX31" s="24"/>
      <c r="DY31" s="24"/>
      <c r="DZ31" s="24"/>
      <c r="EA31" s="24"/>
      <c r="EB31" s="24"/>
      <c r="EC31" s="24"/>
      <c r="ED31" s="24"/>
      <c r="EE31" s="24"/>
      <c r="EF31" s="24"/>
      <c r="EG31" s="24"/>
      <c r="EH31" s="24"/>
      <c r="EI31" s="24"/>
      <c r="EJ31" s="24"/>
      <c r="EK31" s="24"/>
      <c r="EL31" s="24"/>
      <c r="EM31" s="24"/>
      <c r="EN31" s="24"/>
      <c r="EO31" s="24"/>
      <c r="EP31" s="24"/>
      <c r="EQ31" s="24"/>
      <c r="ER31" s="24"/>
      <c r="ES31" s="24"/>
      <c r="ET31" s="24"/>
      <c r="EU31" s="24"/>
      <c r="EV31" s="24"/>
      <c r="EW31" s="24"/>
      <c r="EX31" s="24"/>
      <c r="EY31" s="24"/>
      <c r="EZ31" s="24"/>
      <c r="FA31" s="24"/>
      <c r="FB31" s="24"/>
      <c r="FC31" s="24"/>
      <c r="FD31" s="24"/>
      <c r="FE31" s="24"/>
      <c r="FF31" s="24"/>
      <c r="FG31" s="24"/>
      <c r="FH31" s="24"/>
      <c r="FI31" s="24"/>
      <c r="FJ31" s="24"/>
      <c r="FK31" s="24"/>
      <c r="FL31" s="24"/>
      <c r="FM31" s="24"/>
      <c r="FN31" s="24"/>
    </row>
    <row r="32" spans="1:170" ht="12.75" hidden="1">
      <c r="A32" s="8">
        <v>27</v>
      </c>
      <c r="B32" s="12" t="s">
        <v>89</v>
      </c>
      <c r="C32" s="31" t="s">
        <v>23</v>
      </c>
      <c r="D32" s="32">
        <v>2012</v>
      </c>
      <c r="E32" s="32">
        <v>2014</v>
      </c>
      <c r="F32" s="35" t="s">
        <v>87</v>
      </c>
      <c r="G32" s="35" t="s">
        <v>88</v>
      </c>
      <c r="H32" s="26">
        <f>SUM(J32:L32)</f>
        <v>3388</v>
      </c>
      <c r="I32" s="28">
        <v>0</v>
      </c>
      <c r="J32" s="28">
        <v>950</v>
      </c>
      <c r="K32" s="28">
        <v>1219</v>
      </c>
      <c r="L32" s="28">
        <v>1219</v>
      </c>
      <c r="M32" s="28">
        <v>0</v>
      </c>
      <c r="N32" s="28">
        <v>0</v>
      </c>
      <c r="O32" s="28">
        <v>0</v>
      </c>
      <c r="P32" s="28">
        <v>0</v>
      </c>
      <c r="Q32" s="28">
        <v>0</v>
      </c>
      <c r="R32" s="28">
        <v>0</v>
      </c>
      <c r="S32" s="28">
        <v>2438</v>
      </c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4"/>
      <c r="DD32" s="24"/>
      <c r="DE32" s="24"/>
      <c r="DF32" s="24"/>
      <c r="DG32" s="24"/>
      <c r="DH32" s="24"/>
      <c r="DI32" s="24"/>
      <c r="DJ32" s="24"/>
      <c r="DK32" s="24"/>
      <c r="DL32" s="24"/>
      <c r="DM32" s="24"/>
      <c r="DN32" s="24"/>
      <c r="DO32" s="24"/>
      <c r="DP32" s="24"/>
      <c r="DQ32" s="24"/>
      <c r="DR32" s="24"/>
      <c r="DS32" s="24"/>
      <c r="DT32" s="24"/>
      <c r="DU32" s="24"/>
      <c r="DV32" s="24"/>
      <c r="DW32" s="24"/>
      <c r="DX32" s="24"/>
      <c r="DY32" s="24"/>
      <c r="DZ32" s="24"/>
      <c r="EA32" s="24"/>
      <c r="EB32" s="24"/>
      <c r="EC32" s="24"/>
      <c r="ED32" s="24"/>
      <c r="EE32" s="24"/>
      <c r="EF32" s="24"/>
      <c r="EG32" s="24"/>
      <c r="EH32" s="24"/>
      <c r="EI32" s="24"/>
      <c r="EJ32" s="24"/>
      <c r="EK32" s="24"/>
      <c r="EL32" s="24"/>
      <c r="EM32" s="24"/>
      <c r="EN32" s="24"/>
      <c r="EO32" s="24"/>
      <c r="EP32" s="24"/>
      <c r="EQ32" s="24"/>
      <c r="ER32" s="24"/>
      <c r="ES32" s="24"/>
      <c r="ET32" s="24"/>
      <c r="EU32" s="24"/>
      <c r="EV32" s="24"/>
      <c r="EW32" s="24"/>
      <c r="EX32" s="24"/>
      <c r="EY32" s="24"/>
      <c r="EZ32" s="24"/>
      <c r="FA32" s="24"/>
      <c r="FB32" s="24"/>
      <c r="FC32" s="24"/>
      <c r="FD32" s="24"/>
      <c r="FE32" s="24"/>
      <c r="FF32" s="24"/>
      <c r="FG32" s="24"/>
      <c r="FH32" s="24"/>
      <c r="FI32" s="24"/>
      <c r="FJ32" s="24"/>
      <c r="FK32" s="24"/>
      <c r="FL32" s="24"/>
      <c r="FM32" s="24"/>
      <c r="FN32" s="24"/>
    </row>
    <row r="33" spans="1:170" ht="25.5" hidden="1">
      <c r="A33" s="8">
        <v>28</v>
      </c>
      <c r="B33" s="12" t="s">
        <v>90</v>
      </c>
      <c r="C33" s="31" t="s">
        <v>23</v>
      </c>
      <c r="D33" s="32">
        <v>2012</v>
      </c>
      <c r="E33" s="32">
        <v>2014</v>
      </c>
      <c r="F33" s="35" t="s">
        <v>91</v>
      </c>
      <c r="G33" s="35" t="s">
        <v>92</v>
      </c>
      <c r="H33" s="26">
        <f>SUM(J33:L33)</f>
        <v>3470</v>
      </c>
      <c r="I33" s="28">
        <v>0</v>
      </c>
      <c r="J33" s="28">
        <v>1032</v>
      </c>
      <c r="K33" s="28">
        <v>1219</v>
      </c>
      <c r="L33" s="28">
        <v>1219</v>
      </c>
      <c r="M33" s="28">
        <v>0</v>
      </c>
      <c r="N33" s="28">
        <v>0</v>
      </c>
      <c r="O33" s="36">
        <v>0</v>
      </c>
      <c r="P33" s="28">
        <v>0</v>
      </c>
      <c r="Q33" s="28">
        <v>0</v>
      </c>
      <c r="R33" s="28">
        <v>0</v>
      </c>
      <c r="S33" s="28">
        <v>2438</v>
      </c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4"/>
      <c r="BY33" s="24"/>
      <c r="BZ33" s="24"/>
      <c r="CA33" s="24"/>
      <c r="CB33" s="24"/>
      <c r="CC33" s="24"/>
      <c r="CD33" s="24"/>
      <c r="CE33" s="24"/>
      <c r="CF33" s="24"/>
      <c r="CG33" s="24"/>
      <c r="CH33" s="24"/>
      <c r="CI33" s="24"/>
      <c r="CJ33" s="24"/>
      <c r="CK33" s="24"/>
      <c r="CL33" s="24"/>
      <c r="CM33" s="24"/>
      <c r="CN33" s="24"/>
      <c r="CO33" s="24"/>
      <c r="CP33" s="24"/>
      <c r="CQ33" s="24"/>
      <c r="CR33" s="24"/>
      <c r="CS33" s="24"/>
      <c r="CT33" s="24"/>
      <c r="CU33" s="24"/>
      <c r="CV33" s="24"/>
      <c r="CW33" s="24"/>
      <c r="CX33" s="24"/>
      <c r="CY33" s="24"/>
      <c r="CZ33" s="24"/>
      <c r="DA33" s="24"/>
      <c r="DB33" s="24"/>
      <c r="DC33" s="24"/>
      <c r="DD33" s="24"/>
      <c r="DE33" s="24"/>
      <c r="DF33" s="24"/>
      <c r="DG33" s="24"/>
      <c r="DH33" s="24"/>
      <c r="DI33" s="24"/>
      <c r="DJ33" s="24"/>
      <c r="DK33" s="24"/>
      <c r="DL33" s="24"/>
      <c r="DM33" s="24"/>
      <c r="DN33" s="24"/>
      <c r="DO33" s="24"/>
      <c r="DP33" s="24"/>
      <c r="DQ33" s="24"/>
      <c r="DR33" s="24"/>
      <c r="DS33" s="24"/>
      <c r="DT33" s="24"/>
      <c r="DU33" s="24"/>
      <c r="DV33" s="24"/>
      <c r="DW33" s="24"/>
      <c r="DX33" s="24"/>
      <c r="DY33" s="24"/>
      <c r="DZ33" s="24"/>
      <c r="EA33" s="24"/>
      <c r="EB33" s="24"/>
      <c r="EC33" s="24"/>
      <c r="ED33" s="24"/>
      <c r="EE33" s="24"/>
      <c r="EF33" s="24"/>
      <c r="EG33" s="24"/>
      <c r="EH33" s="24"/>
      <c r="EI33" s="24"/>
      <c r="EJ33" s="24"/>
      <c r="EK33" s="24"/>
      <c r="EL33" s="24"/>
      <c r="EM33" s="24"/>
      <c r="EN33" s="24"/>
      <c r="EO33" s="24"/>
      <c r="EP33" s="24"/>
      <c r="EQ33" s="24"/>
      <c r="ER33" s="24"/>
      <c r="ES33" s="24"/>
      <c r="ET33" s="24"/>
      <c r="EU33" s="24"/>
      <c r="EV33" s="24"/>
      <c r="EW33" s="24"/>
      <c r="EX33" s="24"/>
      <c r="EY33" s="24"/>
      <c r="EZ33" s="24"/>
      <c r="FA33" s="24"/>
      <c r="FB33" s="24"/>
      <c r="FC33" s="24"/>
      <c r="FD33" s="24"/>
      <c r="FE33" s="24"/>
      <c r="FF33" s="24"/>
      <c r="FG33" s="24"/>
      <c r="FH33" s="24"/>
      <c r="FI33" s="24"/>
      <c r="FJ33" s="24"/>
      <c r="FK33" s="24"/>
      <c r="FL33" s="24"/>
      <c r="FM33" s="24"/>
      <c r="FN33" s="24"/>
    </row>
    <row r="34" spans="1:170" ht="25.5" hidden="1">
      <c r="A34" s="8">
        <v>29</v>
      </c>
      <c r="B34" s="12" t="s">
        <v>93</v>
      </c>
      <c r="C34" s="31" t="s">
        <v>23</v>
      </c>
      <c r="D34" s="32">
        <v>2012</v>
      </c>
      <c r="E34" s="32">
        <v>2015</v>
      </c>
      <c r="F34" s="35" t="s">
        <v>87</v>
      </c>
      <c r="G34" s="35" t="s">
        <v>88</v>
      </c>
      <c r="H34" s="26">
        <f>SUM(J34:M34)</f>
        <v>105000</v>
      </c>
      <c r="I34" s="28">
        <v>0</v>
      </c>
      <c r="J34" s="28">
        <v>30000</v>
      </c>
      <c r="K34" s="28">
        <v>25000</v>
      </c>
      <c r="L34" s="28">
        <v>25000</v>
      </c>
      <c r="M34" s="28">
        <v>25000</v>
      </c>
      <c r="N34" s="28">
        <v>0</v>
      </c>
      <c r="O34" s="36">
        <v>0</v>
      </c>
      <c r="P34" s="28">
        <v>0</v>
      </c>
      <c r="Q34" s="28">
        <v>0</v>
      </c>
      <c r="R34" s="28">
        <v>0</v>
      </c>
      <c r="S34" s="28">
        <v>75000</v>
      </c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</row>
    <row r="35" spans="1:170" ht="12.75" hidden="1">
      <c r="A35" s="8">
        <v>30</v>
      </c>
      <c r="B35" s="12" t="s">
        <v>96</v>
      </c>
      <c r="C35" s="31" t="s">
        <v>23</v>
      </c>
      <c r="D35" s="32">
        <v>2012</v>
      </c>
      <c r="E35" s="32">
        <v>2013</v>
      </c>
      <c r="F35" s="35" t="s">
        <v>94</v>
      </c>
      <c r="G35" s="35" t="s">
        <v>103</v>
      </c>
      <c r="H35" s="26">
        <f>SUM(J35:K35)</f>
        <v>156000</v>
      </c>
      <c r="I35" s="28">
        <v>0</v>
      </c>
      <c r="J35" s="28">
        <v>60000</v>
      </c>
      <c r="K35" s="28">
        <v>96000</v>
      </c>
      <c r="L35" s="28">
        <v>0</v>
      </c>
      <c r="M35" s="28">
        <v>0</v>
      </c>
      <c r="N35" s="28">
        <v>0</v>
      </c>
      <c r="O35" s="28">
        <v>0</v>
      </c>
      <c r="P35" s="28">
        <v>0</v>
      </c>
      <c r="Q35" s="28">
        <v>0</v>
      </c>
      <c r="R35" s="28">
        <v>0</v>
      </c>
      <c r="S35" s="28">
        <v>96000</v>
      </c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4"/>
      <c r="ED35" s="24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4"/>
      <c r="EQ35" s="24"/>
      <c r="ER35" s="24"/>
      <c r="ES35" s="24"/>
      <c r="ET35" s="24"/>
      <c r="EU35" s="24"/>
      <c r="EV35" s="24"/>
      <c r="EW35" s="24"/>
      <c r="EX35" s="24"/>
      <c r="EY35" s="24"/>
      <c r="EZ35" s="24"/>
      <c r="FA35" s="24"/>
      <c r="FB35" s="24"/>
      <c r="FC35" s="24"/>
      <c r="FD35" s="24"/>
      <c r="FE35" s="24"/>
      <c r="FF35" s="24"/>
      <c r="FG35" s="24"/>
      <c r="FH35" s="24"/>
      <c r="FI35" s="24"/>
      <c r="FJ35" s="24"/>
      <c r="FK35" s="24"/>
      <c r="FL35" s="24"/>
      <c r="FM35" s="24"/>
      <c r="FN35" s="24"/>
    </row>
    <row r="36" spans="1:170" ht="25.5" hidden="1">
      <c r="A36" s="8">
        <v>31</v>
      </c>
      <c r="B36" s="12" t="s">
        <v>111</v>
      </c>
      <c r="C36" s="31" t="s">
        <v>23</v>
      </c>
      <c r="D36" s="32">
        <v>2012</v>
      </c>
      <c r="E36" s="32">
        <v>2013</v>
      </c>
      <c r="F36" s="35" t="s">
        <v>94</v>
      </c>
      <c r="G36" s="35" t="s">
        <v>103</v>
      </c>
      <c r="H36" s="26">
        <f>SUM(I36:K36)</f>
        <v>99900</v>
      </c>
      <c r="I36" s="28">
        <v>0</v>
      </c>
      <c r="J36" s="28">
        <v>36700</v>
      </c>
      <c r="K36" s="28">
        <v>63200</v>
      </c>
      <c r="L36" s="28">
        <v>0</v>
      </c>
      <c r="M36" s="28">
        <v>0</v>
      </c>
      <c r="N36" s="28">
        <v>0</v>
      </c>
      <c r="O36" s="28">
        <v>0</v>
      </c>
      <c r="P36" s="28">
        <v>0</v>
      </c>
      <c r="Q36" s="28">
        <v>0</v>
      </c>
      <c r="R36" s="28">
        <v>0</v>
      </c>
      <c r="S36" s="28">
        <v>63200</v>
      </c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  <c r="CY36" s="24"/>
      <c r="CZ36" s="24"/>
      <c r="DA36" s="24"/>
      <c r="DB36" s="24"/>
      <c r="DC36" s="24"/>
      <c r="DD36" s="24"/>
      <c r="DE36" s="24"/>
      <c r="DF36" s="24"/>
      <c r="DG36" s="24"/>
      <c r="DH36" s="24"/>
      <c r="DI36" s="24"/>
      <c r="DJ36" s="24"/>
      <c r="DK36" s="24"/>
      <c r="DL36" s="24"/>
      <c r="DM36" s="24"/>
      <c r="DN36" s="24"/>
      <c r="DO36" s="24"/>
      <c r="DP36" s="24"/>
      <c r="DQ36" s="24"/>
      <c r="DR36" s="24"/>
      <c r="DS36" s="24"/>
      <c r="DT36" s="24"/>
      <c r="DU36" s="24"/>
      <c r="DV36" s="24"/>
      <c r="DW36" s="24"/>
      <c r="DX36" s="24"/>
      <c r="DY36" s="24"/>
      <c r="DZ36" s="24"/>
      <c r="EA36" s="24"/>
      <c r="EB36" s="24"/>
      <c r="EC36" s="24"/>
      <c r="ED36" s="24"/>
      <c r="EE36" s="24"/>
      <c r="EF36" s="24"/>
      <c r="EG36" s="24"/>
      <c r="EH36" s="24"/>
      <c r="EI36" s="24"/>
      <c r="EJ36" s="24"/>
      <c r="EK36" s="24"/>
      <c r="EL36" s="24"/>
      <c r="EM36" s="24"/>
      <c r="EN36" s="24"/>
      <c r="EO36" s="24"/>
      <c r="EP36" s="24"/>
      <c r="EQ36" s="24"/>
      <c r="ER36" s="24"/>
      <c r="ES36" s="24"/>
      <c r="ET36" s="24"/>
      <c r="EU36" s="24"/>
      <c r="EV36" s="24"/>
      <c r="EW36" s="24"/>
      <c r="EX36" s="24"/>
      <c r="EY36" s="24"/>
      <c r="EZ36" s="24"/>
      <c r="FA36" s="24"/>
      <c r="FB36" s="24"/>
      <c r="FC36" s="24"/>
      <c r="FD36" s="24"/>
      <c r="FE36" s="24"/>
      <c r="FF36" s="24"/>
      <c r="FG36" s="24"/>
      <c r="FH36" s="24"/>
      <c r="FI36" s="24"/>
      <c r="FJ36" s="24"/>
      <c r="FK36" s="24"/>
      <c r="FL36" s="24"/>
      <c r="FM36" s="24"/>
      <c r="FN36" s="24"/>
    </row>
    <row r="37" spans="1:170" ht="38.25" hidden="1">
      <c r="A37" s="8">
        <v>32</v>
      </c>
      <c r="B37" s="12" t="s">
        <v>112</v>
      </c>
      <c r="C37" s="31" t="s">
        <v>23</v>
      </c>
      <c r="D37" s="32">
        <v>2012</v>
      </c>
      <c r="E37" s="32">
        <v>2015</v>
      </c>
      <c r="F37" s="35" t="s">
        <v>87</v>
      </c>
      <c r="G37" s="35" t="s">
        <v>88</v>
      </c>
      <c r="H37" s="26">
        <f>SUM(I37:M37)</f>
        <v>100000</v>
      </c>
      <c r="I37" s="28">
        <v>0</v>
      </c>
      <c r="J37" s="28">
        <v>25000</v>
      </c>
      <c r="K37" s="28">
        <v>25000</v>
      </c>
      <c r="L37" s="28">
        <v>25000</v>
      </c>
      <c r="M37" s="28">
        <v>25000</v>
      </c>
      <c r="N37" s="28">
        <v>0</v>
      </c>
      <c r="O37" s="28">
        <v>0</v>
      </c>
      <c r="P37" s="28">
        <v>0</v>
      </c>
      <c r="Q37" s="28">
        <v>0</v>
      </c>
      <c r="R37" s="28">
        <v>0</v>
      </c>
      <c r="S37" s="28">
        <v>75000</v>
      </c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4"/>
      <c r="BQ37" s="24"/>
      <c r="BR37" s="24"/>
      <c r="BS37" s="24"/>
      <c r="BT37" s="24"/>
      <c r="BU37" s="24"/>
      <c r="BV37" s="24"/>
      <c r="BW37" s="24"/>
      <c r="BX37" s="24"/>
      <c r="BY37" s="24"/>
      <c r="BZ37" s="24"/>
      <c r="CA37" s="24"/>
      <c r="CB37" s="24"/>
      <c r="CC37" s="24"/>
      <c r="CD37" s="24"/>
      <c r="CE37" s="24"/>
      <c r="CF37" s="24"/>
      <c r="CG37" s="24"/>
      <c r="CH37" s="24"/>
      <c r="CI37" s="24"/>
      <c r="CJ37" s="24"/>
      <c r="CK37" s="24"/>
      <c r="CL37" s="24"/>
      <c r="CM37" s="24"/>
      <c r="CN37" s="24"/>
      <c r="CO37" s="24"/>
      <c r="CP37" s="24"/>
      <c r="CQ37" s="24"/>
      <c r="CR37" s="24"/>
      <c r="CS37" s="24"/>
      <c r="CT37" s="24"/>
      <c r="CU37" s="24"/>
      <c r="CV37" s="24"/>
      <c r="CW37" s="24"/>
      <c r="CX37" s="24"/>
      <c r="CY37" s="24"/>
      <c r="CZ37" s="24"/>
      <c r="DA37" s="24"/>
      <c r="DB37" s="24"/>
      <c r="DC37" s="24"/>
      <c r="DD37" s="24"/>
      <c r="DE37" s="24"/>
      <c r="DF37" s="24"/>
      <c r="DG37" s="24"/>
      <c r="DH37" s="24"/>
      <c r="DI37" s="24"/>
      <c r="DJ37" s="24"/>
      <c r="DK37" s="24"/>
      <c r="DL37" s="24"/>
      <c r="DM37" s="24"/>
      <c r="DN37" s="24"/>
      <c r="DO37" s="24"/>
      <c r="DP37" s="24"/>
      <c r="DQ37" s="24"/>
      <c r="DR37" s="24"/>
      <c r="DS37" s="24"/>
      <c r="DT37" s="24"/>
      <c r="DU37" s="24"/>
      <c r="DV37" s="24"/>
      <c r="DW37" s="24"/>
      <c r="DX37" s="24"/>
      <c r="DY37" s="24"/>
      <c r="DZ37" s="24"/>
      <c r="EA37" s="24"/>
      <c r="EB37" s="24"/>
      <c r="EC37" s="24"/>
      <c r="ED37" s="24"/>
      <c r="EE37" s="24"/>
      <c r="EF37" s="24"/>
      <c r="EG37" s="24"/>
      <c r="EH37" s="24"/>
      <c r="EI37" s="24"/>
      <c r="EJ37" s="24"/>
      <c r="EK37" s="24"/>
      <c r="EL37" s="24"/>
      <c r="EM37" s="24"/>
      <c r="EN37" s="24"/>
      <c r="EO37" s="24"/>
      <c r="EP37" s="24"/>
      <c r="EQ37" s="24"/>
      <c r="ER37" s="24"/>
      <c r="ES37" s="24"/>
      <c r="ET37" s="24"/>
      <c r="EU37" s="24"/>
      <c r="EV37" s="24"/>
      <c r="EW37" s="24"/>
      <c r="EX37" s="24"/>
      <c r="EY37" s="24"/>
      <c r="EZ37" s="24"/>
      <c r="FA37" s="24"/>
      <c r="FB37" s="24"/>
      <c r="FC37" s="24"/>
      <c r="FD37" s="24"/>
      <c r="FE37" s="24"/>
      <c r="FF37" s="24"/>
      <c r="FG37" s="24"/>
      <c r="FH37" s="24"/>
      <c r="FI37" s="24"/>
      <c r="FJ37" s="24"/>
      <c r="FK37" s="24"/>
      <c r="FL37" s="24"/>
      <c r="FM37" s="24"/>
      <c r="FN37" s="24"/>
    </row>
    <row r="38" spans="1:170" ht="38.25" hidden="1">
      <c r="A38" s="8">
        <v>33</v>
      </c>
      <c r="B38" s="12" t="s">
        <v>97</v>
      </c>
      <c r="C38" s="31" t="s">
        <v>23</v>
      </c>
      <c r="D38" s="32">
        <v>2012</v>
      </c>
      <c r="E38" s="32">
        <v>2014</v>
      </c>
      <c r="F38" s="35" t="s">
        <v>94</v>
      </c>
      <c r="G38" s="35" t="s">
        <v>95</v>
      </c>
      <c r="H38" s="26">
        <f>SUM(J38:L38)</f>
        <v>7220</v>
      </c>
      <c r="I38" s="28">
        <v>0</v>
      </c>
      <c r="J38" s="28">
        <v>2800</v>
      </c>
      <c r="K38" s="28">
        <v>3100</v>
      </c>
      <c r="L38" s="28">
        <v>1320</v>
      </c>
      <c r="M38" s="28">
        <v>0</v>
      </c>
      <c r="N38" s="28">
        <v>0</v>
      </c>
      <c r="O38" s="28">
        <v>0</v>
      </c>
      <c r="P38" s="28">
        <v>0</v>
      </c>
      <c r="Q38" s="28">
        <v>0</v>
      </c>
      <c r="R38" s="28">
        <v>0</v>
      </c>
      <c r="S38" s="28">
        <v>4420</v>
      </c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24"/>
      <c r="CM38" s="24"/>
      <c r="CN38" s="24"/>
      <c r="CO38" s="24"/>
      <c r="CP38" s="24"/>
      <c r="CQ38" s="24"/>
      <c r="CR38" s="24"/>
      <c r="CS38" s="24"/>
      <c r="CT38" s="24"/>
      <c r="CU38" s="24"/>
      <c r="CV38" s="24"/>
      <c r="CW38" s="24"/>
      <c r="CX38" s="24"/>
      <c r="CY38" s="24"/>
      <c r="CZ38" s="24"/>
      <c r="DA38" s="24"/>
      <c r="DB38" s="24"/>
      <c r="DC38" s="24"/>
      <c r="DD38" s="24"/>
      <c r="DE38" s="24"/>
      <c r="DF38" s="2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</row>
    <row r="39" spans="1:170" ht="38.25" hidden="1">
      <c r="A39" s="8">
        <v>34</v>
      </c>
      <c r="B39" s="12" t="s">
        <v>98</v>
      </c>
      <c r="C39" s="31" t="s">
        <v>23</v>
      </c>
      <c r="D39" s="32">
        <v>2012</v>
      </c>
      <c r="E39" s="32">
        <v>2014</v>
      </c>
      <c r="F39" s="35" t="s">
        <v>87</v>
      </c>
      <c r="G39" s="35" t="s">
        <v>88</v>
      </c>
      <c r="H39" s="26">
        <f>SUM(I39:L39)</f>
        <v>138000</v>
      </c>
      <c r="I39" s="28">
        <v>0</v>
      </c>
      <c r="J39" s="28">
        <v>42000</v>
      </c>
      <c r="K39" s="28">
        <v>46000</v>
      </c>
      <c r="L39" s="28">
        <v>50000</v>
      </c>
      <c r="M39" s="28">
        <v>0</v>
      </c>
      <c r="N39" s="28">
        <v>0</v>
      </c>
      <c r="O39" s="28">
        <v>0</v>
      </c>
      <c r="P39" s="28">
        <v>0</v>
      </c>
      <c r="Q39" s="28">
        <v>0</v>
      </c>
      <c r="R39" s="28">
        <v>0</v>
      </c>
      <c r="S39" s="28">
        <v>96000</v>
      </c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4"/>
      <c r="BN39" s="24"/>
      <c r="BO39" s="24"/>
      <c r="BP39" s="24"/>
      <c r="BQ39" s="24"/>
      <c r="BR39" s="24"/>
      <c r="BS39" s="24"/>
      <c r="BT39" s="24"/>
      <c r="BU39" s="24"/>
      <c r="BV39" s="24"/>
      <c r="BW39" s="24"/>
      <c r="BX39" s="24"/>
      <c r="BY39" s="24"/>
      <c r="BZ39" s="24"/>
      <c r="CA39" s="24"/>
      <c r="CB39" s="24"/>
      <c r="CC39" s="24"/>
      <c r="CD39" s="24"/>
      <c r="CE39" s="24"/>
      <c r="CF39" s="24"/>
      <c r="CG39" s="24"/>
      <c r="CH39" s="24"/>
      <c r="CI39" s="24"/>
      <c r="CJ39" s="24"/>
      <c r="CK39" s="24"/>
      <c r="CL39" s="24"/>
      <c r="CM39" s="24"/>
      <c r="CN39" s="24"/>
      <c r="CO39" s="24"/>
      <c r="CP39" s="24"/>
      <c r="CQ39" s="24"/>
      <c r="CR39" s="24"/>
      <c r="CS39" s="24"/>
      <c r="CT39" s="24"/>
      <c r="CU39" s="24"/>
      <c r="CV39" s="24"/>
      <c r="CW39" s="24"/>
      <c r="CX39" s="24"/>
      <c r="CY39" s="24"/>
      <c r="CZ39" s="24"/>
      <c r="DA39" s="24"/>
      <c r="DB39" s="24"/>
      <c r="DC39" s="24"/>
      <c r="DD39" s="24"/>
      <c r="DE39" s="24"/>
      <c r="DF39" s="2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</row>
    <row r="40" spans="1:170" ht="51" hidden="1">
      <c r="A40" s="8">
        <v>35</v>
      </c>
      <c r="B40" s="12" t="s">
        <v>99</v>
      </c>
      <c r="C40" s="31" t="s">
        <v>23</v>
      </c>
      <c r="D40" s="32">
        <v>2012</v>
      </c>
      <c r="E40" s="32">
        <v>2013</v>
      </c>
      <c r="F40" s="35" t="s">
        <v>94</v>
      </c>
      <c r="G40" s="35" t="s">
        <v>100</v>
      </c>
      <c r="H40" s="26">
        <f aca="true" t="shared" si="7" ref="H40:H52">SUM(I40:K40)</f>
        <v>1800</v>
      </c>
      <c r="I40" s="28">
        <v>0</v>
      </c>
      <c r="J40" s="28">
        <v>900</v>
      </c>
      <c r="K40" s="28">
        <v>900</v>
      </c>
      <c r="L40" s="28">
        <v>0</v>
      </c>
      <c r="M40" s="28">
        <v>0</v>
      </c>
      <c r="N40" s="28">
        <v>0</v>
      </c>
      <c r="O40" s="28">
        <v>0</v>
      </c>
      <c r="P40" s="28">
        <v>0</v>
      </c>
      <c r="Q40" s="28">
        <v>0</v>
      </c>
      <c r="R40" s="28">
        <v>0</v>
      </c>
      <c r="S40" s="28">
        <v>900</v>
      </c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4"/>
      <c r="BM40" s="24"/>
      <c r="BN40" s="24"/>
      <c r="BO40" s="24"/>
      <c r="BP40" s="24"/>
      <c r="BQ40" s="24"/>
      <c r="BR40" s="24"/>
      <c r="BS40" s="24"/>
      <c r="BT40" s="24"/>
      <c r="BU40" s="24"/>
      <c r="BV40" s="24"/>
      <c r="BW40" s="24"/>
      <c r="BX40" s="24"/>
      <c r="BY40" s="24"/>
      <c r="BZ40" s="24"/>
      <c r="CA40" s="24"/>
      <c r="CB40" s="24"/>
      <c r="CC40" s="24"/>
      <c r="CD40" s="24"/>
      <c r="CE40" s="24"/>
      <c r="CF40" s="24"/>
      <c r="CG40" s="24"/>
      <c r="CH40" s="24"/>
      <c r="CI40" s="24"/>
      <c r="CJ40" s="24"/>
      <c r="CK40" s="24"/>
      <c r="CL40" s="24"/>
      <c r="CM40" s="24"/>
      <c r="CN40" s="24"/>
      <c r="CO40" s="24"/>
      <c r="CP40" s="24"/>
      <c r="CQ40" s="24"/>
      <c r="CR40" s="24"/>
      <c r="CS40" s="24"/>
      <c r="CT40" s="24"/>
      <c r="CU40" s="24"/>
      <c r="CV40" s="24"/>
      <c r="CW40" s="24"/>
      <c r="CX40" s="24"/>
      <c r="CY40" s="24"/>
      <c r="CZ40" s="24"/>
      <c r="DA40" s="24"/>
      <c r="DB40" s="24"/>
      <c r="DC40" s="24"/>
      <c r="DD40" s="24"/>
      <c r="DE40" s="24"/>
      <c r="DF40" s="24"/>
      <c r="DG40" s="24"/>
      <c r="DH40" s="24"/>
      <c r="DI40" s="24"/>
      <c r="DJ40" s="24"/>
      <c r="DK40" s="24"/>
      <c r="DL40" s="24"/>
      <c r="DM40" s="24"/>
      <c r="DN40" s="24"/>
      <c r="DO40" s="24"/>
      <c r="DP40" s="24"/>
      <c r="DQ40" s="24"/>
      <c r="DR40" s="24"/>
      <c r="DS40" s="24"/>
      <c r="DT40" s="24"/>
      <c r="DU40" s="24"/>
      <c r="DV40" s="24"/>
      <c r="DW40" s="24"/>
      <c r="DX40" s="24"/>
      <c r="DY40" s="24"/>
      <c r="DZ40" s="24"/>
      <c r="EA40" s="24"/>
      <c r="EB40" s="24"/>
      <c r="EC40" s="24"/>
      <c r="ED40" s="24"/>
      <c r="EE40" s="24"/>
      <c r="EF40" s="24"/>
      <c r="EG40" s="24"/>
      <c r="EH40" s="24"/>
      <c r="EI40" s="24"/>
      <c r="EJ40" s="24"/>
      <c r="EK40" s="24"/>
      <c r="EL40" s="24"/>
      <c r="EM40" s="24"/>
      <c r="EN40" s="24"/>
      <c r="EO40" s="24"/>
      <c r="EP40" s="24"/>
      <c r="EQ40" s="24"/>
      <c r="ER40" s="24"/>
      <c r="ES40" s="24"/>
      <c r="ET40" s="24"/>
      <c r="EU40" s="24"/>
      <c r="EV40" s="24"/>
      <c r="EW40" s="24"/>
      <c r="EX40" s="24"/>
      <c r="EY40" s="24"/>
      <c r="EZ40" s="24"/>
      <c r="FA40" s="24"/>
      <c r="FB40" s="24"/>
      <c r="FC40" s="24"/>
      <c r="FD40" s="24"/>
      <c r="FE40" s="24"/>
      <c r="FF40" s="24"/>
      <c r="FG40" s="24"/>
      <c r="FH40" s="24"/>
      <c r="FI40" s="24"/>
      <c r="FJ40" s="24"/>
      <c r="FK40" s="24"/>
      <c r="FL40" s="24"/>
      <c r="FM40" s="24"/>
      <c r="FN40" s="24"/>
    </row>
    <row r="41" spans="1:170" ht="51" hidden="1">
      <c r="A41" s="8">
        <v>36</v>
      </c>
      <c r="B41" s="12" t="s">
        <v>101</v>
      </c>
      <c r="C41" s="31" t="s">
        <v>23</v>
      </c>
      <c r="D41" s="32">
        <v>2012</v>
      </c>
      <c r="E41" s="32">
        <v>2013</v>
      </c>
      <c r="F41" s="35" t="s">
        <v>94</v>
      </c>
      <c r="G41" s="35" t="s">
        <v>100</v>
      </c>
      <c r="H41" s="26">
        <f t="shared" si="7"/>
        <v>1120</v>
      </c>
      <c r="I41" s="28">
        <v>0</v>
      </c>
      <c r="J41" s="28">
        <v>580</v>
      </c>
      <c r="K41" s="28">
        <v>540</v>
      </c>
      <c r="L41" s="28">
        <v>0</v>
      </c>
      <c r="M41" s="28">
        <v>0</v>
      </c>
      <c r="N41" s="28">
        <v>0</v>
      </c>
      <c r="O41" s="28">
        <v>0</v>
      </c>
      <c r="P41" s="28">
        <v>0</v>
      </c>
      <c r="Q41" s="28">
        <v>0</v>
      </c>
      <c r="R41" s="28">
        <v>0</v>
      </c>
      <c r="S41" s="28">
        <v>540</v>
      </c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24"/>
      <c r="BM41" s="24"/>
      <c r="BN41" s="24"/>
      <c r="BO41" s="24"/>
      <c r="BP41" s="24"/>
      <c r="BQ41" s="24"/>
      <c r="BR41" s="24"/>
      <c r="BS41" s="24"/>
      <c r="BT41" s="24"/>
      <c r="BU41" s="24"/>
      <c r="BV41" s="24"/>
      <c r="BW41" s="24"/>
      <c r="BX41" s="24"/>
      <c r="BY41" s="24"/>
      <c r="BZ41" s="24"/>
      <c r="CA41" s="24"/>
      <c r="CB41" s="24"/>
      <c r="CC41" s="24"/>
      <c r="CD41" s="24"/>
      <c r="CE41" s="24"/>
      <c r="CF41" s="24"/>
      <c r="CG41" s="24"/>
      <c r="CH41" s="24"/>
      <c r="CI41" s="24"/>
      <c r="CJ41" s="24"/>
      <c r="CK41" s="24"/>
      <c r="CL41" s="24"/>
      <c r="CM41" s="24"/>
      <c r="CN41" s="24"/>
      <c r="CO41" s="24"/>
      <c r="CP41" s="24"/>
      <c r="CQ41" s="24"/>
      <c r="CR41" s="24"/>
      <c r="CS41" s="24"/>
      <c r="CT41" s="24"/>
      <c r="CU41" s="24"/>
      <c r="CV41" s="24"/>
      <c r="CW41" s="24"/>
      <c r="CX41" s="24"/>
      <c r="CY41" s="24"/>
      <c r="CZ41" s="24"/>
      <c r="DA41" s="24"/>
      <c r="DB41" s="24"/>
      <c r="DC41" s="24"/>
      <c r="DD41" s="24"/>
      <c r="DE41" s="24"/>
      <c r="DF41" s="24"/>
      <c r="DG41" s="24"/>
      <c r="DH41" s="24"/>
      <c r="DI41" s="24"/>
      <c r="DJ41" s="24"/>
      <c r="DK41" s="24"/>
      <c r="DL41" s="24"/>
      <c r="DM41" s="24"/>
      <c r="DN41" s="24"/>
      <c r="DO41" s="24"/>
      <c r="DP41" s="24"/>
      <c r="DQ41" s="24"/>
      <c r="DR41" s="24"/>
      <c r="DS41" s="24"/>
      <c r="DT41" s="24"/>
      <c r="DU41" s="24"/>
      <c r="DV41" s="24"/>
      <c r="DW41" s="24"/>
      <c r="DX41" s="24"/>
      <c r="DY41" s="24"/>
      <c r="DZ41" s="24"/>
      <c r="EA41" s="24"/>
      <c r="EB41" s="24"/>
      <c r="EC41" s="24"/>
      <c r="ED41" s="24"/>
      <c r="EE41" s="24"/>
      <c r="EF41" s="24"/>
      <c r="EG41" s="24"/>
      <c r="EH41" s="24"/>
      <c r="EI41" s="24"/>
      <c r="EJ41" s="24"/>
      <c r="EK41" s="24"/>
      <c r="EL41" s="24"/>
      <c r="EM41" s="24"/>
      <c r="EN41" s="24"/>
      <c r="EO41" s="24"/>
      <c r="EP41" s="24"/>
      <c r="EQ41" s="24"/>
      <c r="ER41" s="24"/>
      <c r="ES41" s="24"/>
      <c r="ET41" s="24"/>
      <c r="EU41" s="24"/>
      <c r="EV41" s="24"/>
      <c r="EW41" s="24"/>
      <c r="EX41" s="24"/>
      <c r="EY41" s="24"/>
      <c r="EZ41" s="24"/>
      <c r="FA41" s="24"/>
      <c r="FB41" s="24"/>
      <c r="FC41" s="24"/>
      <c r="FD41" s="24"/>
      <c r="FE41" s="24"/>
      <c r="FF41" s="24"/>
      <c r="FG41" s="24"/>
      <c r="FH41" s="24"/>
      <c r="FI41" s="24"/>
      <c r="FJ41" s="24"/>
      <c r="FK41" s="24"/>
      <c r="FL41" s="24"/>
      <c r="FM41" s="24"/>
      <c r="FN41" s="24"/>
    </row>
    <row r="42" spans="1:170" ht="38.25" hidden="1">
      <c r="A42" s="8">
        <v>37</v>
      </c>
      <c r="B42" s="12" t="s">
        <v>113</v>
      </c>
      <c r="C42" s="31" t="s">
        <v>23</v>
      </c>
      <c r="D42" s="32">
        <v>2012</v>
      </c>
      <c r="E42" s="32">
        <v>2013</v>
      </c>
      <c r="F42" s="35" t="s">
        <v>94</v>
      </c>
      <c r="G42" s="35" t="s">
        <v>102</v>
      </c>
      <c r="H42" s="26">
        <f t="shared" si="7"/>
        <v>1500</v>
      </c>
      <c r="I42" s="28">
        <v>0</v>
      </c>
      <c r="J42" s="28">
        <v>750</v>
      </c>
      <c r="K42" s="28">
        <v>750</v>
      </c>
      <c r="L42" s="28">
        <v>0</v>
      </c>
      <c r="M42" s="28">
        <v>0</v>
      </c>
      <c r="N42" s="28">
        <v>0</v>
      </c>
      <c r="O42" s="28">
        <v>0</v>
      </c>
      <c r="P42" s="28">
        <v>0</v>
      </c>
      <c r="Q42" s="28">
        <v>0</v>
      </c>
      <c r="R42" s="28">
        <v>0</v>
      </c>
      <c r="S42" s="28">
        <v>750</v>
      </c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  <c r="BF42" s="24"/>
      <c r="BG42" s="24"/>
      <c r="BH42" s="24"/>
      <c r="BI42" s="24"/>
      <c r="BJ42" s="24"/>
      <c r="BK42" s="24"/>
      <c r="BL42" s="24"/>
      <c r="BM42" s="24"/>
      <c r="BN42" s="24"/>
      <c r="BO42" s="24"/>
      <c r="BP42" s="24"/>
      <c r="BQ42" s="24"/>
      <c r="BR42" s="24"/>
      <c r="BS42" s="24"/>
      <c r="BT42" s="24"/>
      <c r="BU42" s="24"/>
      <c r="BV42" s="24"/>
      <c r="BW42" s="24"/>
      <c r="BX42" s="24"/>
      <c r="BY42" s="24"/>
      <c r="BZ42" s="24"/>
      <c r="CA42" s="24"/>
      <c r="CB42" s="24"/>
      <c r="CC42" s="24"/>
      <c r="CD42" s="24"/>
      <c r="CE42" s="24"/>
      <c r="CF42" s="24"/>
      <c r="CG42" s="24"/>
      <c r="CH42" s="24"/>
      <c r="CI42" s="24"/>
      <c r="CJ42" s="24"/>
      <c r="CK42" s="24"/>
      <c r="CL42" s="24"/>
      <c r="CM42" s="24"/>
      <c r="CN42" s="24"/>
      <c r="CO42" s="24"/>
      <c r="CP42" s="24"/>
      <c r="CQ42" s="24"/>
      <c r="CR42" s="24"/>
      <c r="CS42" s="24"/>
      <c r="CT42" s="24"/>
      <c r="CU42" s="24"/>
      <c r="CV42" s="24"/>
      <c r="CW42" s="24"/>
      <c r="CX42" s="24"/>
      <c r="CY42" s="24"/>
      <c r="CZ42" s="24"/>
      <c r="DA42" s="24"/>
      <c r="DB42" s="24"/>
      <c r="DC42" s="24"/>
      <c r="DD42" s="24"/>
      <c r="DE42" s="24"/>
      <c r="DF42" s="24"/>
      <c r="DG42" s="24"/>
      <c r="DH42" s="24"/>
      <c r="DI42" s="24"/>
      <c r="DJ42" s="24"/>
      <c r="DK42" s="24"/>
      <c r="DL42" s="24"/>
      <c r="DM42" s="24"/>
      <c r="DN42" s="24"/>
      <c r="DO42" s="24"/>
      <c r="DP42" s="24"/>
      <c r="DQ42" s="24"/>
      <c r="DR42" s="24"/>
      <c r="DS42" s="24"/>
      <c r="DT42" s="24"/>
      <c r="DU42" s="24"/>
      <c r="DV42" s="24"/>
      <c r="DW42" s="24"/>
      <c r="DX42" s="24"/>
      <c r="DY42" s="24"/>
      <c r="DZ42" s="24"/>
      <c r="EA42" s="24"/>
      <c r="EB42" s="24"/>
      <c r="EC42" s="24"/>
      <c r="ED42" s="24"/>
      <c r="EE42" s="24"/>
      <c r="EF42" s="24"/>
      <c r="EG42" s="24"/>
      <c r="EH42" s="24"/>
      <c r="EI42" s="24"/>
      <c r="EJ42" s="24"/>
      <c r="EK42" s="24"/>
      <c r="EL42" s="24"/>
      <c r="EM42" s="24"/>
      <c r="EN42" s="24"/>
      <c r="EO42" s="24"/>
      <c r="EP42" s="24"/>
      <c r="EQ42" s="24"/>
      <c r="ER42" s="24"/>
      <c r="ES42" s="24"/>
      <c r="ET42" s="24"/>
      <c r="EU42" s="24"/>
      <c r="EV42" s="24"/>
      <c r="EW42" s="24"/>
      <c r="EX42" s="24"/>
      <c r="EY42" s="24"/>
      <c r="EZ42" s="24"/>
      <c r="FA42" s="24"/>
      <c r="FB42" s="24"/>
      <c r="FC42" s="24"/>
      <c r="FD42" s="24"/>
      <c r="FE42" s="24"/>
      <c r="FF42" s="24"/>
      <c r="FG42" s="24"/>
      <c r="FH42" s="24"/>
      <c r="FI42" s="24"/>
      <c r="FJ42" s="24"/>
      <c r="FK42" s="24"/>
      <c r="FL42" s="24"/>
      <c r="FM42" s="24"/>
      <c r="FN42" s="24"/>
    </row>
    <row r="43" spans="1:170" ht="25.5" hidden="1">
      <c r="A43" s="8">
        <v>38</v>
      </c>
      <c r="B43" s="12" t="s">
        <v>114</v>
      </c>
      <c r="C43" s="31" t="s">
        <v>23</v>
      </c>
      <c r="D43" s="32">
        <v>2012</v>
      </c>
      <c r="E43" s="32">
        <v>2013</v>
      </c>
      <c r="F43" s="35" t="s">
        <v>94</v>
      </c>
      <c r="G43" s="35" t="s">
        <v>102</v>
      </c>
      <c r="H43" s="26">
        <f t="shared" si="7"/>
        <v>850</v>
      </c>
      <c r="I43" s="28">
        <v>0</v>
      </c>
      <c r="J43" s="28">
        <v>600</v>
      </c>
      <c r="K43" s="28">
        <v>250</v>
      </c>
      <c r="L43" s="28"/>
      <c r="M43" s="28"/>
      <c r="N43" s="28"/>
      <c r="O43" s="28"/>
      <c r="P43" s="28"/>
      <c r="Q43" s="28"/>
      <c r="R43" s="28"/>
      <c r="S43" s="28">
        <v>250</v>
      </c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  <c r="CM43" s="24"/>
      <c r="CN43" s="24"/>
      <c r="CO43" s="24"/>
      <c r="CP43" s="24"/>
      <c r="CQ43" s="24"/>
      <c r="CR43" s="24"/>
      <c r="CS43" s="24"/>
      <c r="CT43" s="24"/>
      <c r="CU43" s="24"/>
      <c r="CV43" s="24"/>
      <c r="CW43" s="24"/>
      <c r="CX43" s="24"/>
      <c r="CY43" s="24"/>
      <c r="CZ43" s="24"/>
      <c r="DA43" s="24"/>
      <c r="DB43" s="24"/>
      <c r="DC43" s="24"/>
      <c r="DD43" s="24"/>
      <c r="DE43" s="24"/>
      <c r="DF43" s="24"/>
      <c r="DG43" s="24"/>
      <c r="DH43" s="24"/>
      <c r="DI43" s="24"/>
      <c r="DJ43" s="24"/>
      <c r="DK43" s="24"/>
      <c r="DL43" s="24"/>
      <c r="DM43" s="24"/>
      <c r="DN43" s="24"/>
      <c r="DO43" s="24"/>
      <c r="DP43" s="24"/>
      <c r="DQ43" s="24"/>
      <c r="DR43" s="24"/>
      <c r="DS43" s="24"/>
      <c r="DT43" s="24"/>
      <c r="DU43" s="24"/>
      <c r="DV43" s="24"/>
      <c r="DW43" s="24"/>
      <c r="DX43" s="24"/>
      <c r="DY43" s="24"/>
      <c r="DZ43" s="24"/>
      <c r="EA43" s="24"/>
      <c r="EB43" s="24"/>
      <c r="EC43" s="24"/>
      <c r="ED43" s="24"/>
      <c r="EE43" s="24"/>
      <c r="EF43" s="24"/>
      <c r="EG43" s="24"/>
      <c r="EH43" s="24"/>
      <c r="EI43" s="24"/>
      <c r="EJ43" s="24"/>
      <c r="EK43" s="24"/>
      <c r="EL43" s="24"/>
      <c r="EM43" s="24"/>
      <c r="EN43" s="24"/>
      <c r="EO43" s="24"/>
      <c r="EP43" s="24"/>
      <c r="EQ43" s="24"/>
      <c r="ER43" s="24"/>
      <c r="ES43" s="24"/>
      <c r="ET43" s="24"/>
      <c r="EU43" s="24"/>
      <c r="EV43" s="24"/>
      <c r="EW43" s="24"/>
      <c r="EX43" s="24"/>
      <c r="EY43" s="24"/>
      <c r="EZ43" s="24"/>
      <c r="FA43" s="24"/>
      <c r="FB43" s="24"/>
      <c r="FC43" s="24"/>
      <c r="FD43" s="24"/>
      <c r="FE43" s="24"/>
      <c r="FF43" s="24"/>
      <c r="FG43" s="24"/>
      <c r="FH43" s="24"/>
      <c r="FI43" s="24"/>
      <c r="FJ43" s="24"/>
      <c r="FK43" s="24"/>
      <c r="FL43" s="24"/>
      <c r="FM43" s="24"/>
      <c r="FN43" s="24"/>
    </row>
    <row r="44" spans="1:170" ht="38.25" hidden="1">
      <c r="A44" s="8">
        <v>39</v>
      </c>
      <c r="B44" s="12" t="s">
        <v>115</v>
      </c>
      <c r="C44" s="31" t="s">
        <v>23</v>
      </c>
      <c r="D44" s="32">
        <v>2012</v>
      </c>
      <c r="E44" s="32">
        <v>2013</v>
      </c>
      <c r="F44" s="35" t="s">
        <v>94</v>
      </c>
      <c r="G44" s="35" t="s">
        <v>102</v>
      </c>
      <c r="H44" s="26">
        <f t="shared" si="7"/>
        <v>850</v>
      </c>
      <c r="I44" s="28">
        <v>0</v>
      </c>
      <c r="J44" s="28">
        <v>600</v>
      </c>
      <c r="K44" s="28">
        <v>250</v>
      </c>
      <c r="L44" s="28">
        <v>0</v>
      </c>
      <c r="M44" s="28">
        <v>0</v>
      </c>
      <c r="N44" s="28">
        <v>0</v>
      </c>
      <c r="O44" s="28">
        <v>0</v>
      </c>
      <c r="P44" s="28">
        <v>0</v>
      </c>
      <c r="Q44" s="28">
        <v>0</v>
      </c>
      <c r="R44" s="28">
        <v>0</v>
      </c>
      <c r="S44" s="28">
        <v>250</v>
      </c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  <c r="BQ44" s="24"/>
      <c r="BR44" s="24"/>
      <c r="BS44" s="24"/>
      <c r="BT44" s="24"/>
      <c r="BU44" s="24"/>
      <c r="BV44" s="24"/>
      <c r="BW44" s="24"/>
      <c r="BX44" s="24"/>
      <c r="BY44" s="24"/>
      <c r="BZ44" s="24"/>
      <c r="CA44" s="24"/>
      <c r="CB44" s="24"/>
      <c r="CC44" s="24"/>
      <c r="CD44" s="24"/>
      <c r="CE44" s="24"/>
      <c r="CF44" s="24"/>
      <c r="CG44" s="24"/>
      <c r="CH44" s="24"/>
      <c r="CI44" s="24"/>
      <c r="CJ44" s="24"/>
      <c r="CK44" s="24"/>
      <c r="CL44" s="24"/>
      <c r="CM44" s="24"/>
      <c r="CN44" s="24"/>
      <c r="CO44" s="24"/>
      <c r="CP44" s="24"/>
      <c r="CQ44" s="24"/>
      <c r="CR44" s="24"/>
      <c r="CS44" s="24"/>
      <c r="CT44" s="24"/>
      <c r="CU44" s="24"/>
      <c r="CV44" s="24"/>
      <c r="CW44" s="24"/>
      <c r="CX44" s="24"/>
      <c r="CY44" s="24"/>
      <c r="CZ44" s="24"/>
      <c r="DA44" s="24"/>
      <c r="DB44" s="24"/>
      <c r="DC44" s="24"/>
      <c r="DD44" s="24"/>
      <c r="DE44" s="24"/>
      <c r="DF44" s="24"/>
      <c r="DG44" s="24"/>
      <c r="DH44" s="24"/>
      <c r="DI44" s="24"/>
      <c r="DJ44" s="24"/>
      <c r="DK44" s="24"/>
      <c r="DL44" s="24"/>
      <c r="DM44" s="24"/>
      <c r="DN44" s="24"/>
      <c r="DO44" s="24"/>
      <c r="DP44" s="24"/>
      <c r="DQ44" s="24"/>
      <c r="DR44" s="24"/>
      <c r="DS44" s="24"/>
      <c r="DT44" s="24"/>
      <c r="DU44" s="24"/>
      <c r="DV44" s="24"/>
      <c r="DW44" s="24"/>
      <c r="DX44" s="24"/>
      <c r="DY44" s="24"/>
      <c r="DZ44" s="24"/>
      <c r="EA44" s="24"/>
      <c r="EB44" s="24"/>
      <c r="EC44" s="24"/>
      <c r="ED44" s="24"/>
      <c r="EE44" s="24"/>
      <c r="EF44" s="24"/>
      <c r="EG44" s="24"/>
      <c r="EH44" s="24"/>
      <c r="EI44" s="24"/>
      <c r="EJ44" s="24"/>
      <c r="EK44" s="24"/>
      <c r="EL44" s="24"/>
      <c r="EM44" s="24"/>
      <c r="EN44" s="24"/>
      <c r="EO44" s="24"/>
      <c r="EP44" s="24"/>
      <c r="EQ44" s="24"/>
      <c r="ER44" s="24"/>
      <c r="ES44" s="24"/>
      <c r="ET44" s="24"/>
      <c r="EU44" s="24"/>
      <c r="EV44" s="24"/>
      <c r="EW44" s="24"/>
      <c r="EX44" s="24"/>
      <c r="EY44" s="24"/>
      <c r="EZ44" s="24"/>
      <c r="FA44" s="24"/>
      <c r="FB44" s="24"/>
      <c r="FC44" s="24"/>
      <c r="FD44" s="24"/>
      <c r="FE44" s="24"/>
      <c r="FF44" s="24"/>
      <c r="FG44" s="24"/>
      <c r="FH44" s="24"/>
      <c r="FI44" s="24"/>
      <c r="FJ44" s="24"/>
      <c r="FK44" s="24"/>
      <c r="FL44" s="24"/>
      <c r="FM44" s="24"/>
      <c r="FN44" s="24"/>
    </row>
    <row r="45" spans="1:170" ht="38.25" hidden="1">
      <c r="A45" s="8">
        <v>40</v>
      </c>
      <c r="B45" s="12" t="s">
        <v>116</v>
      </c>
      <c r="C45" s="31" t="s">
        <v>23</v>
      </c>
      <c r="D45" s="32">
        <v>2012</v>
      </c>
      <c r="E45" s="32">
        <v>2013</v>
      </c>
      <c r="F45" s="35" t="s">
        <v>94</v>
      </c>
      <c r="G45" s="35" t="s">
        <v>104</v>
      </c>
      <c r="H45" s="26">
        <f t="shared" si="7"/>
        <v>780</v>
      </c>
      <c r="I45" s="28">
        <v>0</v>
      </c>
      <c r="J45" s="28">
        <v>550</v>
      </c>
      <c r="K45" s="28">
        <v>230</v>
      </c>
      <c r="L45" s="28">
        <v>0</v>
      </c>
      <c r="M45" s="28">
        <v>0</v>
      </c>
      <c r="N45" s="28">
        <v>0</v>
      </c>
      <c r="O45" s="28">
        <v>0</v>
      </c>
      <c r="P45" s="28">
        <v>0</v>
      </c>
      <c r="Q45" s="28">
        <v>0</v>
      </c>
      <c r="R45" s="28">
        <v>0</v>
      </c>
      <c r="S45" s="28">
        <v>230</v>
      </c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/>
      <c r="BX45" s="24"/>
      <c r="BY45" s="24"/>
      <c r="BZ45" s="24"/>
      <c r="CA45" s="24"/>
      <c r="CB45" s="24"/>
      <c r="CC45" s="24"/>
      <c r="CD45" s="24"/>
      <c r="CE45" s="24"/>
      <c r="CF45" s="24"/>
      <c r="CG45" s="24"/>
      <c r="CH45" s="24"/>
      <c r="CI45" s="24"/>
      <c r="CJ45" s="24"/>
      <c r="CK45" s="24"/>
      <c r="CL45" s="24"/>
      <c r="CM45" s="24"/>
      <c r="CN45" s="24"/>
      <c r="CO45" s="24"/>
      <c r="CP45" s="24"/>
      <c r="CQ45" s="24"/>
      <c r="CR45" s="24"/>
      <c r="CS45" s="24"/>
      <c r="CT45" s="24"/>
      <c r="CU45" s="24"/>
      <c r="CV45" s="24"/>
      <c r="CW45" s="24"/>
      <c r="CX45" s="24"/>
      <c r="CY45" s="24"/>
      <c r="CZ45" s="24"/>
      <c r="DA45" s="24"/>
      <c r="DB45" s="24"/>
      <c r="DC45" s="24"/>
      <c r="DD45" s="24"/>
      <c r="DE45" s="24"/>
      <c r="DF45" s="24"/>
      <c r="DG45" s="24"/>
      <c r="DH45" s="24"/>
      <c r="DI45" s="24"/>
      <c r="DJ45" s="24"/>
      <c r="DK45" s="24"/>
      <c r="DL45" s="24"/>
      <c r="DM45" s="24"/>
      <c r="DN45" s="24"/>
      <c r="DO45" s="24"/>
      <c r="DP45" s="24"/>
      <c r="DQ45" s="24"/>
      <c r="DR45" s="24"/>
      <c r="DS45" s="24"/>
      <c r="DT45" s="24"/>
      <c r="DU45" s="24"/>
      <c r="DV45" s="24"/>
      <c r="DW45" s="24"/>
      <c r="DX45" s="24"/>
      <c r="DY45" s="24"/>
      <c r="DZ45" s="24"/>
      <c r="EA45" s="24"/>
      <c r="EB45" s="24"/>
      <c r="EC45" s="24"/>
      <c r="ED45" s="24"/>
      <c r="EE45" s="24"/>
      <c r="EF45" s="24"/>
      <c r="EG45" s="24"/>
      <c r="EH45" s="24"/>
      <c r="EI45" s="24"/>
      <c r="EJ45" s="24"/>
      <c r="EK45" s="24"/>
      <c r="EL45" s="24"/>
      <c r="EM45" s="24"/>
      <c r="EN45" s="24"/>
      <c r="EO45" s="24"/>
      <c r="EP45" s="24"/>
      <c r="EQ45" s="24"/>
      <c r="ER45" s="24"/>
      <c r="ES45" s="24"/>
      <c r="ET45" s="24"/>
      <c r="EU45" s="24"/>
      <c r="EV45" s="24"/>
      <c r="EW45" s="24"/>
      <c r="EX45" s="24"/>
      <c r="EY45" s="24"/>
      <c r="EZ45" s="24"/>
      <c r="FA45" s="24"/>
      <c r="FB45" s="24"/>
      <c r="FC45" s="24"/>
      <c r="FD45" s="24"/>
      <c r="FE45" s="24"/>
      <c r="FF45" s="24"/>
      <c r="FG45" s="24"/>
      <c r="FH45" s="24"/>
      <c r="FI45" s="24"/>
      <c r="FJ45" s="24"/>
      <c r="FK45" s="24"/>
      <c r="FL45" s="24"/>
      <c r="FM45" s="24"/>
      <c r="FN45" s="24"/>
    </row>
    <row r="46" spans="1:170" ht="38.25" hidden="1">
      <c r="A46" s="8">
        <v>41</v>
      </c>
      <c r="B46" s="12" t="s">
        <v>117</v>
      </c>
      <c r="C46" s="31" t="s">
        <v>23</v>
      </c>
      <c r="D46" s="32">
        <v>2012</v>
      </c>
      <c r="E46" s="32">
        <v>2013</v>
      </c>
      <c r="F46" s="35" t="s">
        <v>94</v>
      </c>
      <c r="G46" s="35" t="s">
        <v>100</v>
      </c>
      <c r="H46" s="26">
        <f t="shared" si="7"/>
        <v>2120</v>
      </c>
      <c r="I46" s="28">
        <v>0</v>
      </c>
      <c r="J46" s="28">
        <v>1800</v>
      </c>
      <c r="K46" s="28">
        <v>320</v>
      </c>
      <c r="L46" s="28">
        <v>0</v>
      </c>
      <c r="M46" s="28">
        <v>0</v>
      </c>
      <c r="N46" s="28">
        <v>0</v>
      </c>
      <c r="O46" s="28">
        <v>0</v>
      </c>
      <c r="P46" s="28">
        <v>0</v>
      </c>
      <c r="Q46" s="28">
        <v>0</v>
      </c>
      <c r="R46" s="28">
        <v>0</v>
      </c>
      <c r="S46" s="28">
        <v>320</v>
      </c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24"/>
      <c r="BH46" s="24"/>
      <c r="BI46" s="24"/>
      <c r="BJ46" s="24"/>
      <c r="BK46" s="24"/>
      <c r="BL46" s="24"/>
      <c r="BM46" s="24"/>
      <c r="BN46" s="24"/>
      <c r="BO46" s="24"/>
      <c r="BP46" s="24"/>
      <c r="BQ46" s="24"/>
      <c r="BR46" s="24"/>
      <c r="BS46" s="24"/>
      <c r="BT46" s="24"/>
      <c r="BU46" s="24"/>
      <c r="BV46" s="24"/>
      <c r="BW46" s="24"/>
      <c r="BX46" s="24"/>
      <c r="BY46" s="24"/>
      <c r="BZ46" s="24"/>
      <c r="CA46" s="24"/>
      <c r="CB46" s="24"/>
      <c r="CC46" s="24"/>
      <c r="CD46" s="24"/>
      <c r="CE46" s="24"/>
      <c r="CF46" s="24"/>
      <c r="CG46" s="24"/>
      <c r="CH46" s="24"/>
      <c r="CI46" s="24"/>
      <c r="CJ46" s="24"/>
      <c r="CK46" s="24"/>
      <c r="CL46" s="24"/>
      <c r="CM46" s="24"/>
      <c r="CN46" s="24"/>
      <c r="CO46" s="24"/>
      <c r="CP46" s="24"/>
      <c r="CQ46" s="24"/>
      <c r="CR46" s="24"/>
      <c r="CS46" s="24"/>
      <c r="CT46" s="24"/>
      <c r="CU46" s="24"/>
      <c r="CV46" s="24"/>
      <c r="CW46" s="24"/>
      <c r="CX46" s="24"/>
      <c r="CY46" s="24"/>
      <c r="CZ46" s="24"/>
      <c r="DA46" s="24"/>
      <c r="DB46" s="24"/>
      <c r="DC46" s="24"/>
      <c r="DD46" s="24"/>
      <c r="DE46" s="24"/>
      <c r="DF46" s="24"/>
      <c r="DG46" s="24"/>
      <c r="DH46" s="24"/>
      <c r="DI46" s="24"/>
      <c r="DJ46" s="24"/>
      <c r="DK46" s="24"/>
      <c r="DL46" s="24"/>
      <c r="DM46" s="24"/>
      <c r="DN46" s="24"/>
      <c r="DO46" s="24"/>
      <c r="DP46" s="24"/>
      <c r="DQ46" s="24"/>
      <c r="DR46" s="24"/>
      <c r="DS46" s="24"/>
      <c r="DT46" s="24"/>
      <c r="DU46" s="24"/>
      <c r="DV46" s="24"/>
      <c r="DW46" s="24"/>
      <c r="DX46" s="24"/>
      <c r="DY46" s="24"/>
      <c r="DZ46" s="24"/>
      <c r="EA46" s="24"/>
      <c r="EB46" s="24"/>
      <c r="EC46" s="24"/>
      <c r="ED46" s="24"/>
      <c r="EE46" s="24"/>
      <c r="EF46" s="24"/>
      <c r="EG46" s="24"/>
      <c r="EH46" s="24"/>
      <c r="EI46" s="24"/>
      <c r="EJ46" s="24"/>
      <c r="EK46" s="24"/>
      <c r="EL46" s="24"/>
      <c r="EM46" s="24"/>
      <c r="EN46" s="24"/>
      <c r="EO46" s="24"/>
      <c r="EP46" s="24"/>
      <c r="EQ46" s="24"/>
      <c r="ER46" s="24"/>
      <c r="ES46" s="24"/>
      <c r="ET46" s="24"/>
      <c r="EU46" s="24"/>
      <c r="EV46" s="24"/>
      <c r="EW46" s="24"/>
      <c r="EX46" s="24"/>
      <c r="EY46" s="24"/>
      <c r="EZ46" s="24"/>
      <c r="FA46" s="24"/>
      <c r="FB46" s="24"/>
      <c r="FC46" s="24"/>
      <c r="FD46" s="24"/>
      <c r="FE46" s="24"/>
      <c r="FF46" s="24"/>
      <c r="FG46" s="24"/>
      <c r="FH46" s="24"/>
      <c r="FI46" s="24"/>
      <c r="FJ46" s="24"/>
      <c r="FK46" s="24"/>
      <c r="FL46" s="24"/>
      <c r="FM46" s="24"/>
      <c r="FN46" s="24"/>
    </row>
    <row r="47" spans="1:170" ht="38.25" hidden="1">
      <c r="A47" s="8">
        <v>42</v>
      </c>
      <c r="B47" s="12" t="s">
        <v>118</v>
      </c>
      <c r="C47" s="31" t="s">
        <v>23</v>
      </c>
      <c r="D47" s="32">
        <v>2012</v>
      </c>
      <c r="E47" s="32">
        <v>2013</v>
      </c>
      <c r="F47" s="35" t="s">
        <v>94</v>
      </c>
      <c r="G47" s="35" t="s">
        <v>100</v>
      </c>
      <c r="H47" s="26">
        <f t="shared" si="7"/>
        <v>2400</v>
      </c>
      <c r="I47" s="28">
        <v>0</v>
      </c>
      <c r="J47" s="28">
        <v>1700</v>
      </c>
      <c r="K47" s="28">
        <v>700</v>
      </c>
      <c r="L47" s="28">
        <v>0</v>
      </c>
      <c r="M47" s="28">
        <v>0</v>
      </c>
      <c r="N47" s="28">
        <v>0</v>
      </c>
      <c r="O47" s="28">
        <v>0</v>
      </c>
      <c r="P47" s="28">
        <v>0</v>
      </c>
      <c r="Q47" s="28">
        <v>0</v>
      </c>
      <c r="R47" s="28">
        <v>0</v>
      </c>
      <c r="S47" s="28">
        <v>700</v>
      </c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4"/>
      <c r="BM47" s="24"/>
      <c r="BN47" s="24"/>
      <c r="BO47" s="24"/>
      <c r="BP47" s="24"/>
      <c r="BQ47" s="24"/>
      <c r="BR47" s="24"/>
      <c r="BS47" s="24"/>
      <c r="BT47" s="24"/>
      <c r="BU47" s="24"/>
      <c r="BV47" s="24"/>
      <c r="BW47" s="24"/>
      <c r="BX47" s="24"/>
      <c r="BY47" s="24"/>
      <c r="BZ47" s="24"/>
      <c r="CA47" s="24"/>
      <c r="CB47" s="24"/>
      <c r="CC47" s="24"/>
      <c r="CD47" s="24"/>
      <c r="CE47" s="24"/>
      <c r="CF47" s="24"/>
      <c r="CG47" s="24"/>
      <c r="CH47" s="24"/>
      <c r="CI47" s="24"/>
      <c r="CJ47" s="24"/>
      <c r="CK47" s="24"/>
      <c r="CL47" s="24"/>
      <c r="CM47" s="24"/>
      <c r="CN47" s="24"/>
      <c r="CO47" s="24"/>
      <c r="CP47" s="24"/>
      <c r="CQ47" s="24"/>
      <c r="CR47" s="24"/>
      <c r="CS47" s="24"/>
      <c r="CT47" s="24"/>
      <c r="CU47" s="24"/>
      <c r="CV47" s="24"/>
      <c r="CW47" s="24"/>
      <c r="CX47" s="24"/>
      <c r="CY47" s="24"/>
      <c r="CZ47" s="24"/>
      <c r="DA47" s="24"/>
      <c r="DB47" s="24"/>
      <c r="DC47" s="24"/>
      <c r="DD47" s="24"/>
      <c r="DE47" s="24"/>
      <c r="DF47" s="24"/>
      <c r="DG47" s="24"/>
      <c r="DH47" s="24"/>
      <c r="DI47" s="24"/>
      <c r="DJ47" s="24"/>
      <c r="DK47" s="24"/>
      <c r="DL47" s="24"/>
      <c r="DM47" s="24"/>
      <c r="DN47" s="24"/>
      <c r="DO47" s="24"/>
      <c r="DP47" s="24"/>
      <c r="DQ47" s="24"/>
      <c r="DR47" s="24"/>
      <c r="DS47" s="24"/>
      <c r="DT47" s="24"/>
      <c r="DU47" s="24"/>
      <c r="DV47" s="24"/>
      <c r="DW47" s="24"/>
      <c r="DX47" s="24"/>
      <c r="DY47" s="24"/>
      <c r="DZ47" s="24"/>
      <c r="EA47" s="24"/>
      <c r="EB47" s="24"/>
      <c r="EC47" s="24"/>
      <c r="ED47" s="24"/>
      <c r="EE47" s="24"/>
      <c r="EF47" s="24"/>
      <c r="EG47" s="24"/>
      <c r="EH47" s="24"/>
      <c r="EI47" s="24"/>
      <c r="EJ47" s="24"/>
      <c r="EK47" s="24"/>
      <c r="EL47" s="24"/>
      <c r="EM47" s="24"/>
      <c r="EN47" s="24"/>
      <c r="EO47" s="24"/>
      <c r="EP47" s="24"/>
      <c r="EQ47" s="24"/>
      <c r="ER47" s="24"/>
      <c r="ES47" s="24"/>
      <c r="ET47" s="24"/>
      <c r="EU47" s="24"/>
      <c r="EV47" s="24"/>
      <c r="EW47" s="24"/>
      <c r="EX47" s="24"/>
      <c r="EY47" s="24"/>
      <c r="EZ47" s="24"/>
      <c r="FA47" s="24"/>
      <c r="FB47" s="24"/>
      <c r="FC47" s="24"/>
      <c r="FD47" s="24"/>
      <c r="FE47" s="24"/>
      <c r="FF47" s="24"/>
      <c r="FG47" s="24"/>
      <c r="FH47" s="24"/>
      <c r="FI47" s="24"/>
      <c r="FJ47" s="24"/>
      <c r="FK47" s="24"/>
      <c r="FL47" s="24"/>
      <c r="FM47" s="24"/>
      <c r="FN47" s="24"/>
    </row>
    <row r="48" spans="1:170" ht="38.25" hidden="1">
      <c r="A48" s="8">
        <v>43</v>
      </c>
      <c r="B48" s="12" t="s">
        <v>119</v>
      </c>
      <c r="C48" s="31" t="s">
        <v>23</v>
      </c>
      <c r="D48" s="32">
        <v>2012</v>
      </c>
      <c r="E48" s="32">
        <v>2013</v>
      </c>
      <c r="F48" s="35" t="s">
        <v>94</v>
      </c>
      <c r="G48" s="35" t="s">
        <v>100</v>
      </c>
      <c r="H48" s="26">
        <f t="shared" si="7"/>
        <v>1700</v>
      </c>
      <c r="I48" s="28">
        <v>0</v>
      </c>
      <c r="J48" s="28">
        <v>1200</v>
      </c>
      <c r="K48" s="28">
        <v>500</v>
      </c>
      <c r="L48" s="28">
        <v>0</v>
      </c>
      <c r="M48" s="28">
        <v>0</v>
      </c>
      <c r="N48" s="28">
        <v>0</v>
      </c>
      <c r="O48" s="28">
        <v>0</v>
      </c>
      <c r="P48" s="28">
        <v>0</v>
      </c>
      <c r="Q48" s="28">
        <v>0</v>
      </c>
      <c r="R48" s="28">
        <v>0</v>
      </c>
      <c r="S48" s="28">
        <v>500</v>
      </c>
      <c r="T48" s="37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  <c r="BF48" s="24"/>
      <c r="BG48" s="24"/>
      <c r="BH48" s="24"/>
      <c r="BI48" s="24"/>
      <c r="BJ48" s="24"/>
      <c r="BK48" s="24"/>
      <c r="BL48" s="24"/>
      <c r="BM48" s="24"/>
      <c r="BN48" s="24"/>
      <c r="BO48" s="24"/>
      <c r="BP48" s="24"/>
      <c r="BQ48" s="24"/>
      <c r="BR48" s="24"/>
      <c r="BS48" s="24"/>
      <c r="BT48" s="24"/>
      <c r="BU48" s="24"/>
      <c r="BV48" s="24"/>
      <c r="BW48" s="24"/>
      <c r="BX48" s="24"/>
      <c r="BY48" s="24"/>
      <c r="BZ48" s="24"/>
      <c r="CA48" s="24"/>
      <c r="CB48" s="24"/>
      <c r="CC48" s="24"/>
      <c r="CD48" s="24"/>
      <c r="CE48" s="24"/>
      <c r="CF48" s="24"/>
      <c r="CG48" s="24"/>
      <c r="CH48" s="24"/>
      <c r="CI48" s="24"/>
      <c r="CJ48" s="24"/>
      <c r="CK48" s="24"/>
      <c r="CL48" s="24"/>
      <c r="CM48" s="24"/>
      <c r="CN48" s="24"/>
      <c r="CO48" s="24"/>
      <c r="CP48" s="24"/>
      <c r="CQ48" s="24"/>
      <c r="CR48" s="24"/>
      <c r="CS48" s="24"/>
      <c r="CT48" s="24"/>
      <c r="CU48" s="24"/>
      <c r="CV48" s="24"/>
      <c r="CW48" s="24"/>
      <c r="CX48" s="24"/>
      <c r="CY48" s="24"/>
      <c r="CZ48" s="24"/>
      <c r="DA48" s="24"/>
      <c r="DB48" s="24"/>
      <c r="DC48" s="24"/>
      <c r="DD48" s="24"/>
      <c r="DE48" s="24"/>
      <c r="DF48" s="24"/>
      <c r="DG48" s="24"/>
      <c r="DH48" s="24"/>
      <c r="DI48" s="24"/>
      <c r="DJ48" s="24"/>
      <c r="DK48" s="24"/>
      <c r="DL48" s="24"/>
      <c r="DM48" s="24"/>
      <c r="DN48" s="24"/>
      <c r="DO48" s="24"/>
      <c r="DP48" s="24"/>
      <c r="DQ48" s="24"/>
      <c r="DR48" s="24"/>
      <c r="DS48" s="24"/>
      <c r="DT48" s="24"/>
      <c r="DU48" s="24"/>
      <c r="DV48" s="24"/>
      <c r="DW48" s="24"/>
      <c r="DX48" s="24"/>
      <c r="DY48" s="24"/>
      <c r="DZ48" s="24"/>
      <c r="EA48" s="24"/>
      <c r="EB48" s="24"/>
      <c r="EC48" s="24"/>
      <c r="ED48" s="24"/>
      <c r="EE48" s="24"/>
      <c r="EF48" s="24"/>
      <c r="EG48" s="24"/>
      <c r="EH48" s="24"/>
      <c r="EI48" s="24"/>
      <c r="EJ48" s="24"/>
      <c r="EK48" s="24"/>
      <c r="EL48" s="24"/>
      <c r="EM48" s="24"/>
      <c r="EN48" s="24"/>
      <c r="EO48" s="24"/>
      <c r="EP48" s="24"/>
      <c r="EQ48" s="24"/>
      <c r="ER48" s="24"/>
      <c r="ES48" s="24"/>
      <c r="ET48" s="24"/>
      <c r="EU48" s="24"/>
      <c r="EV48" s="24"/>
      <c r="EW48" s="24"/>
      <c r="EX48" s="24"/>
      <c r="EY48" s="24"/>
      <c r="EZ48" s="24"/>
      <c r="FA48" s="24"/>
      <c r="FB48" s="24"/>
      <c r="FC48" s="24"/>
      <c r="FD48" s="24"/>
      <c r="FE48" s="24"/>
      <c r="FF48" s="24"/>
      <c r="FG48" s="24"/>
      <c r="FH48" s="24"/>
      <c r="FI48" s="24"/>
      <c r="FJ48" s="24"/>
      <c r="FK48" s="24"/>
      <c r="FL48" s="24"/>
      <c r="FM48" s="24"/>
      <c r="FN48" s="24"/>
    </row>
    <row r="49" spans="1:170" ht="25.5" hidden="1">
      <c r="A49" s="8">
        <v>44</v>
      </c>
      <c r="B49" s="12" t="s">
        <v>120</v>
      </c>
      <c r="C49" s="31" t="s">
        <v>23</v>
      </c>
      <c r="D49" s="32">
        <v>2012</v>
      </c>
      <c r="E49" s="32">
        <v>2013</v>
      </c>
      <c r="F49" s="35" t="s">
        <v>87</v>
      </c>
      <c r="G49" s="35" t="s">
        <v>88</v>
      </c>
      <c r="H49" s="26">
        <f t="shared" si="7"/>
        <v>5000</v>
      </c>
      <c r="I49" s="28">
        <v>0</v>
      </c>
      <c r="J49" s="28">
        <v>3000</v>
      </c>
      <c r="K49" s="28">
        <v>2000</v>
      </c>
      <c r="L49" s="28">
        <v>0</v>
      </c>
      <c r="M49" s="28">
        <v>0</v>
      </c>
      <c r="N49" s="28">
        <v>0</v>
      </c>
      <c r="O49" s="28">
        <v>0</v>
      </c>
      <c r="P49" s="28">
        <v>0</v>
      </c>
      <c r="Q49" s="28">
        <v>0</v>
      </c>
      <c r="R49" s="28">
        <v>0</v>
      </c>
      <c r="S49" s="28">
        <v>2000</v>
      </c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  <c r="BF49" s="24"/>
      <c r="BG49" s="24"/>
      <c r="BH49" s="24"/>
      <c r="BI49" s="24"/>
      <c r="BJ49" s="24"/>
      <c r="BK49" s="24"/>
      <c r="BL49" s="24"/>
      <c r="BM49" s="24"/>
      <c r="BN49" s="24"/>
      <c r="BO49" s="24"/>
      <c r="BP49" s="24"/>
      <c r="BQ49" s="24"/>
      <c r="BR49" s="24"/>
      <c r="BS49" s="24"/>
      <c r="BT49" s="24"/>
      <c r="BU49" s="24"/>
      <c r="BV49" s="24"/>
      <c r="BW49" s="24"/>
      <c r="BX49" s="24"/>
      <c r="BY49" s="24"/>
      <c r="BZ49" s="24"/>
      <c r="CA49" s="24"/>
      <c r="CB49" s="24"/>
      <c r="CC49" s="24"/>
      <c r="CD49" s="24"/>
      <c r="CE49" s="24"/>
      <c r="CF49" s="24"/>
      <c r="CG49" s="24"/>
      <c r="CH49" s="24"/>
      <c r="CI49" s="24"/>
      <c r="CJ49" s="24"/>
      <c r="CK49" s="24"/>
      <c r="CL49" s="24"/>
      <c r="CM49" s="24"/>
      <c r="CN49" s="24"/>
      <c r="CO49" s="24"/>
      <c r="CP49" s="24"/>
      <c r="CQ49" s="24"/>
      <c r="CR49" s="24"/>
      <c r="CS49" s="24"/>
      <c r="CT49" s="24"/>
      <c r="CU49" s="24"/>
      <c r="CV49" s="24"/>
      <c r="CW49" s="24"/>
      <c r="CX49" s="24"/>
      <c r="CY49" s="24"/>
      <c r="CZ49" s="24"/>
      <c r="DA49" s="24"/>
      <c r="DB49" s="24"/>
      <c r="DC49" s="24"/>
      <c r="DD49" s="24"/>
      <c r="DE49" s="24"/>
      <c r="DF49" s="24"/>
      <c r="DG49" s="24"/>
      <c r="DH49" s="24"/>
      <c r="DI49" s="24"/>
      <c r="DJ49" s="24"/>
      <c r="DK49" s="24"/>
      <c r="DL49" s="24"/>
      <c r="DM49" s="24"/>
      <c r="DN49" s="24"/>
      <c r="DO49" s="24"/>
      <c r="DP49" s="24"/>
      <c r="DQ49" s="24"/>
      <c r="DR49" s="24"/>
      <c r="DS49" s="24"/>
      <c r="DT49" s="24"/>
      <c r="DU49" s="24"/>
      <c r="DV49" s="24"/>
      <c r="DW49" s="24"/>
      <c r="DX49" s="24"/>
      <c r="DY49" s="24"/>
      <c r="DZ49" s="24"/>
      <c r="EA49" s="24"/>
      <c r="EB49" s="24"/>
      <c r="EC49" s="24"/>
      <c r="ED49" s="24"/>
      <c r="EE49" s="24"/>
      <c r="EF49" s="24"/>
      <c r="EG49" s="24"/>
      <c r="EH49" s="24"/>
      <c r="EI49" s="24"/>
      <c r="EJ49" s="24"/>
      <c r="EK49" s="24"/>
      <c r="EL49" s="24"/>
      <c r="EM49" s="24"/>
      <c r="EN49" s="24"/>
      <c r="EO49" s="24"/>
      <c r="EP49" s="24"/>
      <c r="EQ49" s="24"/>
      <c r="ER49" s="24"/>
      <c r="ES49" s="24"/>
      <c r="ET49" s="24"/>
      <c r="EU49" s="24"/>
      <c r="EV49" s="24"/>
      <c r="EW49" s="24"/>
      <c r="EX49" s="24"/>
      <c r="EY49" s="24"/>
      <c r="EZ49" s="24"/>
      <c r="FA49" s="24"/>
      <c r="FB49" s="24"/>
      <c r="FC49" s="24"/>
      <c r="FD49" s="24"/>
      <c r="FE49" s="24"/>
      <c r="FF49" s="24"/>
      <c r="FG49" s="24"/>
      <c r="FH49" s="24"/>
      <c r="FI49" s="24"/>
      <c r="FJ49" s="24"/>
      <c r="FK49" s="24"/>
      <c r="FL49" s="24"/>
      <c r="FM49" s="24"/>
      <c r="FN49" s="24"/>
    </row>
    <row r="50" spans="1:170" ht="38.25" hidden="1">
      <c r="A50" s="8">
        <v>45</v>
      </c>
      <c r="B50" s="12" t="s">
        <v>121</v>
      </c>
      <c r="C50" s="31" t="s">
        <v>23</v>
      </c>
      <c r="D50" s="32">
        <v>2012</v>
      </c>
      <c r="E50" s="32">
        <v>2013</v>
      </c>
      <c r="F50" s="35" t="s">
        <v>94</v>
      </c>
      <c r="G50" s="35" t="s">
        <v>105</v>
      </c>
      <c r="H50" s="26">
        <f t="shared" si="7"/>
        <v>1700</v>
      </c>
      <c r="I50" s="28">
        <v>0</v>
      </c>
      <c r="J50" s="28">
        <v>1200</v>
      </c>
      <c r="K50" s="28">
        <v>500</v>
      </c>
      <c r="L50" s="28">
        <v>0</v>
      </c>
      <c r="M50" s="28">
        <v>0</v>
      </c>
      <c r="N50" s="28">
        <v>0</v>
      </c>
      <c r="O50" s="28">
        <v>0</v>
      </c>
      <c r="P50" s="28">
        <v>0</v>
      </c>
      <c r="Q50" s="28">
        <v>0</v>
      </c>
      <c r="R50" s="28">
        <v>0</v>
      </c>
      <c r="S50" s="28">
        <v>500</v>
      </c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  <c r="BF50" s="24"/>
      <c r="BG50" s="24"/>
      <c r="BH50" s="24"/>
      <c r="BI50" s="24"/>
      <c r="BJ50" s="24"/>
      <c r="BK50" s="24"/>
      <c r="BL50" s="24"/>
      <c r="BM50" s="24"/>
      <c r="BN50" s="24"/>
      <c r="BO50" s="24"/>
      <c r="BP50" s="24"/>
      <c r="BQ50" s="24"/>
      <c r="BR50" s="24"/>
      <c r="BS50" s="24"/>
      <c r="BT50" s="24"/>
      <c r="BU50" s="24"/>
      <c r="BV50" s="24"/>
      <c r="BW50" s="24"/>
      <c r="BX50" s="24"/>
      <c r="BY50" s="24"/>
      <c r="BZ50" s="24"/>
      <c r="CA50" s="24"/>
      <c r="CB50" s="24"/>
      <c r="CC50" s="24"/>
      <c r="CD50" s="24"/>
      <c r="CE50" s="24"/>
      <c r="CF50" s="24"/>
      <c r="CG50" s="24"/>
      <c r="CH50" s="24"/>
      <c r="CI50" s="24"/>
      <c r="CJ50" s="24"/>
      <c r="CK50" s="24"/>
      <c r="CL50" s="24"/>
      <c r="CM50" s="24"/>
      <c r="CN50" s="24"/>
      <c r="CO50" s="24"/>
      <c r="CP50" s="24"/>
      <c r="CQ50" s="24"/>
      <c r="CR50" s="24"/>
      <c r="CS50" s="24"/>
      <c r="CT50" s="24"/>
      <c r="CU50" s="24"/>
      <c r="CV50" s="24"/>
      <c r="CW50" s="24"/>
      <c r="CX50" s="24"/>
      <c r="CY50" s="24"/>
      <c r="CZ50" s="24"/>
      <c r="DA50" s="24"/>
      <c r="DB50" s="24"/>
      <c r="DC50" s="24"/>
      <c r="DD50" s="24"/>
      <c r="DE50" s="24"/>
      <c r="DF50" s="24"/>
      <c r="DG50" s="24"/>
      <c r="DH50" s="24"/>
      <c r="DI50" s="24"/>
      <c r="DJ50" s="24"/>
      <c r="DK50" s="24"/>
      <c r="DL50" s="24"/>
      <c r="DM50" s="24"/>
      <c r="DN50" s="24"/>
      <c r="DO50" s="24"/>
      <c r="DP50" s="24"/>
      <c r="DQ50" s="24"/>
      <c r="DR50" s="24"/>
      <c r="DS50" s="24"/>
      <c r="DT50" s="24"/>
      <c r="DU50" s="24"/>
      <c r="DV50" s="24"/>
      <c r="DW50" s="24"/>
      <c r="DX50" s="24"/>
      <c r="DY50" s="24"/>
      <c r="DZ50" s="24"/>
      <c r="EA50" s="24"/>
      <c r="EB50" s="24"/>
      <c r="EC50" s="24"/>
      <c r="ED50" s="24"/>
      <c r="EE50" s="24"/>
      <c r="EF50" s="24"/>
      <c r="EG50" s="24"/>
      <c r="EH50" s="24"/>
      <c r="EI50" s="24"/>
      <c r="EJ50" s="24"/>
      <c r="EK50" s="24"/>
      <c r="EL50" s="24"/>
      <c r="EM50" s="24"/>
      <c r="EN50" s="24"/>
      <c r="EO50" s="24"/>
      <c r="EP50" s="24"/>
      <c r="EQ50" s="24"/>
      <c r="ER50" s="24"/>
      <c r="ES50" s="24"/>
      <c r="ET50" s="24"/>
      <c r="EU50" s="24"/>
      <c r="EV50" s="24"/>
      <c r="EW50" s="24"/>
      <c r="EX50" s="24"/>
      <c r="EY50" s="24"/>
      <c r="EZ50" s="24"/>
      <c r="FA50" s="24"/>
      <c r="FB50" s="24"/>
      <c r="FC50" s="24"/>
      <c r="FD50" s="24"/>
      <c r="FE50" s="24"/>
      <c r="FF50" s="24"/>
      <c r="FG50" s="24"/>
      <c r="FH50" s="24"/>
      <c r="FI50" s="24"/>
      <c r="FJ50" s="24"/>
      <c r="FK50" s="24"/>
      <c r="FL50" s="24"/>
      <c r="FM50" s="24"/>
      <c r="FN50" s="24"/>
    </row>
    <row r="51" spans="1:170" ht="38.25" hidden="1">
      <c r="A51" s="8">
        <v>46</v>
      </c>
      <c r="B51" s="12" t="s">
        <v>122</v>
      </c>
      <c r="C51" s="31" t="s">
        <v>23</v>
      </c>
      <c r="D51" s="32">
        <v>2012</v>
      </c>
      <c r="E51" s="32">
        <v>2013</v>
      </c>
      <c r="F51" s="35" t="s">
        <v>94</v>
      </c>
      <c r="G51" s="35" t="s">
        <v>105</v>
      </c>
      <c r="H51" s="26">
        <f t="shared" si="7"/>
        <v>920</v>
      </c>
      <c r="I51" s="28">
        <v>0</v>
      </c>
      <c r="J51" s="28">
        <v>650</v>
      </c>
      <c r="K51" s="28">
        <v>270</v>
      </c>
      <c r="L51" s="28">
        <v>0</v>
      </c>
      <c r="M51" s="28">
        <v>0</v>
      </c>
      <c r="N51" s="28">
        <v>0</v>
      </c>
      <c r="O51" s="28">
        <v>0</v>
      </c>
      <c r="P51" s="28">
        <v>0</v>
      </c>
      <c r="Q51" s="28">
        <v>0</v>
      </c>
      <c r="R51" s="28">
        <v>0</v>
      </c>
      <c r="S51" s="28">
        <v>270</v>
      </c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  <c r="BF51" s="24"/>
      <c r="BG51" s="24"/>
      <c r="BH51" s="24"/>
      <c r="BI51" s="24"/>
      <c r="BJ51" s="24"/>
      <c r="BK51" s="24"/>
      <c r="BL51" s="24"/>
      <c r="BM51" s="24"/>
      <c r="BN51" s="24"/>
      <c r="BO51" s="24"/>
      <c r="BP51" s="24"/>
      <c r="BQ51" s="24"/>
      <c r="BR51" s="24"/>
      <c r="BS51" s="24"/>
      <c r="BT51" s="24"/>
      <c r="BU51" s="24"/>
      <c r="BV51" s="24"/>
      <c r="BW51" s="24"/>
      <c r="BX51" s="24"/>
      <c r="BY51" s="24"/>
      <c r="BZ51" s="24"/>
      <c r="CA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  <c r="CM51" s="24"/>
      <c r="CN51" s="24"/>
      <c r="CO51" s="24"/>
      <c r="CP51" s="24"/>
      <c r="CQ51" s="24"/>
      <c r="CR51" s="24"/>
      <c r="CS51" s="24"/>
      <c r="CT51" s="24"/>
      <c r="CU51" s="24"/>
      <c r="CV51" s="24"/>
      <c r="CW51" s="24"/>
      <c r="CX51" s="24"/>
      <c r="CY51" s="24"/>
      <c r="CZ51" s="24"/>
      <c r="DA51" s="24"/>
      <c r="DB51" s="24"/>
      <c r="DC51" s="24"/>
      <c r="DD51" s="24"/>
      <c r="DE51" s="24"/>
      <c r="DF51" s="24"/>
      <c r="DG51" s="24"/>
      <c r="DH51" s="24"/>
      <c r="DI51" s="24"/>
      <c r="DJ51" s="24"/>
      <c r="DK51" s="24"/>
      <c r="DL51" s="24"/>
      <c r="DM51" s="24"/>
      <c r="DN51" s="24"/>
      <c r="DO51" s="24"/>
      <c r="DP51" s="24"/>
      <c r="DQ51" s="24"/>
      <c r="DR51" s="24"/>
      <c r="DS51" s="24"/>
      <c r="DT51" s="24"/>
      <c r="DU51" s="24"/>
      <c r="DV51" s="24"/>
      <c r="DW51" s="24"/>
      <c r="DX51" s="24"/>
      <c r="DY51" s="24"/>
      <c r="DZ51" s="24"/>
      <c r="EA51" s="24"/>
      <c r="EB51" s="24"/>
      <c r="EC51" s="24"/>
      <c r="ED51" s="24"/>
      <c r="EE51" s="24"/>
      <c r="EF51" s="24"/>
      <c r="EG51" s="24"/>
      <c r="EH51" s="24"/>
      <c r="EI51" s="24"/>
      <c r="EJ51" s="24"/>
      <c r="EK51" s="24"/>
      <c r="EL51" s="24"/>
      <c r="EM51" s="24"/>
      <c r="EN51" s="24"/>
      <c r="EO51" s="24"/>
      <c r="EP51" s="24"/>
      <c r="EQ51" s="24"/>
      <c r="ER51" s="24"/>
      <c r="ES51" s="24"/>
      <c r="ET51" s="24"/>
      <c r="EU51" s="24"/>
      <c r="EV51" s="24"/>
      <c r="EW51" s="24"/>
      <c r="EX51" s="24"/>
      <c r="EY51" s="24"/>
      <c r="EZ51" s="24"/>
      <c r="FA51" s="24"/>
      <c r="FB51" s="24"/>
      <c r="FC51" s="24"/>
      <c r="FD51" s="24"/>
      <c r="FE51" s="24"/>
      <c r="FF51" s="24"/>
      <c r="FG51" s="24"/>
      <c r="FH51" s="24"/>
      <c r="FI51" s="24"/>
      <c r="FJ51" s="24"/>
      <c r="FK51" s="24"/>
      <c r="FL51" s="24"/>
      <c r="FM51" s="24"/>
      <c r="FN51" s="24"/>
    </row>
    <row r="52" spans="1:170" ht="25.5" hidden="1">
      <c r="A52" s="8">
        <v>47</v>
      </c>
      <c r="B52" s="12" t="s">
        <v>123</v>
      </c>
      <c r="C52" s="31" t="s">
        <v>23</v>
      </c>
      <c r="D52" s="32">
        <v>2012</v>
      </c>
      <c r="E52" s="32">
        <v>2013</v>
      </c>
      <c r="F52" s="35" t="s">
        <v>94</v>
      </c>
      <c r="G52" s="35" t="s">
        <v>95</v>
      </c>
      <c r="H52" s="26">
        <f t="shared" si="7"/>
        <v>2550</v>
      </c>
      <c r="I52" s="28">
        <v>0</v>
      </c>
      <c r="J52" s="28">
        <v>1800</v>
      </c>
      <c r="K52" s="28">
        <v>750</v>
      </c>
      <c r="L52" s="28">
        <v>0</v>
      </c>
      <c r="M52" s="28">
        <v>0</v>
      </c>
      <c r="N52" s="28">
        <v>0</v>
      </c>
      <c r="O52" s="28">
        <v>0</v>
      </c>
      <c r="P52" s="28">
        <v>0</v>
      </c>
      <c r="Q52" s="28">
        <v>0</v>
      </c>
      <c r="R52" s="28">
        <v>0</v>
      </c>
      <c r="S52" s="28">
        <v>750</v>
      </c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  <c r="BF52" s="24"/>
      <c r="BG52" s="24"/>
      <c r="BH52" s="24"/>
      <c r="BI52" s="24"/>
      <c r="BJ52" s="24"/>
      <c r="BK52" s="24"/>
      <c r="BL52" s="24"/>
      <c r="BM52" s="24"/>
      <c r="BN52" s="24"/>
      <c r="BO52" s="24"/>
      <c r="BP52" s="24"/>
      <c r="BQ52" s="24"/>
      <c r="BR52" s="24"/>
      <c r="BS52" s="24"/>
      <c r="BT52" s="24"/>
      <c r="BU52" s="24"/>
      <c r="BV52" s="24"/>
      <c r="BW52" s="24"/>
      <c r="BX52" s="24"/>
      <c r="BY52" s="24"/>
      <c r="BZ52" s="24"/>
      <c r="CA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4"/>
      <c r="CN52" s="24"/>
      <c r="CO52" s="24"/>
      <c r="CP52" s="24"/>
      <c r="CQ52" s="24"/>
      <c r="CR52" s="24"/>
      <c r="CS52" s="24"/>
      <c r="CT52" s="24"/>
      <c r="CU52" s="24"/>
      <c r="CV52" s="24"/>
      <c r="CW52" s="24"/>
      <c r="CX52" s="24"/>
      <c r="CY52" s="24"/>
      <c r="CZ52" s="24"/>
      <c r="DA52" s="24"/>
      <c r="DB52" s="24"/>
      <c r="DC52" s="24"/>
      <c r="DD52" s="24"/>
      <c r="DE52" s="24"/>
      <c r="DF52" s="24"/>
      <c r="DG52" s="24"/>
      <c r="DH52" s="24"/>
      <c r="DI52" s="24"/>
      <c r="DJ52" s="24"/>
      <c r="DK52" s="24"/>
      <c r="DL52" s="24"/>
      <c r="DM52" s="24"/>
      <c r="DN52" s="24"/>
      <c r="DO52" s="24"/>
      <c r="DP52" s="24"/>
      <c r="DQ52" s="24"/>
      <c r="DR52" s="24"/>
      <c r="DS52" s="24"/>
      <c r="DT52" s="24"/>
      <c r="DU52" s="24"/>
      <c r="DV52" s="24"/>
      <c r="DW52" s="24"/>
      <c r="DX52" s="24"/>
      <c r="DY52" s="24"/>
      <c r="DZ52" s="24"/>
      <c r="EA52" s="24"/>
      <c r="EB52" s="24"/>
      <c r="EC52" s="24"/>
      <c r="ED52" s="24"/>
      <c r="EE52" s="24"/>
      <c r="EF52" s="24"/>
      <c r="EG52" s="24"/>
      <c r="EH52" s="24"/>
      <c r="EI52" s="24"/>
      <c r="EJ52" s="24"/>
      <c r="EK52" s="24"/>
      <c r="EL52" s="24"/>
      <c r="EM52" s="24"/>
      <c r="EN52" s="24"/>
      <c r="EO52" s="24"/>
      <c r="EP52" s="24"/>
      <c r="EQ52" s="24"/>
      <c r="ER52" s="24"/>
      <c r="ES52" s="24"/>
      <c r="ET52" s="24"/>
      <c r="EU52" s="24"/>
      <c r="EV52" s="24"/>
      <c r="EW52" s="24"/>
      <c r="EX52" s="24"/>
      <c r="EY52" s="24"/>
      <c r="EZ52" s="24"/>
      <c r="FA52" s="24"/>
      <c r="FB52" s="24"/>
      <c r="FC52" s="24"/>
      <c r="FD52" s="24"/>
      <c r="FE52" s="24"/>
      <c r="FF52" s="24"/>
      <c r="FG52" s="24"/>
      <c r="FH52" s="24"/>
      <c r="FI52" s="24"/>
      <c r="FJ52" s="24"/>
      <c r="FK52" s="24"/>
      <c r="FL52" s="24"/>
      <c r="FM52" s="24"/>
      <c r="FN52" s="24"/>
    </row>
    <row r="53" spans="1:170" ht="25.5" hidden="1">
      <c r="A53" s="8">
        <v>48</v>
      </c>
      <c r="B53" s="12" t="s">
        <v>106</v>
      </c>
      <c r="C53" s="31" t="s">
        <v>23</v>
      </c>
      <c r="D53" s="32">
        <v>2012</v>
      </c>
      <c r="E53" s="32">
        <v>2014</v>
      </c>
      <c r="F53" s="35" t="s">
        <v>94</v>
      </c>
      <c r="G53" s="35" t="s">
        <v>100</v>
      </c>
      <c r="H53" s="26">
        <f>SUM(J53:L53)</f>
        <v>3800</v>
      </c>
      <c r="I53" s="28">
        <v>0</v>
      </c>
      <c r="J53" s="28">
        <v>1100</v>
      </c>
      <c r="K53" s="28">
        <v>1900</v>
      </c>
      <c r="L53" s="28">
        <v>800</v>
      </c>
      <c r="M53" s="28">
        <v>0</v>
      </c>
      <c r="N53" s="28">
        <v>0</v>
      </c>
      <c r="O53" s="28">
        <v>0</v>
      </c>
      <c r="P53" s="28">
        <v>0</v>
      </c>
      <c r="Q53" s="28">
        <v>0</v>
      </c>
      <c r="R53" s="28">
        <v>0</v>
      </c>
      <c r="S53" s="28">
        <v>2700</v>
      </c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4"/>
      <c r="BF53" s="24"/>
      <c r="BG53" s="24"/>
      <c r="BH53" s="24"/>
      <c r="BI53" s="24"/>
      <c r="BJ53" s="24"/>
      <c r="BK53" s="24"/>
      <c r="BL53" s="24"/>
      <c r="BM53" s="24"/>
      <c r="BN53" s="24"/>
      <c r="BO53" s="24"/>
      <c r="BP53" s="24"/>
      <c r="BQ53" s="24"/>
      <c r="BR53" s="24"/>
      <c r="BS53" s="24"/>
      <c r="BT53" s="24"/>
      <c r="BU53" s="24"/>
      <c r="BV53" s="24"/>
      <c r="BW53" s="24"/>
      <c r="BX53" s="24"/>
      <c r="BY53" s="24"/>
      <c r="BZ53" s="24"/>
      <c r="CA53" s="24"/>
      <c r="CB53" s="24"/>
      <c r="CC53" s="24"/>
      <c r="CD53" s="24"/>
      <c r="CE53" s="24"/>
      <c r="CF53" s="24"/>
      <c r="CG53" s="24"/>
      <c r="CH53" s="24"/>
      <c r="CI53" s="24"/>
      <c r="CJ53" s="24"/>
      <c r="CK53" s="24"/>
      <c r="CL53" s="24"/>
      <c r="CM53" s="24"/>
      <c r="CN53" s="24"/>
      <c r="CO53" s="24"/>
      <c r="CP53" s="24"/>
      <c r="CQ53" s="24"/>
      <c r="CR53" s="24"/>
      <c r="CS53" s="24"/>
      <c r="CT53" s="24"/>
      <c r="CU53" s="24"/>
      <c r="CV53" s="24"/>
      <c r="CW53" s="24"/>
      <c r="CX53" s="24"/>
      <c r="CY53" s="24"/>
      <c r="CZ53" s="24"/>
      <c r="DA53" s="24"/>
      <c r="DB53" s="24"/>
      <c r="DC53" s="24"/>
      <c r="DD53" s="24"/>
      <c r="DE53" s="24"/>
      <c r="DF53" s="24"/>
      <c r="DG53" s="24"/>
      <c r="DH53" s="24"/>
      <c r="DI53" s="24"/>
      <c r="DJ53" s="24"/>
      <c r="DK53" s="24"/>
      <c r="DL53" s="24"/>
      <c r="DM53" s="24"/>
      <c r="DN53" s="24"/>
      <c r="DO53" s="24"/>
      <c r="DP53" s="24"/>
      <c r="DQ53" s="24"/>
      <c r="DR53" s="24"/>
      <c r="DS53" s="24"/>
      <c r="DT53" s="24"/>
      <c r="DU53" s="24"/>
      <c r="DV53" s="24"/>
      <c r="DW53" s="24"/>
      <c r="DX53" s="24"/>
      <c r="DY53" s="24"/>
      <c r="DZ53" s="24"/>
      <c r="EA53" s="24"/>
      <c r="EB53" s="24"/>
      <c r="EC53" s="24"/>
      <c r="ED53" s="24"/>
      <c r="EE53" s="24"/>
      <c r="EF53" s="24"/>
      <c r="EG53" s="24"/>
      <c r="EH53" s="24"/>
      <c r="EI53" s="24"/>
      <c r="EJ53" s="24"/>
      <c r="EK53" s="24"/>
      <c r="EL53" s="24"/>
      <c r="EM53" s="24"/>
      <c r="EN53" s="24"/>
      <c r="EO53" s="24"/>
      <c r="EP53" s="24"/>
      <c r="EQ53" s="24"/>
      <c r="ER53" s="24"/>
      <c r="ES53" s="24"/>
      <c r="ET53" s="24"/>
      <c r="EU53" s="24"/>
      <c r="EV53" s="24"/>
      <c r="EW53" s="24"/>
      <c r="EX53" s="24"/>
      <c r="EY53" s="24"/>
      <c r="EZ53" s="24"/>
      <c r="FA53" s="24"/>
      <c r="FB53" s="24"/>
      <c r="FC53" s="24"/>
      <c r="FD53" s="24"/>
      <c r="FE53" s="24"/>
      <c r="FF53" s="24"/>
      <c r="FG53" s="24"/>
      <c r="FH53" s="24"/>
      <c r="FI53" s="24"/>
      <c r="FJ53" s="24"/>
      <c r="FK53" s="24"/>
      <c r="FL53" s="24"/>
      <c r="FM53" s="24"/>
      <c r="FN53" s="24"/>
    </row>
    <row r="54" spans="1:170" ht="38.25" hidden="1">
      <c r="A54" s="8">
        <v>49</v>
      </c>
      <c r="B54" s="12" t="s">
        <v>109</v>
      </c>
      <c r="C54" s="31" t="s">
        <v>23</v>
      </c>
      <c r="D54" s="32">
        <v>2012</v>
      </c>
      <c r="E54" s="32">
        <v>2014</v>
      </c>
      <c r="F54" s="35" t="s">
        <v>107</v>
      </c>
      <c r="G54" s="35" t="s">
        <v>108</v>
      </c>
      <c r="H54" s="26">
        <f>SUM(J54:L54)</f>
        <v>9600</v>
      </c>
      <c r="I54" s="28">
        <v>0</v>
      </c>
      <c r="J54" s="28">
        <v>2200</v>
      </c>
      <c r="K54" s="28">
        <v>4800</v>
      </c>
      <c r="L54" s="28">
        <v>2600</v>
      </c>
      <c r="M54" s="28">
        <v>0</v>
      </c>
      <c r="N54" s="28">
        <v>0</v>
      </c>
      <c r="O54" s="28">
        <v>0</v>
      </c>
      <c r="P54" s="28">
        <v>0</v>
      </c>
      <c r="Q54" s="28">
        <v>0</v>
      </c>
      <c r="R54" s="28">
        <v>0</v>
      </c>
      <c r="S54" s="28">
        <v>7400</v>
      </c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  <c r="BF54" s="24"/>
      <c r="BG54" s="24"/>
      <c r="BH54" s="24"/>
      <c r="BI54" s="24"/>
      <c r="BJ54" s="24"/>
      <c r="BK54" s="24"/>
      <c r="BL54" s="24"/>
      <c r="BM54" s="24"/>
      <c r="BN54" s="24"/>
      <c r="BO54" s="24"/>
      <c r="BP54" s="24"/>
      <c r="BQ54" s="24"/>
      <c r="BR54" s="24"/>
      <c r="BS54" s="24"/>
      <c r="BT54" s="24"/>
      <c r="BU54" s="24"/>
      <c r="BV54" s="24"/>
      <c r="BW54" s="24"/>
      <c r="BX54" s="24"/>
      <c r="BY54" s="24"/>
      <c r="BZ54" s="24"/>
      <c r="CA54" s="24"/>
      <c r="CB54" s="24"/>
      <c r="CC54" s="24"/>
      <c r="CD54" s="24"/>
      <c r="CE54" s="24"/>
      <c r="CF54" s="24"/>
      <c r="CG54" s="24"/>
      <c r="CH54" s="24"/>
      <c r="CI54" s="24"/>
      <c r="CJ54" s="24"/>
      <c r="CK54" s="24"/>
      <c r="CL54" s="24"/>
      <c r="CM54" s="24"/>
      <c r="CN54" s="24"/>
      <c r="CO54" s="24"/>
      <c r="CP54" s="24"/>
      <c r="CQ54" s="24"/>
      <c r="CR54" s="24"/>
      <c r="CS54" s="24"/>
      <c r="CT54" s="24"/>
      <c r="CU54" s="24"/>
      <c r="CV54" s="24"/>
      <c r="CW54" s="24"/>
      <c r="CX54" s="24"/>
      <c r="CY54" s="24"/>
      <c r="CZ54" s="24"/>
      <c r="DA54" s="24"/>
      <c r="DB54" s="24"/>
      <c r="DC54" s="24"/>
      <c r="DD54" s="24"/>
      <c r="DE54" s="24"/>
      <c r="DF54" s="24"/>
      <c r="DG54" s="24"/>
      <c r="DH54" s="24"/>
      <c r="DI54" s="24"/>
      <c r="DJ54" s="24"/>
      <c r="DK54" s="24"/>
      <c r="DL54" s="24"/>
      <c r="DM54" s="24"/>
      <c r="DN54" s="24"/>
      <c r="DO54" s="24"/>
      <c r="DP54" s="24"/>
      <c r="DQ54" s="24"/>
      <c r="DR54" s="24"/>
      <c r="DS54" s="24"/>
      <c r="DT54" s="24"/>
      <c r="DU54" s="24"/>
      <c r="DV54" s="24"/>
      <c r="DW54" s="24"/>
      <c r="DX54" s="24"/>
      <c r="DY54" s="24"/>
      <c r="DZ54" s="24"/>
      <c r="EA54" s="24"/>
      <c r="EB54" s="24"/>
      <c r="EC54" s="24"/>
      <c r="ED54" s="24"/>
      <c r="EE54" s="24"/>
      <c r="EF54" s="24"/>
      <c r="EG54" s="24"/>
      <c r="EH54" s="24"/>
      <c r="EI54" s="24"/>
      <c r="EJ54" s="24"/>
      <c r="EK54" s="24"/>
      <c r="EL54" s="24"/>
      <c r="EM54" s="24"/>
      <c r="EN54" s="24"/>
      <c r="EO54" s="24"/>
      <c r="EP54" s="24"/>
      <c r="EQ54" s="24"/>
      <c r="ER54" s="24"/>
      <c r="ES54" s="24"/>
      <c r="ET54" s="24"/>
      <c r="EU54" s="24"/>
      <c r="EV54" s="24"/>
      <c r="EW54" s="24"/>
      <c r="EX54" s="24"/>
      <c r="EY54" s="24"/>
      <c r="EZ54" s="24"/>
      <c r="FA54" s="24"/>
      <c r="FB54" s="24"/>
      <c r="FC54" s="24"/>
      <c r="FD54" s="24"/>
      <c r="FE54" s="24"/>
      <c r="FF54" s="24"/>
      <c r="FG54" s="24"/>
      <c r="FH54" s="24"/>
      <c r="FI54" s="24"/>
      <c r="FJ54" s="24"/>
      <c r="FK54" s="24"/>
      <c r="FL54" s="24"/>
      <c r="FM54" s="24"/>
      <c r="FN54" s="24"/>
    </row>
    <row r="55" spans="1:170" ht="38.25" hidden="1">
      <c r="A55" s="8" t="s">
        <v>126</v>
      </c>
      <c r="B55" s="12" t="s">
        <v>127</v>
      </c>
      <c r="C55" s="31" t="s">
        <v>23</v>
      </c>
      <c r="D55" s="32">
        <v>2012</v>
      </c>
      <c r="E55" s="32">
        <v>2013</v>
      </c>
      <c r="F55" s="35" t="s">
        <v>94</v>
      </c>
      <c r="G55" s="35" t="s">
        <v>95</v>
      </c>
      <c r="H55" s="26">
        <f>SUM(J55:K55)</f>
        <v>2640</v>
      </c>
      <c r="I55" s="28">
        <v>0</v>
      </c>
      <c r="J55" s="28">
        <v>1320</v>
      </c>
      <c r="K55" s="28">
        <v>1320</v>
      </c>
      <c r="L55" s="28">
        <v>0</v>
      </c>
      <c r="M55" s="28">
        <v>0</v>
      </c>
      <c r="N55" s="28">
        <v>0</v>
      </c>
      <c r="O55" s="28">
        <v>0</v>
      </c>
      <c r="P55" s="28">
        <v>0</v>
      </c>
      <c r="Q55" s="28">
        <v>0</v>
      </c>
      <c r="R55" s="28">
        <v>0</v>
      </c>
      <c r="S55" s="28">
        <v>1320</v>
      </c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24"/>
      <c r="DC55" s="24"/>
      <c r="DD55" s="24"/>
      <c r="DE55" s="24"/>
      <c r="DF55" s="24"/>
      <c r="DG55" s="24"/>
      <c r="DH55" s="24"/>
      <c r="DI55" s="24"/>
      <c r="DJ55" s="24"/>
      <c r="DK55" s="24"/>
      <c r="DL55" s="24"/>
      <c r="DM55" s="24"/>
      <c r="DN55" s="24"/>
      <c r="DO55" s="24"/>
      <c r="DP55" s="24"/>
      <c r="DQ55" s="24"/>
      <c r="DR55" s="24"/>
      <c r="DS55" s="24"/>
      <c r="DT55" s="24"/>
      <c r="DU55" s="24"/>
      <c r="DV55" s="24"/>
      <c r="DW55" s="24"/>
      <c r="DX55" s="24"/>
      <c r="DY55" s="24"/>
      <c r="DZ55" s="24"/>
      <c r="EA55" s="24"/>
      <c r="EB55" s="24"/>
      <c r="EC55" s="24"/>
      <c r="ED55" s="24"/>
      <c r="EE55" s="24"/>
      <c r="EF55" s="24"/>
      <c r="EG55" s="24"/>
      <c r="EH55" s="24"/>
      <c r="EI55" s="24"/>
      <c r="EJ55" s="24"/>
      <c r="EK55" s="24"/>
      <c r="EL55" s="24"/>
      <c r="EM55" s="24"/>
      <c r="EN55" s="24"/>
      <c r="EO55" s="24"/>
      <c r="EP55" s="24"/>
      <c r="EQ55" s="24"/>
      <c r="ER55" s="24"/>
      <c r="ES55" s="24"/>
      <c r="ET55" s="24"/>
      <c r="EU55" s="24"/>
      <c r="EV55" s="24"/>
      <c r="EW55" s="24"/>
      <c r="EX55" s="24"/>
      <c r="EY55" s="24"/>
      <c r="EZ55" s="24"/>
      <c r="FA55" s="24"/>
      <c r="FB55" s="24"/>
      <c r="FC55" s="24"/>
      <c r="FD55" s="24"/>
      <c r="FE55" s="24"/>
      <c r="FF55" s="24"/>
      <c r="FG55" s="24"/>
      <c r="FH55" s="24"/>
      <c r="FI55" s="24"/>
      <c r="FJ55" s="24"/>
      <c r="FK55" s="24"/>
      <c r="FL55" s="24"/>
      <c r="FM55" s="24"/>
      <c r="FN55" s="24"/>
    </row>
    <row r="56" spans="1:170" ht="13.5">
      <c r="A56" s="8">
        <v>50</v>
      </c>
      <c r="B56" s="77" t="s">
        <v>10</v>
      </c>
      <c r="C56" s="78"/>
      <c r="D56" s="78"/>
      <c r="E56" s="78"/>
      <c r="F56" s="78"/>
      <c r="G56" s="78"/>
      <c r="H56" s="23">
        <f aca="true" t="shared" si="8" ref="H56:S56">H57+H64+H71+H94+H100+H115+H117+H120</f>
        <v>178091877.89</v>
      </c>
      <c r="I56" s="23">
        <f t="shared" si="8"/>
        <v>19086201.62</v>
      </c>
      <c r="J56" s="23">
        <f t="shared" si="8"/>
        <v>22862786.27</v>
      </c>
      <c r="K56" s="38">
        <f t="shared" si="8"/>
        <v>16385977</v>
      </c>
      <c r="L56" s="38">
        <f t="shared" si="8"/>
        <v>17639719</v>
      </c>
      <c r="M56" s="38">
        <f t="shared" si="8"/>
        <v>12733592</v>
      </c>
      <c r="N56" s="38">
        <f t="shared" si="8"/>
        <v>13678165</v>
      </c>
      <c r="O56" s="38">
        <f t="shared" si="8"/>
        <v>15290140</v>
      </c>
      <c r="P56" s="38">
        <f t="shared" si="8"/>
        <v>18308109</v>
      </c>
      <c r="Q56" s="38">
        <f t="shared" si="8"/>
        <v>21445489</v>
      </c>
      <c r="R56" s="38">
        <f t="shared" si="8"/>
        <v>20811699</v>
      </c>
      <c r="S56" s="38">
        <f t="shared" si="8"/>
        <v>136272890</v>
      </c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  <c r="DE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  <c r="DQ56" s="24"/>
      <c r="DR56" s="24"/>
      <c r="DS56" s="24"/>
      <c r="DT56" s="24"/>
      <c r="DU56" s="24"/>
      <c r="DV56" s="24"/>
      <c r="DW56" s="24"/>
      <c r="DX56" s="24"/>
      <c r="DY56" s="24"/>
      <c r="DZ56" s="24"/>
      <c r="EA56" s="24"/>
      <c r="EB56" s="24"/>
      <c r="EC56" s="24"/>
      <c r="ED56" s="24"/>
      <c r="EE56" s="24"/>
      <c r="EF56" s="24"/>
      <c r="EG56" s="24"/>
      <c r="EH56" s="24"/>
      <c r="EI56" s="24"/>
      <c r="EJ56" s="24"/>
      <c r="EK56" s="24"/>
      <c r="EL56" s="24"/>
      <c r="EM56" s="24"/>
      <c r="EN56" s="24"/>
      <c r="EO56" s="24"/>
      <c r="EP56" s="24"/>
      <c r="EQ56" s="24"/>
      <c r="ER56" s="24"/>
      <c r="ES56" s="24"/>
      <c r="ET56" s="24"/>
      <c r="EU56" s="24"/>
      <c r="EV56" s="24"/>
      <c r="EW56" s="24"/>
      <c r="EX56" s="24"/>
      <c r="EY56" s="24"/>
      <c r="EZ56" s="24"/>
      <c r="FA56" s="24"/>
      <c r="FB56" s="24"/>
      <c r="FC56" s="24"/>
      <c r="FD56" s="24"/>
      <c r="FE56" s="24"/>
      <c r="FF56" s="24"/>
      <c r="FG56" s="24"/>
      <c r="FH56" s="24"/>
      <c r="FI56" s="24"/>
      <c r="FJ56" s="24"/>
      <c r="FK56" s="24"/>
      <c r="FL56" s="24"/>
      <c r="FM56" s="24"/>
      <c r="FN56" s="24"/>
    </row>
    <row r="57" spans="1:170" ht="40.5" hidden="1">
      <c r="A57" s="8">
        <v>51</v>
      </c>
      <c r="B57" s="12" t="s">
        <v>135</v>
      </c>
      <c r="C57" s="31" t="s">
        <v>23</v>
      </c>
      <c r="D57" s="31">
        <v>2011</v>
      </c>
      <c r="E57" s="31">
        <v>2020</v>
      </c>
      <c r="F57" s="74" t="s">
        <v>0</v>
      </c>
      <c r="G57" s="74"/>
      <c r="H57" s="23">
        <f aca="true" t="shared" si="9" ref="H57:S57">SUM(H58:H63)</f>
        <v>10413193</v>
      </c>
      <c r="I57" s="23">
        <f t="shared" si="9"/>
        <v>735071</v>
      </c>
      <c r="J57" s="23">
        <f t="shared" si="9"/>
        <v>1508122</v>
      </c>
      <c r="K57" s="38">
        <f t="shared" si="9"/>
        <v>1500000</v>
      </c>
      <c r="L57" s="38">
        <f t="shared" si="9"/>
        <v>1060000</v>
      </c>
      <c r="M57" s="38">
        <f t="shared" si="9"/>
        <v>360000</v>
      </c>
      <c r="N57" s="38">
        <f t="shared" si="9"/>
        <v>410000</v>
      </c>
      <c r="O57" s="38">
        <f t="shared" si="9"/>
        <v>710000</v>
      </c>
      <c r="P57" s="38">
        <f t="shared" si="9"/>
        <v>1010000</v>
      </c>
      <c r="Q57" s="38">
        <f t="shared" si="9"/>
        <v>1310000</v>
      </c>
      <c r="R57" s="38">
        <f t="shared" si="9"/>
        <v>1810000</v>
      </c>
      <c r="S57" s="38">
        <f t="shared" si="9"/>
        <v>8170000</v>
      </c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  <c r="BF57" s="24"/>
      <c r="BG57" s="24"/>
      <c r="BH57" s="24"/>
      <c r="BI57" s="24"/>
      <c r="BJ57" s="24"/>
      <c r="BK57" s="24"/>
      <c r="BL57" s="24"/>
      <c r="BM57" s="24"/>
      <c r="BN57" s="24"/>
      <c r="BO57" s="24"/>
      <c r="BP57" s="24"/>
      <c r="BQ57" s="24"/>
      <c r="BR57" s="24"/>
      <c r="BS57" s="24"/>
      <c r="BT57" s="24"/>
      <c r="BU57" s="24"/>
      <c r="BV57" s="24"/>
      <c r="BW57" s="24"/>
      <c r="BX57" s="24"/>
      <c r="BY57" s="24"/>
      <c r="BZ57" s="24"/>
      <c r="CA57" s="24"/>
      <c r="CB57" s="24"/>
      <c r="CC57" s="24"/>
      <c r="CD57" s="24"/>
      <c r="CE57" s="24"/>
      <c r="CF57" s="24"/>
      <c r="CG57" s="24"/>
      <c r="CH57" s="24"/>
      <c r="CI57" s="24"/>
      <c r="CJ57" s="24"/>
      <c r="CK57" s="24"/>
      <c r="CL57" s="24"/>
      <c r="CM57" s="24"/>
      <c r="CN57" s="24"/>
      <c r="CO57" s="24"/>
      <c r="CP57" s="24"/>
      <c r="CQ57" s="24"/>
      <c r="CR57" s="24"/>
      <c r="CS57" s="24"/>
      <c r="CT57" s="24"/>
      <c r="CU57" s="24"/>
      <c r="CV57" s="24"/>
      <c r="CW57" s="24"/>
      <c r="CX57" s="24"/>
      <c r="CY57" s="24"/>
      <c r="CZ57" s="24"/>
      <c r="DA57" s="24"/>
      <c r="DB57" s="24"/>
      <c r="DC57" s="24"/>
      <c r="DD57" s="24"/>
      <c r="DE57" s="24"/>
      <c r="DF57" s="24"/>
      <c r="DG57" s="24"/>
      <c r="DH57" s="24"/>
      <c r="DI57" s="24"/>
      <c r="DJ57" s="24"/>
      <c r="DK57" s="24"/>
      <c r="DL57" s="24"/>
      <c r="DM57" s="24"/>
      <c r="DN57" s="24"/>
      <c r="DO57" s="24"/>
      <c r="DP57" s="24"/>
      <c r="DQ57" s="24"/>
      <c r="DR57" s="24"/>
      <c r="DS57" s="24"/>
      <c r="DT57" s="24"/>
      <c r="DU57" s="24"/>
      <c r="DV57" s="24"/>
      <c r="DW57" s="24"/>
      <c r="DX57" s="24"/>
      <c r="DY57" s="24"/>
      <c r="DZ57" s="24"/>
      <c r="EA57" s="24"/>
      <c r="EB57" s="24"/>
      <c r="EC57" s="24"/>
      <c r="ED57" s="24"/>
      <c r="EE57" s="24"/>
      <c r="EF57" s="24"/>
      <c r="EG57" s="24"/>
      <c r="EH57" s="24"/>
      <c r="EI57" s="24"/>
      <c r="EJ57" s="24"/>
      <c r="EK57" s="24"/>
      <c r="EL57" s="24"/>
      <c r="EM57" s="24"/>
      <c r="EN57" s="24"/>
      <c r="EO57" s="24"/>
      <c r="EP57" s="24"/>
      <c r="EQ57" s="24"/>
      <c r="ER57" s="24"/>
      <c r="ES57" s="24"/>
      <c r="ET57" s="24"/>
      <c r="EU57" s="24"/>
      <c r="EV57" s="24"/>
      <c r="EW57" s="24"/>
      <c r="EX57" s="24"/>
      <c r="EY57" s="24"/>
      <c r="EZ57" s="24"/>
      <c r="FA57" s="24"/>
      <c r="FB57" s="24"/>
      <c r="FC57" s="24"/>
      <c r="FD57" s="24"/>
      <c r="FE57" s="24"/>
      <c r="FF57" s="24"/>
      <c r="FG57" s="24"/>
      <c r="FH57" s="24"/>
      <c r="FI57" s="24"/>
      <c r="FJ57" s="24"/>
      <c r="FK57" s="24"/>
      <c r="FL57" s="24"/>
      <c r="FM57" s="24"/>
      <c r="FN57" s="24"/>
    </row>
    <row r="58" spans="1:170" ht="25.5" hidden="1">
      <c r="A58" s="8">
        <v>52</v>
      </c>
      <c r="B58" s="44" t="s">
        <v>24</v>
      </c>
      <c r="C58" s="31" t="s">
        <v>23</v>
      </c>
      <c r="D58" s="39">
        <v>2011</v>
      </c>
      <c r="E58" s="39">
        <v>2014</v>
      </c>
      <c r="F58" s="40" t="s">
        <v>25</v>
      </c>
      <c r="G58" s="40" t="s">
        <v>26</v>
      </c>
      <c r="H58" s="23">
        <f aca="true" t="shared" si="10" ref="H58:H63">SUM(I58:R58)</f>
        <v>250000</v>
      </c>
      <c r="I58" s="16">
        <v>0</v>
      </c>
      <c r="J58" s="16">
        <v>0</v>
      </c>
      <c r="K58" s="16">
        <v>50000</v>
      </c>
      <c r="L58" s="16">
        <v>200000</v>
      </c>
      <c r="M58" s="16">
        <v>0</v>
      </c>
      <c r="N58" s="16">
        <v>0</v>
      </c>
      <c r="O58" s="16">
        <v>0</v>
      </c>
      <c r="P58" s="16">
        <v>0</v>
      </c>
      <c r="Q58" s="16">
        <v>0</v>
      </c>
      <c r="R58" s="16">
        <v>0</v>
      </c>
      <c r="S58" s="41">
        <v>250000</v>
      </c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4"/>
      <c r="BF58" s="24"/>
      <c r="BG58" s="24"/>
      <c r="BH58" s="24"/>
      <c r="BI58" s="24"/>
      <c r="BJ58" s="24"/>
      <c r="BK58" s="24"/>
      <c r="BL58" s="24"/>
      <c r="BM58" s="24"/>
      <c r="BN58" s="24"/>
      <c r="BO58" s="24"/>
      <c r="BP58" s="24"/>
      <c r="BQ58" s="24"/>
      <c r="BR58" s="24"/>
      <c r="BS58" s="24"/>
      <c r="BT58" s="24"/>
      <c r="BU58" s="24"/>
      <c r="BV58" s="24"/>
      <c r="BW58" s="24"/>
      <c r="BX58" s="24"/>
      <c r="BY58" s="24"/>
      <c r="BZ58" s="24"/>
      <c r="CA58" s="24"/>
      <c r="CB58" s="24"/>
      <c r="CC58" s="24"/>
      <c r="CD58" s="24"/>
      <c r="CE58" s="24"/>
      <c r="CF58" s="24"/>
      <c r="CG58" s="24"/>
      <c r="CH58" s="24"/>
      <c r="CI58" s="24"/>
      <c r="CJ58" s="24"/>
      <c r="CK58" s="24"/>
      <c r="CL58" s="24"/>
      <c r="CM58" s="24"/>
      <c r="CN58" s="24"/>
      <c r="CO58" s="24"/>
      <c r="CP58" s="24"/>
      <c r="CQ58" s="24"/>
      <c r="CR58" s="24"/>
      <c r="CS58" s="24"/>
      <c r="CT58" s="24"/>
      <c r="CU58" s="24"/>
      <c r="CV58" s="24"/>
      <c r="CW58" s="24"/>
      <c r="CX58" s="24"/>
      <c r="CY58" s="24"/>
      <c r="CZ58" s="24"/>
      <c r="DA58" s="24"/>
      <c r="DB58" s="24"/>
      <c r="DC58" s="24"/>
      <c r="DD58" s="24"/>
      <c r="DE58" s="24"/>
      <c r="DF58" s="24"/>
      <c r="DG58" s="24"/>
      <c r="DH58" s="24"/>
      <c r="DI58" s="24"/>
      <c r="DJ58" s="24"/>
      <c r="DK58" s="24"/>
      <c r="DL58" s="24"/>
      <c r="DM58" s="24"/>
      <c r="DN58" s="24"/>
      <c r="DO58" s="24"/>
      <c r="DP58" s="24"/>
      <c r="DQ58" s="24"/>
      <c r="DR58" s="24"/>
      <c r="DS58" s="24"/>
      <c r="DT58" s="24"/>
      <c r="DU58" s="24"/>
      <c r="DV58" s="24"/>
      <c r="DW58" s="24"/>
      <c r="DX58" s="24"/>
      <c r="DY58" s="24"/>
      <c r="DZ58" s="24"/>
      <c r="EA58" s="24"/>
      <c r="EB58" s="24"/>
      <c r="EC58" s="24"/>
      <c r="ED58" s="24"/>
      <c r="EE58" s="24"/>
      <c r="EF58" s="24"/>
      <c r="EG58" s="24"/>
      <c r="EH58" s="24"/>
      <c r="EI58" s="24"/>
      <c r="EJ58" s="24"/>
      <c r="EK58" s="24"/>
      <c r="EL58" s="24"/>
      <c r="EM58" s="24"/>
      <c r="EN58" s="24"/>
      <c r="EO58" s="24"/>
      <c r="EP58" s="24"/>
      <c r="EQ58" s="24"/>
      <c r="ER58" s="24"/>
      <c r="ES58" s="24"/>
      <c r="ET58" s="24"/>
      <c r="EU58" s="24"/>
      <c r="EV58" s="24"/>
      <c r="EW58" s="24"/>
      <c r="EX58" s="24"/>
      <c r="EY58" s="24"/>
      <c r="EZ58" s="24"/>
      <c r="FA58" s="24"/>
      <c r="FB58" s="24"/>
      <c r="FC58" s="24"/>
      <c r="FD58" s="24"/>
      <c r="FE58" s="24"/>
      <c r="FF58" s="24"/>
      <c r="FG58" s="24"/>
      <c r="FH58" s="24"/>
      <c r="FI58" s="24"/>
      <c r="FJ58" s="24"/>
      <c r="FK58" s="24"/>
      <c r="FL58" s="24"/>
      <c r="FM58" s="24"/>
      <c r="FN58" s="24"/>
    </row>
    <row r="59" spans="1:170" ht="50.25" customHeight="1" hidden="1">
      <c r="A59" s="8">
        <v>53</v>
      </c>
      <c r="B59" s="12" t="s">
        <v>68</v>
      </c>
      <c r="C59" s="31" t="s">
        <v>23</v>
      </c>
      <c r="D59" s="39">
        <v>2011</v>
      </c>
      <c r="E59" s="39">
        <v>2014</v>
      </c>
      <c r="F59" s="40" t="s">
        <v>25</v>
      </c>
      <c r="G59" s="40" t="s">
        <v>26</v>
      </c>
      <c r="H59" s="23">
        <f t="shared" si="10"/>
        <v>1567428</v>
      </c>
      <c r="I59" s="16">
        <v>152238</v>
      </c>
      <c r="J59" s="16">
        <f>100000+65190</f>
        <v>165190</v>
      </c>
      <c r="K59" s="41">
        <v>750000</v>
      </c>
      <c r="L59" s="41">
        <v>500000</v>
      </c>
      <c r="M59" s="16">
        <v>0</v>
      </c>
      <c r="N59" s="16">
        <v>0</v>
      </c>
      <c r="O59" s="16">
        <v>0</v>
      </c>
      <c r="P59" s="16">
        <v>0</v>
      </c>
      <c r="Q59" s="16">
        <v>0</v>
      </c>
      <c r="R59" s="16">
        <v>0</v>
      </c>
      <c r="S59" s="41">
        <f aca="true" t="shared" si="11" ref="S59:S70">SUM(K59:R59)</f>
        <v>1250000</v>
      </c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  <c r="BA59" s="24"/>
      <c r="BB59" s="24"/>
      <c r="BC59" s="24"/>
      <c r="BD59" s="24"/>
      <c r="BE59" s="24"/>
      <c r="BF59" s="24"/>
      <c r="BG59" s="24"/>
      <c r="BH59" s="24"/>
      <c r="BI59" s="24"/>
      <c r="BJ59" s="24"/>
      <c r="BK59" s="24"/>
      <c r="BL59" s="24"/>
      <c r="BM59" s="24"/>
      <c r="BN59" s="24"/>
      <c r="BO59" s="24"/>
      <c r="BP59" s="24"/>
      <c r="BQ59" s="24"/>
      <c r="BR59" s="24"/>
      <c r="BS59" s="24"/>
      <c r="BT59" s="24"/>
      <c r="BU59" s="24"/>
      <c r="BV59" s="24"/>
      <c r="BW59" s="24"/>
      <c r="BX59" s="24"/>
      <c r="BY59" s="24"/>
      <c r="BZ59" s="24"/>
      <c r="CA59" s="24"/>
      <c r="CB59" s="24"/>
      <c r="CC59" s="24"/>
      <c r="CD59" s="24"/>
      <c r="CE59" s="24"/>
      <c r="CF59" s="24"/>
      <c r="CG59" s="24"/>
      <c r="CH59" s="24"/>
      <c r="CI59" s="24"/>
      <c r="CJ59" s="24"/>
      <c r="CK59" s="24"/>
      <c r="CL59" s="24"/>
      <c r="CM59" s="24"/>
      <c r="CN59" s="24"/>
      <c r="CO59" s="24"/>
      <c r="CP59" s="24"/>
      <c r="CQ59" s="24"/>
      <c r="CR59" s="24"/>
      <c r="CS59" s="24"/>
      <c r="CT59" s="24"/>
      <c r="CU59" s="24"/>
      <c r="CV59" s="24"/>
      <c r="CW59" s="24"/>
      <c r="CX59" s="24"/>
      <c r="CY59" s="24"/>
      <c r="CZ59" s="24"/>
      <c r="DA59" s="24"/>
      <c r="DB59" s="24"/>
      <c r="DC59" s="24"/>
      <c r="DD59" s="24"/>
      <c r="DE59" s="24"/>
      <c r="DF59" s="24"/>
      <c r="DG59" s="24"/>
      <c r="DH59" s="24"/>
      <c r="DI59" s="24"/>
      <c r="DJ59" s="24"/>
      <c r="DK59" s="24"/>
      <c r="DL59" s="24"/>
      <c r="DM59" s="24"/>
      <c r="DN59" s="24"/>
      <c r="DO59" s="24"/>
      <c r="DP59" s="24"/>
      <c r="DQ59" s="24"/>
      <c r="DR59" s="24"/>
      <c r="DS59" s="24"/>
      <c r="DT59" s="24"/>
      <c r="DU59" s="24"/>
      <c r="DV59" s="24"/>
      <c r="DW59" s="24"/>
      <c r="DX59" s="24"/>
      <c r="DY59" s="24"/>
      <c r="DZ59" s="24"/>
      <c r="EA59" s="24"/>
      <c r="EB59" s="24"/>
      <c r="EC59" s="24"/>
      <c r="ED59" s="24"/>
      <c r="EE59" s="24"/>
      <c r="EF59" s="24"/>
      <c r="EG59" s="24"/>
      <c r="EH59" s="24"/>
      <c r="EI59" s="24"/>
      <c r="EJ59" s="24"/>
      <c r="EK59" s="24"/>
      <c r="EL59" s="24"/>
      <c r="EM59" s="24"/>
      <c r="EN59" s="24"/>
      <c r="EO59" s="24"/>
      <c r="EP59" s="24"/>
      <c r="EQ59" s="24"/>
      <c r="ER59" s="24"/>
      <c r="ES59" s="24"/>
      <c r="ET59" s="24"/>
      <c r="EU59" s="24"/>
      <c r="EV59" s="24"/>
      <c r="EW59" s="24"/>
      <c r="EX59" s="24"/>
      <c r="EY59" s="24"/>
      <c r="EZ59" s="24"/>
      <c r="FA59" s="24"/>
      <c r="FB59" s="24"/>
      <c r="FC59" s="24"/>
      <c r="FD59" s="24"/>
      <c r="FE59" s="24"/>
      <c r="FF59" s="24"/>
      <c r="FG59" s="24"/>
      <c r="FH59" s="24"/>
      <c r="FI59" s="24"/>
      <c r="FJ59" s="24"/>
      <c r="FK59" s="24"/>
      <c r="FL59" s="24"/>
      <c r="FM59" s="24"/>
      <c r="FN59" s="24"/>
    </row>
    <row r="60" spans="1:170" ht="76.5" hidden="1">
      <c r="A60" s="8">
        <v>54</v>
      </c>
      <c r="B60" s="30" t="s">
        <v>53</v>
      </c>
      <c r="C60" s="31" t="s">
        <v>23</v>
      </c>
      <c r="D60" s="39">
        <v>2011</v>
      </c>
      <c r="E60" s="39">
        <v>2020</v>
      </c>
      <c r="F60" s="40" t="s">
        <v>25</v>
      </c>
      <c r="G60" s="40" t="s">
        <v>26</v>
      </c>
      <c r="H60" s="23">
        <f t="shared" si="10"/>
        <v>1969359</v>
      </c>
      <c r="I60" s="16">
        <v>179359</v>
      </c>
      <c r="J60" s="45">
        <f>100000+190000+100000</f>
        <v>390000</v>
      </c>
      <c r="K60" s="46">
        <f>100000+100000</f>
        <v>200000</v>
      </c>
      <c r="L60" s="41">
        <v>100000</v>
      </c>
      <c r="M60" s="41">
        <v>100000</v>
      </c>
      <c r="N60" s="41">
        <v>100000</v>
      </c>
      <c r="O60" s="41">
        <v>100000</v>
      </c>
      <c r="P60" s="41">
        <v>200000</v>
      </c>
      <c r="Q60" s="41">
        <v>300000</v>
      </c>
      <c r="R60" s="41">
        <v>300000</v>
      </c>
      <c r="S60" s="41">
        <f t="shared" si="11"/>
        <v>1400000</v>
      </c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  <c r="BA60" s="24"/>
      <c r="BB60" s="24"/>
      <c r="BC60" s="24"/>
      <c r="BD60" s="24"/>
      <c r="BE60" s="24"/>
      <c r="BF60" s="24"/>
      <c r="BG60" s="24"/>
      <c r="BH60" s="24"/>
      <c r="BI60" s="24"/>
      <c r="BJ60" s="24"/>
      <c r="BK60" s="24"/>
      <c r="BL60" s="24"/>
      <c r="BM60" s="24"/>
      <c r="BN60" s="24"/>
      <c r="BO60" s="24"/>
      <c r="BP60" s="24"/>
      <c r="BQ60" s="24"/>
      <c r="BR60" s="24"/>
      <c r="BS60" s="24"/>
      <c r="BT60" s="24"/>
      <c r="BU60" s="24"/>
      <c r="BV60" s="24"/>
      <c r="BW60" s="24"/>
      <c r="BX60" s="24"/>
      <c r="BY60" s="24"/>
      <c r="BZ60" s="24"/>
      <c r="CA60" s="24"/>
      <c r="CB60" s="24"/>
      <c r="CC60" s="24"/>
      <c r="CD60" s="24"/>
      <c r="CE60" s="24"/>
      <c r="CF60" s="24"/>
      <c r="CG60" s="24"/>
      <c r="CH60" s="24"/>
      <c r="CI60" s="24"/>
      <c r="CJ60" s="24"/>
      <c r="CK60" s="24"/>
      <c r="CL60" s="24"/>
      <c r="CM60" s="24"/>
      <c r="CN60" s="24"/>
      <c r="CO60" s="24"/>
      <c r="CP60" s="24"/>
      <c r="CQ60" s="24"/>
      <c r="CR60" s="24"/>
      <c r="CS60" s="24"/>
      <c r="CT60" s="24"/>
      <c r="CU60" s="24"/>
      <c r="CV60" s="24"/>
      <c r="CW60" s="24"/>
      <c r="CX60" s="24"/>
      <c r="CY60" s="24"/>
      <c r="CZ60" s="24"/>
      <c r="DA60" s="24"/>
      <c r="DB60" s="24"/>
      <c r="DC60" s="24"/>
      <c r="DD60" s="24"/>
      <c r="DE60" s="24"/>
      <c r="DF60" s="24"/>
      <c r="DG60" s="24"/>
      <c r="DH60" s="24"/>
      <c r="DI60" s="24"/>
      <c r="DJ60" s="24"/>
      <c r="DK60" s="24"/>
      <c r="DL60" s="24"/>
      <c r="DM60" s="24"/>
      <c r="DN60" s="24"/>
      <c r="DO60" s="24"/>
      <c r="DP60" s="24"/>
      <c r="DQ60" s="24"/>
      <c r="DR60" s="24"/>
      <c r="DS60" s="24"/>
      <c r="DT60" s="24"/>
      <c r="DU60" s="24"/>
      <c r="DV60" s="24"/>
      <c r="DW60" s="24"/>
      <c r="DX60" s="24"/>
      <c r="DY60" s="24"/>
      <c r="DZ60" s="24"/>
      <c r="EA60" s="24"/>
      <c r="EB60" s="24"/>
      <c r="EC60" s="24"/>
      <c r="ED60" s="24"/>
      <c r="EE60" s="24"/>
      <c r="EF60" s="24"/>
      <c r="EG60" s="24"/>
      <c r="EH60" s="24"/>
      <c r="EI60" s="24"/>
      <c r="EJ60" s="24"/>
      <c r="EK60" s="24"/>
      <c r="EL60" s="24"/>
      <c r="EM60" s="24"/>
      <c r="EN60" s="24"/>
      <c r="EO60" s="24"/>
      <c r="EP60" s="24"/>
      <c r="EQ60" s="24"/>
      <c r="ER60" s="24"/>
      <c r="ES60" s="24"/>
      <c r="ET60" s="24"/>
      <c r="EU60" s="24"/>
      <c r="EV60" s="24"/>
      <c r="EW60" s="24"/>
      <c r="EX60" s="24"/>
      <c r="EY60" s="24"/>
      <c r="EZ60" s="24"/>
      <c r="FA60" s="24"/>
      <c r="FB60" s="24"/>
      <c r="FC60" s="24"/>
      <c r="FD60" s="24"/>
      <c r="FE60" s="24"/>
      <c r="FF60" s="24"/>
      <c r="FG60" s="24"/>
      <c r="FH60" s="24"/>
      <c r="FI60" s="24"/>
      <c r="FJ60" s="24"/>
      <c r="FK60" s="24"/>
      <c r="FL60" s="24"/>
      <c r="FM60" s="24"/>
      <c r="FN60" s="24"/>
    </row>
    <row r="61" spans="1:170" ht="51" hidden="1">
      <c r="A61" s="8">
        <v>55</v>
      </c>
      <c r="B61" s="47" t="s">
        <v>27</v>
      </c>
      <c r="C61" s="31" t="s">
        <v>23</v>
      </c>
      <c r="D61" s="39">
        <v>2011</v>
      </c>
      <c r="E61" s="39">
        <v>2020</v>
      </c>
      <c r="F61" s="40" t="s">
        <v>25</v>
      </c>
      <c r="G61" s="40" t="s">
        <v>26</v>
      </c>
      <c r="H61" s="23">
        <f t="shared" si="10"/>
        <v>85230</v>
      </c>
      <c r="I61" s="16">
        <v>1230</v>
      </c>
      <c r="J61" s="45">
        <v>4000</v>
      </c>
      <c r="K61" s="41">
        <v>10000</v>
      </c>
      <c r="L61" s="41">
        <v>10000</v>
      </c>
      <c r="M61" s="41">
        <v>10000</v>
      </c>
      <c r="N61" s="41">
        <v>10000</v>
      </c>
      <c r="O61" s="41">
        <v>10000</v>
      </c>
      <c r="P61" s="41">
        <v>10000</v>
      </c>
      <c r="Q61" s="41">
        <v>10000</v>
      </c>
      <c r="R61" s="41">
        <v>10000</v>
      </c>
      <c r="S61" s="41">
        <f t="shared" si="11"/>
        <v>80000</v>
      </c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  <c r="BA61" s="24"/>
      <c r="BB61" s="24"/>
      <c r="BC61" s="24"/>
      <c r="BD61" s="24"/>
      <c r="BE61" s="24"/>
      <c r="BF61" s="24"/>
      <c r="BG61" s="24"/>
      <c r="BH61" s="24"/>
      <c r="BI61" s="24"/>
      <c r="BJ61" s="24"/>
      <c r="BK61" s="24"/>
      <c r="BL61" s="24"/>
      <c r="BM61" s="24"/>
      <c r="BN61" s="24"/>
      <c r="BO61" s="24"/>
      <c r="BP61" s="24"/>
      <c r="BQ61" s="24"/>
      <c r="BR61" s="24"/>
      <c r="BS61" s="24"/>
      <c r="BT61" s="24"/>
      <c r="BU61" s="24"/>
      <c r="BV61" s="24"/>
      <c r="BW61" s="24"/>
      <c r="BX61" s="24"/>
      <c r="BY61" s="24"/>
      <c r="BZ61" s="24"/>
      <c r="CA61" s="24"/>
      <c r="CB61" s="24"/>
      <c r="CC61" s="24"/>
      <c r="CD61" s="24"/>
      <c r="CE61" s="24"/>
      <c r="CF61" s="24"/>
      <c r="CG61" s="24"/>
      <c r="CH61" s="24"/>
      <c r="CI61" s="24"/>
      <c r="CJ61" s="24"/>
      <c r="CK61" s="24"/>
      <c r="CL61" s="24"/>
      <c r="CM61" s="24"/>
      <c r="CN61" s="24"/>
      <c r="CO61" s="24"/>
      <c r="CP61" s="24"/>
      <c r="CQ61" s="24"/>
      <c r="CR61" s="24"/>
      <c r="CS61" s="24"/>
      <c r="CT61" s="24"/>
      <c r="CU61" s="24"/>
      <c r="CV61" s="24"/>
      <c r="CW61" s="24"/>
      <c r="CX61" s="24"/>
      <c r="CY61" s="24"/>
      <c r="CZ61" s="24"/>
      <c r="DA61" s="24"/>
      <c r="DB61" s="24"/>
      <c r="DC61" s="24"/>
      <c r="DD61" s="24"/>
      <c r="DE61" s="24"/>
      <c r="DF61" s="24"/>
      <c r="DG61" s="24"/>
      <c r="DH61" s="24"/>
      <c r="DI61" s="24"/>
      <c r="DJ61" s="24"/>
      <c r="DK61" s="24"/>
      <c r="DL61" s="24"/>
      <c r="DM61" s="24"/>
      <c r="DN61" s="24"/>
      <c r="DO61" s="24"/>
      <c r="DP61" s="24"/>
      <c r="DQ61" s="24"/>
      <c r="DR61" s="24"/>
      <c r="DS61" s="24"/>
      <c r="DT61" s="24"/>
      <c r="DU61" s="24"/>
      <c r="DV61" s="24"/>
      <c r="DW61" s="24"/>
      <c r="DX61" s="24"/>
      <c r="DY61" s="24"/>
      <c r="DZ61" s="24"/>
      <c r="EA61" s="24"/>
      <c r="EB61" s="24"/>
      <c r="EC61" s="24"/>
      <c r="ED61" s="24"/>
      <c r="EE61" s="24"/>
      <c r="EF61" s="24"/>
      <c r="EG61" s="24"/>
      <c r="EH61" s="24"/>
      <c r="EI61" s="24"/>
      <c r="EJ61" s="24"/>
      <c r="EK61" s="24"/>
      <c r="EL61" s="24"/>
      <c r="EM61" s="24"/>
      <c r="EN61" s="24"/>
      <c r="EO61" s="24"/>
      <c r="EP61" s="24"/>
      <c r="EQ61" s="24"/>
      <c r="ER61" s="24"/>
      <c r="ES61" s="24"/>
      <c r="ET61" s="24"/>
      <c r="EU61" s="24"/>
      <c r="EV61" s="24"/>
      <c r="EW61" s="24"/>
      <c r="EX61" s="24"/>
      <c r="EY61" s="24"/>
      <c r="EZ61" s="24"/>
      <c r="FA61" s="24"/>
      <c r="FB61" s="24"/>
      <c r="FC61" s="24"/>
      <c r="FD61" s="24"/>
      <c r="FE61" s="24"/>
      <c r="FF61" s="24"/>
      <c r="FG61" s="24"/>
      <c r="FH61" s="24"/>
      <c r="FI61" s="24"/>
      <c r="FJ61" s="24"/>
      <c r="FK61" s="24"/>
      <c r="FL61" s="24"/>
      <c r="FM61" s="24"/>
      <c r="FN61" s="24"/>
    </row>
    <row r="62" spans="1:170" ht="38.25" hidden="1">
      <c r="A62" s="8">
        <v>56</v>
      </c>
      <c r="B62" s="48" t="s">
        <v>82</v>
      </c>
      <c r="C62" s="31" t="s">
        <v>23</v>
      </c>
      <c r="D62" s="39">
        <v>2011</v>
      </c>
      <c r="E62" s="39">
        <v>2013</v>
      </c>
      <c r="F62" s="40" t="s">
        <v>25</v>
      </c>
      <c r="G62" s="40" t="s">
        <v>26</v>
      </c>
      <c r="H62" s="23">
        <f t="shared" si="10"/>
        <v>747081</v>
      </c>
      <c r="I62" s="16">
        <v>87081</v>
      </c>
      <c r="J62" s="16">
        <f>200000+220000</f>
        <v>420000</v>
      </c>
      <c r="K62" s="41">
        <v>240000</v>
      </c>
      <c r="L62" s="16">
        <v>0</v>
      </c>
      <c r="M62" s="16">
        <v>0</v>
      </c>
      <c r="N62" s="16">
        <v>0</v>
      </c>
      <c r="O62" s="16">
        <v>0</v>
      </c>
      <c r="P62" s="16">
        <v>0</v>
      </c>
      <c r="Q62" s="16">
        <v>0</v>
      </c>
      <c r="R62" s="16">
        <v>0</v>
      </c>
      <c r="S62" s="41">
        <f t="shared" si="11"/>
        <v>240000</v>
      </c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  <c r="BF62" s="24"/>
      <c r="BG62" s="24"/>
      <c r="BH62" s="24"/>
      <c r="BI62" s="24"/>
      <c r="BJ62" s="24"/>
      <c r="BK62" s="24"/>
      <c r="BL62" s="24"/>
      <c r="BM62" s="24"/>
      <c r="BN62" s="24"/>
      <c r="BO62" s="24"/>
      <c r="BP62" s="24"/>
      <c r="BQ62" s="24"/>
      <c r="BR62" s="24"/>
      <c r="BS62" s="24"/>
      <c r="BT62" s="24"/>
      <c r="BU62" s="24"/>
      <c r="BV62" s="24"/>
      <c r="BW62" s="24"/>
      <c r="BX62" s="24"/>
      <c r="BY62" s="24"/>
      <c r="BZ62" s="24"/>
      <c r="CA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  <c r="CQ62" s="24"/>
      <c r="CR62" s="24"/>
      <c r="CS62" s="24"/>
      <c r="CT62" s="24"/>
      <c r="CU62" s="24"/>
      <c r="CV62" s="24"/>
      <c r="CW62" s="24"/>
      <c r="CX62" s="24"/>
      <c r="CY62" s="24"/>
      <c r="CZ62" s="24"/>
      <c r="DA62" s="24"/>
      <c r="DB62" s="24"/>
      <c r="DC62" s="24"/>
      <c r="DD62" s="24"/>
      <c r="DE62" s="24"/>
      <c r="DF62" s="24"/>
      <c r="DG62" s="24"/>
      <c r="DH62" s="24"/>
      <c r="DI62" s="24"/>
      <c r="DJ62" s="24"/>
      <c r="DK62" s="24"/>
      <c r="DL62" s="24"/>
      <c r="DM62" s="24"/>
      <c r="DN62" s="24"/>
      <c r="DO62" s="24"/>
      <c r="DP62" s="24"/>
      <c r="DQ62" s="24"/>
      <c r="DR62" s="24"/>
      <c r="DS62" s="24"/>
      <c r="DT62" s="24"/>
      <c r="DU62" s="24"/>
      <c r="DV62" s="24"/>
      <c r="DW62" s="24"/>
      <c r="DX62" s="24"/>
      <c r="DY62" s="24"/>
      <c r="DZ62" s="24"/>
      <c r="EA62" s="24"/>
      <c r="EB62" s="24"/>
      <c r="EC62" s="24"/>
      <c r="ED62" s="24"/>
      <c r="EE62" s="24"/>
      <c r="EF62" s="24"/>
      <c r="EG62" s="24"/>
      <c r="EH62" s="24"/>
      <c r="EI62" s="24"/>
      <c r="EJ62" s="24"/>
      <c r="EK62" s="24"/>
      <c r="EL62" s="24"/>
      <c r="EM62" s="24"/>
      <c r="EN62" s="24"/>
      <c r="EO62" s="24"/>
      <c r="EP62" s="24"/>
      <c r="EQ62" s="24"/>
      <c r="ER62" s="24"/>
      <c r="ES62" s="24"/>
      <c r="ET62" s="24"/>
      <c r="EU62" s="24"/>
      <c r="EV62" s="24"/>
      <c r="EW62" s="24"/>
      <c r="EX62" s="24"/>
      <c r="EY62" s="24"/>
      <c r="EZ62" s="24"/>
      <c r="FA62" s="24"/>
      <c r="FB62" s="24"/>
      <c r="FC62" s="24"/>
      <c r="FD62" s="24"/>
      <c r="FE62" s="24"/>
      <c r="FF62" s="24"/>
      <c r="FG62" s="24"/>
      <c r="FH62" s="24"/>
      <c r="FI62" s="24"/>
      <c r="FJ62" s="24"/>
      <c r="FK62" s="24"/>
      <c r="FL62" s="24"/>
      <c r="FM62" s="24"/>
      <c r="FN62" s="24"/>
    </row>
    <row r="63" spans="1:170" ht="120.75" customHeight="1" hidden="1">
      <c r="A63" s="8">
        <v>57</v>
      </c>
      <c r="B63" s="49" t="s">
        <v>62</v>
      </c>
      <c r="C63" s="31" t="s">
        <v>23</v>
      </c>
      <c r="D63" s="41">
        <v>2011</v>
      </c>
      <c r="E63" s="41">
        <v>2020</v>
      </c>
      <c r="F63" s="40" t="s">
        <v>25</v>
      </c>
      <c r="G63" s="40" t="s">
        <v>26</v>
      </c>
      <c r="H63" s="23">
        <f t="shared" si="10"/>
        <v>5794095</v>
      </c>
      <c r="I63" s="16">
        <v>315163</v>
      </c>
      <c r="J63" s="45">
        <f>500000+64932-36000</f>
        <v>528932</v>
      </c>
      <c r="K63" s="41">
        <v>250000</v>
      </c>
      <c r="L63" s="41">
        <v>250000</v>
      </c>
      <c r="M63" s="41">
        <v>250000</v>
      </c>
      <c r="N63" s="41">
        <v>300000</v>
      </c>
      <c r="O63" s="41">
        <v>600000</v>
      </c>
      <c r="P63" s="41">
        <v>800000</v>
      </c>
      <c r="Q63" s="41">
        <v>1000000</v>
      </c>
      <c r="R63" s="41">
        <v>1500000</v>
      </c>
      <c r="S63" s="41">
        <f t="shared" si="11"/>
        <v>4950000</v>
      </c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24"/>
      <c r="BG63" s="24"/>
      <c r="BH63" s="24"/>
      <c r="BI63" s="24"/>
      <c r="BJ63" s="24"/>
      <c r="BK63" s="24"/>
      <c r="BL63" s="24"/>
      <c r="BM63" s="24"/>
      <c r="BN63" s="24"/>
      <c r="BO63" s="24"/>
      <c r="BP63" s="24"/>
      <c r="BQ63" s="24"/>
      <c r="BR63" s="24"/>
      <c r="BS63" s="24"/>
      <c r="BT63" s="24"/>
      <c r="BU63" s="24"/>
      <c r="BV63" s="24"/>
      <c r="BW63" s="24"/>
      <c r="BX63" s="24"/>
      <c r="BY63" s="24"/>
      <c r="BZ63" s="24"/>
      <c r="CA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  <c r="CQ63" s="24"/>
      <c r="CR63" s="24"/>
      <c r="CS63" s="24"/>
      <c r="CT63" s="24"/>
      <c r="CU63" s="24"/>
      <c r="CV63" s="24"/>
      <c r="CW63" s="24"/>
      <c r="CX63" s="24"/>
      <c r="CY63" s="24"/>
      <c r="CZ63" s="24"/>
      <c r="DA63" s="24"/>
      <c r="DB63" s="24"/>
      <c r="DC63" s="24"/>
      <c r="DD63" s="24"/>
      <c r="DE63" s="24"/>
      <c r="DF63" s="24"/>
      <c r="DG63" s="24"/>
      <c r="DH63" s="24"/>
      <c r="DI63" s="24"/>
      <c r="DJ63" s="24"/>
      <c r="DK63" s="24"/>
      <c r="DL63" s="24"/>
      <c r="DM63" s="24"/>
      <c r="DN63" s="24"/>
      <c r="DO63" s="24"/>
      <c r="DP63" s="24"/>
      <c r="DQ63" s="24"/>
      <c r="DR63" s="24"/>
      <c r="DS63" s="24"/>
      <c r="DT63" s="24"/>
      <c r="DU63" s="24"/>
      <c r="DV63" s="24"/>
      <c r="DW63" s="24"/>
      <c r="DX63" s="24"/>
      <c r="DY63" s="24"/>
      <c r="DZ63" s="24"/>
      <c r="EA63" s="24"/>
      <c r="EB63" s="24"/>
      <c r="EC63" s="24"/>
      <c r="ED63" s="24"/>
      <c r="EE63" s="24"/>
      <c r="EF63" s="24"/>
      <c r="EG63" s="24"/>
      <c r="EH63" s="24"/>
      <c r="EI63" s="24"/>
      <c r="EJ63" s="24"/>
      <c r="EK63" s="24"/>
      <c r="EL63" s="24"/>
      <c r="EM63" s="24"/>
      <c r="EN63" s="24"/>
      <c r="EO63" s="24"/>
      <c r="EP63" s="24"/>
      <c r="EQ63" s="24"/>
      <c r="ER63" s="24"/>
      <c r="ES63" s="24"/>
      <c r="ET63" s="24"/>
      <c r="EU63" s="24"/>
      <c r="EV63" s="24"/>
      <c r="EW63" s="24"/>
      <c r="EX63" s="24"/>
      <c r="EY63" s="24"/>
      <c r="EZ63" s="24"/>
      <c r="FA63" s="24"/>
      <c r="FB63" s="24"/>
      <c r="FC63" s="24"/>
      <c r="FD63" s="24"/>
      <c r="FE63" s="24"/>
      <c r="FF63" s="24"/>
      <c r="FG63" s="24"/>
      <c r="FH63" s="24"/>
      <c r="FI63" s="24"/>
      <c r="FJ63" s="24"/>
      <c r="FK63" s="24"/>
      <c r="FL63" s="24"/>
      <c r="FM63" s="24"/>
      <c r="FN63" s="24"/>
    </row>
    <row r="64" spans="1:170" ht="40.5" hidden="1">
      <c r="A64" s="8">
        <v>58</v>
      </c>
      <c r="B64" s="30" t="s">
        <v>136</v>
      </c>
      <c r="C64" s="31" t="s">
        <v>23</v>
      </c>
      <c r="D64" s="31">
        <v>2011</v>
      </c>
      <c r="E64" s="31">
        <v>2020</v>
      </c>
      <c r="F64" s="74" t="s">
        <v>0</v>
      </c>
      <c r="G64" s="74"/>
      <c r="H64" s="23">
        <f aca="true" t="shared" si="12" ref="H64:S64">SUM(H65:H70)</f>
        <v>5991635</v>
      </c>
      <c r="I64" s="23">
        <f t="shared" si="12"/>
        <v>921635</v>
      </c>
      <c r="J64" s="23">
        <f t="shared" si="12"/>
        <v>480000</v>
      </c>
      <c r="K64" s="38">
        <f t="shared" si="12"/>
        <v>1770000</v>
      </c>
      <c r="L64" s="38">
        <f t="shared" si="12"/>
        <v>710000</v>
      </c>
      <c r="M64" s="38">
        <f t="shared" si="12"/>
        <v>610000</v>
      </c>
      <c r="N64" s="38">
        <f t="shared" si="12"/>
        <v>110000</v>
      </c>
      <c r="O64" s="38">
        <f t="shared" si="12"/>
        <v>260000</v>
      </c>
      <c r="P64" s="38">
        <f t="shared" si="12"/>
        <v>260000</v>
      </c>
      <c r="Q64" s="38">
        <f t="shared" si="12"/>
        <v>360000</v>
      </c>
      <c r="R64" s="38">
        <f t="shared" si="12"/>
        <v>510000</v>
      </c>
      <c r="S64" s="38">
        <f t="shared" si="12"/>
        <v>4590000</v>
      </c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24"/>
      <c r="BG64" s="24"/>
      <c r="BH64" s="24"/>
      <c r="BI64" s="24"/>
      <c r="BJ64" s="24"/>
      <c r="BK64" s="24"/>
      <c r="BL64" s="24"/>
      <c r="BM64" s="24"/>
      <c r="BN64" s="24"/>
      <c r="BO64" s="24"/>
      <c r="BP64" s="24"/>
      <c r="BQ64" s="24"/>
      <c r="BR64" s="24"/>
      <c r="BS64" s="24"/>
      <c r="BT64" s="24"/>
      <c r="BU64" s="24"/>
      <c r="BV64" s="24"/>
      <c r="BW64" s="24"/>
      <c r="BX64" s="24"/>
      <c r="BY64" s="24"/>
      <c r="BZ64" s="24"/>
      <c r="CA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  <c r="CQ64" s="24"/>
      <c r="CR64" s="24"/>
      <c r="CS64" s="24"/>
      <c r="CT64" s="24"/>
      <c r="CU64" s="24"/>
      <c r="CV64" s="24"/>
      <c r="CW64" s="24"/>
      <c r="CX64" s="24"/>
      <c r="CY64" s="24"/>
      <c r="CZ64" s="24"/>
      <c r="DA64" s="24"/>
      <c r="DB64" s="24"/>
      <c r="DC64" s="24"/>
      <c r="DD64" s="24"/>
      <c r="DE64" s="24"/>
      <c r="DF64" s="24"/>
      <c r="DG64" s="24"/>
      <c r="DH64" s="24"/>
      <c r="DI64" s="24"/>
      <c r="DJ64" s="24"/>
      <c r="DK64" s="24"/>
      <c r="DL64" s="24"/>
      <c r="DM64" s="24"/>
      <c r="DN64" s="24"/>
      <c r="DO64" s="24"/>
      <c r="DP64" s="24"/>
      <c r="DQ64" s="24"/>
      <c r="DR64" s="24"/>
      <c r="DS64" s="24"/>
      <c r="DT64" s="24"/>
      <c r="DU64" s="24"/>
      <c r="DV64" s="24"/>
      <c r="DW64" s="24"/>
      <c r="DX64" s="24"/>
      <c r="DY64" s="24"/>
      <c r="DZ64" s="24"/>
      <c r="EA64" s="24"/>
      <c r="EB64" s="24"/>
      <c r="EC64" s="24"/>
      <c r="ED64" s="24"/>
      <c r="EE64" s="24"/>
      <c r="EF64" s="24"/>
      <c r="EG64" s="24"/>
      <c r="EH64" s="24"/>
      <c r="EI64" s="24"/>
      <c r="EJ64" s="24"/>
      <c r="EK64" s="24"/>
      <c r="EL64" s="24"/>
      <c r="EM64" s="24"/>
      <c r="EN64" s="24"/>
      <c r="EO64" s="24"/>
      <c r="EP64" s="24"/>
      <c r="EQ64" s="24"/>
      <c r="ER64" s="24"/>
      <c r="ES64" s="24"/>
      <c r="ET64" s="24"/>
      <c r="EU64" s="24"/>
      <c r="EV64" s="24"/>
      <c r="EW64" s="24"/>
      <c r="EX64" s="24"/>
      <c r="EY64" s="24"/>
      <c r="EZ64" s="24"/>
      <c r="FA64" s="24"/>
      <c r="FB64" s="24"/>
      <c r="FC64" s="24"/>
      <c r="FD64" s="24"/>
      <c r="FE64" s="24"/>
      <c r="FF64" s="24"/>
      <c r="FG64" s="24"/>
      <c r="FH64" s="24"/>
      <c r="FI64" s="24"/>
      <c r="FJ64" s="24"/>
      <c r="FK64" s="24"/>
      <c r="FL64" s="24"/>
      <c r="FM64" s="24"/>
      <c r="FN64" s="24"/>
    </row>
    <row r="65" spans="1:170" ht="15" customHeight="1" hidden="1">
      <c r="A65" s="8">
        <v>59</v>
      </c>
      <c r="B65" s="47" t="s">
        <v>29</v>
      </c>
      <c r="C65" s="31" t="s">
        <v>23</v>
      </c>
      <c r="D65" s="31">
        <v>2011</v>
      </c>
      <c r="E65" s="31">
        <v>2015</v>
      </c>
      <c r="F65" s="40" t="s">
        <v>25</v>
      </c>
      <c r="G65" s="40" t="s">
        <v>26</v>
      </c>
      <c r="H65" s="23">
        <f aca="true" t="shared" si="13" ref="H65:H70">SUM(I65:R65)</f>
        <v>1010000</v>
      </c>
      <c r="I65" s="16">
        <v>0</v>
      </c>
      <c r="J65" s="16">
        <v>0</v>
      </c>
      <c r="K65" s="16">
        <v>10000</v>
      </c>
      <c r="L65" s="16">
        <v>500000</v>
      </c>
      <c r="M65" s="16">
        <v>500000</v>
      </c>
      <c r="N65" s="16">
        <v>0</v>
      </c>
      <c r="O65" s="16">
        <v>0</v>
      </c>
      <c r="P65" s="16">
        <v>0</v>
      </c>
      <c r="Q65" s="16">
        <v>0</v>
      </c>
      <c r="R65" s="16">
        <v>0</v>
      </c>
      <c r="S65" s="41">
        <v>1010000</v>
      </c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  <c r="BF65" s="24"/>
      <c r="BG65" s="24"/>
      <c r="BH65" s="24"/>
      <c r="BI65" s="24"/>
      <c r="BJ65" s="24"/>
      <c r="BK65" s="24"/>
      <c r="BL65" s="24"/>
      <c r="BM65" s="24"/>
      <c r="BN65" s="24"/>
      <c r="BO65" s="24"/>
      <c r="BP65" s="24"/>
      <c r="BQ65" s="24"/>
      <c r="BR65" s="24"/>
      <c r="BS65" s="24"/>
      <c r="BT65" s="24"/>
      <c r="BU65" s="24"/>
      <c r="BV65" s="24"/>
      <c r="BW65" s="24"/>
      <c r="BX65" s="24"/>
      <c r="BY65" s="24"/>
      <c r="BZ65" s="24"/>
      <c r="CA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  <c r="CQ65" s="24"/>
      <c r="CR65" s="24"/>
      <c r="CS65" s="24"/>
      <c r="CT65" s="24"/>
      <c r="CU65" s="24"/>
      <c r="CV65" s="24"/>
      <c r="CW65" s="24"/>
      <c r="CX65" s="24"/>
      <c r="CY65" s="24"/>
      <c r="CZ65" s="24"/>
      <c r="DA65" s="24"/>
      <c r="DB65" s="24"/>
      <c r="DC65" s="24"/>
      <c r="DD65" s="24"/>
      <c r="DE65" s="24"/>
      <c r="DF65" s="24"/>
      <c r="DG65" s="24"/>
      <c r="DH65" s="24"/>
      <c r="DI65" s="24"/>
      <c r="DJ65" s="24"/>
      <c r="DK65" s="24"/>
      <c r="DL65" s="24"/>
      <c r="DM65" s="24"/>
      <c r="DN65" s="24"/>
      <c r="DO65" s="24"/>
      <c r="DP65" s="24"/>
      <c r="DQ65" s="24"/>
      <c r="DR65" s="24"/>
      <c r="DS65" s="24"/>
      <c r="DT65" s="24"/>
      <c r="DU65" s="24"/>
      <c r="DV65" s="24"/>
      <c r="DW65" s="24"/>
      <c r="DX65" s="24"/>
      <c r="DY65" s="24"/>
      <c r="DZ65" s="24"/>
      <c r="EA65" s="24"/>
      <c r="EB65" s="24"/>
      <c r="EC65" s="24"/>
      <c r="ED65" s="24"/>
      <c r="EE65" s="24"/>
      <c r="EF65" s="24"/>
      <c r="EG65" s="24"/>
      <c r="EH65" s="24"/>
      <c r="EI65" s="24"/>
      <c r="EJ65" s="24"/>
      <c r="EK65" s="24"/>
      <c r="EL65" s="24"/>
      <c r="EM65" s="24"/>
      <c r="EN65" s="24"/>
      <c r="EO65" s="24"/>
      <c r="EP65" s="24"/>
      <c r="EQ65" s="24"/>
      <c r="ER65" s="24"/>
      <c r="ES65" s="24"/>
      <c r="ET65" s="24"/>
      <c r="EU65" s="24"/>
      <c r="EV65" s="24"/>
      <c r="EW65" s="24"/>
      <c r="EX65" s="24"/>
      <c r="EY65" s="24"/>
      <c r="EZ65" s="24"/>
      <c r="FA65" s="24"/>
      <c r="FB65" s="24"/>
      <c r="FC65" s="24"/>
      <c r="FD65" s="24"/>
      <c r="FE65" s="24"/>
      <c r="FF65" s="24"/>
      <c r="FG65" s="24"/>
      <c r="FH65" s="24"/>
      <c r="FI65" s="24"/>
      <c r="FJ65" s="24"/>
      <c r="FK65" s="24"/>
      <c r="FL65" s="24"/>
      <c r="FM65" s="24"/>
      <c r="FN65" s="24"/>
    </row>
    <row r="66" spans="1:170" ht="25.5" hidden="1">
      <c r="A66" s="8">
        <v>60</v>
      </c>
      <c r="B66" s="47" t="s">
        <v>30</v>
      </c>
      <c r="C66" s="31" t="s">
        <v>23</v>
      </c>
      <c r="D66" s="31">
        <v>2011</v>
      </c>
      <c r="E66" s="31">
        <v>2014</v>
      </c>
      <c r="F66" s="40" t="s">
        <v>25</v>
      </c>
      <c r="G66" s="40" t="s">
        <v>26</v>
      </c>
      <c r="H66" s="23">
        <f t="shared" si="13"/>
        <v>150000</v>
      </c>
      <c r="I66" s="16">
        <v>0</v>
      </c>
      <c r="J66" s="16">
        <v>0</v>
      </c>
      <c r="K66" s="16">
        <v>50000</v>
      </c>
      <c r="L66" s="16">
        <v>100000</v>
      </c>
      <c r="M66" s="16">
        <v>0</v>
      </c>
      <c r="N66" s="16">
        <v>0</v>
      </c>
      <c r="O66" s="16">
        <v>0</v>
      </c>
      <c r="P66" s="16">
        <v>0</v>
      </c>
      <c r="Q66" s="16">
        <v>0</v>
      </c>
      <c r="R66" s="16">
        <v>0</v>
      </c>
      <c r="S66" s="41">
        <v>150000</v>
      </c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  <c r="BF66" s="24"/>
      <c r="BG66" s="24"/>
      <c r="BH66" s="24"/>
      <c r="BI66" s="24"/>
      <c r="BJ66" s="24"/>
      <c r="BK66" s="24"/>
      <c r="BL66" s="24"/>
      <c r="BM66" s="24"/>
      <c r="BN66" s="24"/>
      <c r="BO66" s="24"/>
      <c r="BP66" s="24"/>
      <c r="BQ66" s="24"/>
      <c r="BR66" s="24"/>
      <c r="BS66" s="24"/>
      <c r="BT66" s="24"/>
      <c r="BU66" s="24"/>
      <c r="BV66" s="24"/>
      <c r="BW66" s="24"/>
      <c r="BX66" s="24"/>
      <c r="BY66" s="24"/>
      <c r="BZ66" s="24"/>
      <c r="CA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  <c r="CQ66" s="24"/>
      <c r="CR66" s="24"/>
      <c r="CS66" s="24"/>
      <c r="CT66" s="24"/>
      <c r="CU66" s="24"/>
      <c r="CV66" s="24"/>
      <c r="CW66" s="24"/>
      <c r="CX66" s="24"/>
      <c r="CY66" s="24"/>
      <c r="CZ66" s="24"/>
      <c r="DA66" s="24"/>
      <c r="DB66" s="24"/>
      <c r="DC66" s="24"/>
      <c r="DD66" s="24"/>
      <c r="DE66" s="24"/>
      <c r="DF66" s="24"/>
      <c r="DG66" s="24"/>
      <c r="DH66" s="24"/>
      <c r="DI66" s="24"/>
      <c r="DJ66" s="24"/>
      <c r="DK66" s="24"/>
      <c r="DL66" s="24"/>
      <c r="DM66" s="24"/>
      <c r="DN66" s="24"/>
      <c r="DO66" s="24"/>
      <c r="DP66" s="24"/>
      <c r="DQ66" s="24"/>
      <c r="DR66" s="24"/>
      <c r="DS66" s="24"/>
      <c r="DT66" s="24"/>
      <c r="DU66" s="24"/>
      <c r="DV66" s="24"/>
      <c r="DW66" s="24"/>
      <c r="DX66" s="24"/>
      <c r="DY66" s="24"/>
      <c r="DZ66" s="24"/>
      <c r="EA66" s="24"/>
      <c r="EB66" s="24"/>
      <c r="EC66" s="24"/>
      <c r="ED66" s="24"/>
      <c r="EE66" s="24"/>
      <c r="EF66" s="24"/>
      <c r="EG66" s="24"/>
      <c r="EH66" s="24"/>
      <c r="EI66" s="24"/>
      <c r="EJ66" s="24"/>
      <c r="EK66" s="24"/>
      <c r="EL66" s="24"/>
      <c r="EM66" s="24"/>
      <c r="EN66" s="24"/>
      <c r="EO66" s="24"/>
      <c r="EP66" s="24"/>
      <c r="EQ66" s="24"/>
      <c r="ER66" s="24"/>
      <c r="ES66" s="24"/>
      <c r="ET66" s="24"/>
      <c r="EU66" s="24"/>
      <c r="EV66" s="24"/>
      <c r="EW66" s="24"/>
      <c r="EX66" s="24"/>
      <c r="EY66" s="24"/>
      <c r="EZ66" s="24"/>
      <c r="FA66" s="24"/>
      <c r="FB66" s="24"/>
      <c r="FC66" s="24"/>
      <c r="FD66" s="24"/>
      <c r="FE66" s="24"/>
      <c r="FF66" s="24"/>
      <c r="FG66" s="24"/>
      <c r="FH66" s="24"/>
      <c r="FI66" s="24"/>
      <c r="FJ66" s="24"/>
      <c r="FK66" s="24"/>
      <c r="FL66" s="24"/>
      <c r="FM66" s="24"/>
      <c r="FN66" s="24"/>
    </row>
    <row r="67" spans="1:170" ht="38.25" hidden="1">
      <c r="A67" s="8">
        <v>61</v>
      </c>
      <c r="B67" s="47" t="s">
        <v>64</v>
      </c>
      <c r="C67" s="31" t="s">
        <v>23</v>
      </c>
      <c r="D67" s="31">
        <v>2011</v>
      </c>
      <c r="E67" s="31">
        <v>2013</v>
      </c>
      <c r="F67" s="40" t="s">
        <v>25</v>
      </c>
      <c r="G67" s="40" t="s">
        <v>26</v>
      </c>
      <c r="H67" s="23">
        <f t="shared" si="13"/>
        <v>550000</v>
      </c>
      <c r="I67" s="16">
        <v>150000</v>
      </c>
      <c r="J67" s="16">
        <v>200000</v>
      </c>
      <c r="K67" s="41">
        <v>200000</v>
      </c>
      <c r="L67" s="16">
        <v>0</v>
      </c>
      <c r="M67" s="16">
        <v>0</v>
      </c>
      <c r="N67" s="16">
        <v>0</v>
      </c>
      <c r="O67" s="16">
        <v>0</v>
      </c>
      <c r="P67" s="16">
        <v>0</v>
      </c>
      <c r="Q67" s="16">
        <v>0</v>
      </c>
      <c r="R67" s="16">
        <v>0</v>
      </c>
      <c r="S67" s="41">
        <f t="shared" si="11"/>
        <v>200000</v>
      </c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  <c r="BF67" s="24"/>
      <c r="BG67" s="24"/>
      <c r="BH67" s="24"/>
      <c r="BI67" s="24"/>
      <c r="BJ67" s="24"/>
      <c r="BK67" s="24"/>
      <c r="BL67" s="24"/>
      <c r="BM67" s="24"/>
      <c r="BN67" s="24"/>
      <c r="BO67" s="24"/>
      <c r="BP67" s="24"/>
      <c r="BQ67" s="24"/>
      <c r="BR67" s="24"/>
      <c r="BS67" s="24"/>
      <c r="BT67" s="24"/>
      <c r="BU67" s="24"/>
      <c r="BV67" s="24"/>
      <c r="BW67" s="24"/>
      <c r="BX67" s="24"/>
      <c r="BY67" s="24"/>
      <c r="BZ67" s="24"/>
      <c r="CA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  <c r="CQ67" s="24"/>
      <c r="CR67" s="24"/>
      <c r="CS67" s="24"/>
      <c r="CT67" s="24"/>
      <c r="CU67" s="24"/>
      <c r="CV67" s="24"/>
      <c r="CW67" s="24"/>
      <c r="CX67" s="24"/>
      <c r="CY67" s="24"/>
      <c r="CZ67" s="24"/>
      <c r="DA67" s="24"/>
      <c r="DB67" s="24"/>
      <c r="DC67" s="24"/>
      <c r="DD67" s="24"/>
      <c r="DE67" s="24"/>
      <c r="DF67" s="24"/>
      <c r="DG67" s="24"/>
      <c r="DH67" s="24"/>
      <c r="DI67" s="24"/>
      <c r="DJ67" s="24"/>
      <c r="DK67" s="24"/>
      <c r="DL67" s="24"/>
      <c r="DM67" s="24"/>
      <c r="DN67" s="24"/>
      <c r="DO67" s="24"/>
      <c r="DP67" s="24"/>
      <c r="DQ67" s="24"/>
      <c r="DR67" s="24"/>
      <c r="DS67" s="24"/>
      <c r="DT67" s="24"/>
      <c r="DU67" s="24"/>
      <c r="DV67" s="24"/>
      <c r="DW67" s="24"/>
      <c r="DX67" s="24"/>
      <c r="DY67" s="24"/>
      <c r="DZ67" s="24"/>
      <c r="EA67" s="24"/>
      <c r="EB67" s="24"/>
      <c r="EC67" s="24"/>
      <c r="ED67" s="24"/>
      <c r="EE67" s="24"/>
      <c r="EF67" s="24"/>
      <c r="EG67" s="24"/>
      <c r="EH67" s="24"/>
      <c r="EI67" s="24"/>
      <c r="EJ67" s="24"/>
      <c r="EK67" s="24"/>
      <c r="EL67" s="24"/>
      <c r="EM67" s="24"/>
      <c r="EN67" s="24"/>
      <c r="EO67" s="24"/>
      <c r="EP67" s="24"/>
      <c r="EQ67" s="24"/>
      <c r="ER67" s="24"/>
      <c r="ES67" s="24"/>
      <c r="ET67" s="24"/>
      <c r="EU67" s="24"/>
      <c r="EV67" s="24"/>
      <c r="EW67" s="24"/>
      <c r="EX67" s="24"/>
      <c r="EY67" s="24"/>
      <c r="EZ67" s="24"/>
      <c r="FA67" s="24"/>
      <c r="FB67" s="24"/>
      <c r="FC67" s="24"/>
      <c r="FD67" s="24"/>
      <c r="FE67" s="24"/>
      <c r="FF67" s="24"/>
      <c r="FG67" s="24"/>
      <c r="FH67" s="24"/>
      <c r="FI67" s="24"/>
      <c r="FJ67" s="24"/>
      <c r="FK67" s="24"/>
      <c r="FL67" s="24"/>
      <c r="FM67" s="24"/>
      <c r="FN67" s="24"/>
    </row>
    <row r="68" spans="1:170" ht="13.5" customHeight="1" hidden="1">
      <c r="A68" s="8">
        <v>62</v>
      </c>
      <c r="B68" s="47" t="s">
        <v>31</v>
      </c>
      <c r="C68" s="31" t="s">
        <v>23</v>
      </c>
      <c r="D68" s="31">
        <v>2011</v>
      </c>
      <c r="E68" s="31">
        <v>2013</v>
      </c>
      <c r="F68" s="40" t="s">
        <v>25</v>
      </c>
      <c r="G68" s="40" t="s">
        <v>26</v>
      </c>
      <c r="H68" s="23">
        <f t="shared" si="13"/>
        <v>2081662</v>
      </c>
      <c r="I68" s="16">
        <v>581662</v>
      </c>
      <c r="J68" s="16">
        <v>100000</v>
      </c>
      <c r="K68" s="41">
        <v>1400000</v>
      </c>
      <c r="L68" s="16">
        <v>0</v>
      </c>
      <c r="M68" s="16">
        <v>0</v>
      </c>
      <c r="N68" s="16">
        <v>0</v>
      </c>
      <c r="O68" s="16">
        <v>0</v>
      </c>
      <c r="P68" s="16">
        <v>0</v>
      </c>
      <c r="Q68" s="16">
        <v>0</v>
      </c>
      <c r="R68" s="16">
        <v>0</v>
      </c>
      <c r="S68" s="41">
        <f t="shared" si="11"/>
        <v>1400000</v>
      </c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  <c r="BF68" s="24"/>
      <c r="BG68" s="24"/>
      <c r="BH68" s="24"/>
      <c r="BI68" s="24"/>
      <c r="BJ68" s="24"/>
      <c r="BK68" s="24"/>
      <c r="BL68" s="24"/>
      <c r="BM68" s="24"/>
      <c r="BN68" s="24"/>
      <c r="BO68" s="24"/>
      <c r="BP68" s="24"/>
      <c r="BQ68" s="24"/>
      <c r="BR68" s="24"/>
      <c r="BS68" s="24"/>
      <c r="BT68" s="24"/>
      <c r="BU68" s="24"/>
      <c r="BV68" s="24"/>
      <c r="BW68" s="24"/>
      <c r="BX68" s="24"/>
      <c r="BY68" s="24"/>
      <c r="BZ68" s="24"/>
      <c r="CA68" s="24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  <c r="CQ68" s="24"/>
      <c r="CR68" s="24"/>
      <c r="CS68" s="24"/>
      <c r="CT68" s="24"/>
      <c r="CU68" s="24"/>
      <c r="CV68" s="24"/>
      <c r="CW68" s="24"/>
      <c r="CX68" s="24"/>
      <c r="CY68" s="24"/>
      <c r="CZ68" s="24"/>
      <c r="DA68" s="24"/>
      <c r="DB68" s="24"/>
      <c r="DC68" s="24"/>
      <c r="DD68" s="24"/>
      <c r="DE68" s="24"/>
      <c r="DF68" s="24"/>
      <c r="DG68" s="24"/>
      <c r="DH68" s="24"/>
      <c r="DI68" s="24"/>
      <c r="DJ68" s="24"/>
      <c r="DK68" s="24"/>
      <c r="DL68" s="24"/>
      <c r="DM68" s="24"/>
      <c r="DN68" s="24"/>
      <c r="DO68" s="24"/>
      <c r="DP68" s="24"/>
      <c r="DQ68" s="24"/>
      <c r="DR68" s="24"/>
      <c r="DS68" s="24"/>
      <c r="DT68" s="24"/>
      <c r="DU68" s="24"/>
      <c r="DV68" s="24"/>
      <c r="DW68" s="24"/>
      <c r="DX68" s="24"/>
      <c r="DY68" s="24"/>
      <c r="DZ68" s="24"/>
      <c r="EA68" s="24"/>
      <c r="EB68" s="24"/>
      <c r="EC68" s="24"/>
      <c r="ED68" s="24"/>
      <c r="EE68" s="24"/>
      <c r="EF68" s="24"/>
      <c r="EG68" s="24"/>
      <c r="EH68" s="24"/>
      <c r="EI68" s="24"/>
      <c r="EJ68" s="24"/>
      <c r="EK68" s="24"/>
      <c r="EL68" s="24"/>
      <c r="EM68" s="24"/>
      <c r="EN68" s="24"/>
      <c r="EO68" s="24"/>
      <c r="EP68" s="24"/>
      <c r="EQ68" s="24"/>
      <c r="ER68" s="24"/>
      <c r="ES68" s="24"/>
      <c r="ET68" s="24"/>
      <c r="EU68" s="24"/>
      <c r="EV68" s="24"/>
      <c r="EW68" s="24"/>
      <c r="EX68" s="24"/>
      <c r="EY68" s="24"/>
      <c r="EZ68" s="24"/>
      <c r="FA68" s="24"/>
      <c r="FB68" s="24"/>
      <c r="FC68" s="24"/>
      <c r="FD68" s="24"/>
      <c r="FE68" s="24"/>
      <c r="FF68" s="24"/>
      <c r="FG68" s="24"/>
      <c r="FH68" s="24"/>
      <c r="FI68" s="24"/>
      <c r="FJ68" s="24"/>
      <c r="FK68" s="24"/>
      <c r="FL68" s="24"/>
      <c r="FM68" s="24"/>
      <c r="FN68" s="24"/>
    </row>
    <row r="69" spans="1:170" ht="40.5" customHeight="1" hidden="1">
      <c r="A69" s="8">
        <v>63</v>
      </c>
      <c r="B69" s="50" t="s">
        <v>69</v>
      </c>
      <c r="C69" s="31" t="s">
        <v>23</v>
      </c>
      <c r="D69" s="31">
        <v>2011</v>
      </c>
      <c r="E69" s="31">
        <v>2020</v>
      </c>
      <c r="F69" s="40" t="s">
        <v>25</v>
      </c>
      <c r="G69" s="40" t="s">
        <v>26</v>
      </c>
      <c r="H69" s="23">
        <f t="shared" si="13"/>
        <v>149975</v>
      </c>
      <c r="I69" s="16">
        <v>39975</v>
      </c>
      <c r="J69" s="45">
        <f>30000+20000-20000</f>
        <v>30000</v>
      </c>
      <c r="K69" s="41">
        <v>10000</v>
      </c>
      <c r="L69" s="41">
        <v>10000</v>
      </c>
      <c r="M69" s="41">
        <v>10000</v>
      </c>
      <c r="N69" s="41">
        <v>10000</v>
      </c>
      <c r="O69" s="41">
        <v>10000</v>
      </c>
      <c r="P69" s="41">
        <v>10000</v>
      </c>
      <c r="Q69" s="41">
        <v>10000</v>
      </c>
      <c r="R69" s="41">
        <v>10000</v>
      </c>
      <c r="S69" s="41">
        <f t="shared" si="11"/>
        <v>80000</v>
      </c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  <c r="BF69" s="24"/>
      <c r="BG69" s="24"/>
      <c r="BH69" s="24"/>
      <c r="BI69" s="24"/>
      <c r="BJ69" s="24"/>
      <c r="BK69" s="24"/>
      <c r="BL69" s="24"/>
      <c r="BM69" s="24"/>
      <c r="BN69" s="24"/>
      <c r="BO69" s="24"/>
      <c r="BP69" s="24"/>
      <c r="BQ69" s="24"/>
      <c r="BR69" s="24"/>
      <c r="BS69" s="24"/>
      <c r="BT69" s="24"/>
      <c r="BU69" s="24"/>
      <c r="BV69" s="24"/>
      <c r="BW69" s="24"/>
      <c r="BX69" s="24"/>
      <c r="BY69" s="24"/>
      <c r="BZ69" s="24"/>
      <c r="CA69" s="24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  <c r="CQ69" s="24"/>
      <c r="CR69" s="24"/>
      <c r="CS69" s="24"/>
      <c r="CT69" s="24"/>
      <c r="CU69" s="24"/>
      <c r="CV69" s="24"/>
      <c r="CW69" s="24"/>
      <c r="CX69" s="24"/>
      <c r="CY69" s="24"/>
      <c r="CZ69" s="24"/>
      <c r="DA69" s="24"/>
      <c r="DB69" s="24"/>
      <c r="DC69" s="24"/>
      <c r="DD69" s="24"/>
      <c r="DE69" s="24"/>
      <c r="DF69" s="24"/>
      <c r="DG69" s="24"/>
      <c r="DH69" s="24"/>
      <c r="DI69" s="24"/>
      <c r="DJ69" s="24"/>
      <c r="DK69" s="24"/>
      <c r="DL69" s="24"/>
      <c r="DM69" s="24"/>
      <c r="DN69" s="24"/>
      <c r="DO69" s="24"/>
      <c r="DP69" s="24"/>
      <c r="DQ69" s="24"/>
      <c r="DR69" s="24"/>
      <c r="DS69" s="24"/>
      <c r="DT69" s="24"/>
      <c r="DU69" s="24"/>
      <c r="DV69" s="24"/>
      <c r="DW69" s="24"/>
      <c r="DX69" s="24"/>
      <c r="DY69" s="24"/>
      <c r="DZ69" s="24"/>
      <c r="EA69" s="24"/>
      <c r="EB69" s="24"/>
      <c r="EC69" s="24"/>
      <c r="ED69" s="24"/>
      <c r="EE69" s="24"/>
      <c r="EF69" s="24"/>
      <c r="EG69" s="24"/>
      <c r="EH69" s="24"/>
      <c r="EI69" s="24"/>
      <c r="EJ69" s="24"/>
      <c r="EK69" s="24"/>
      <c r="EL69" s="24"/>
      <c r="EM69" s="24"/>
      <c r="EN69" s="24"/>
      <c r="EO69" s="24"/>
      <c r="EP69" s="24"/>
      <c r="EQ69" s="24"/>
      <c r="ER69" s="24"/>
      <c r="ES69" s="24"/>
      <c r="ET69" s="24"/>
      <c r="EU69" s="24"/>
      <c r="EV69" s="24"/>
      <c r="EW69" s="24"/>
      <c r="EX69" s="24"/>
      <c r="EY69" s="24"/>
      <c r="EZ69" s="24"/>
      <c r="FA69" s="24"/>
      <c r="FB69" s="24"/>
      <c r="FC69" s="24"/>
      <c r="FD69" s="24"/>
      <c r="FE69" s="24"/>
      <c r="FF69" s="24"/>
      <c r="FG69" s="24"/>
      <c r="FH69" s="24"/>
      <c r="FI69" s="24"/>
      <c r="FJ69" s="24"/>
      <c r="FK69" s="24"/>
      <c r="FL69" s="24"/>
      <c r="FM69" s="24"/>
      <c r="FN69" s="24"/>
    </row>
    <row r="70" spans="1:170" ht="25.5" hidden="1">
      <c r="A70" s="8">
        <v>64</v>
      </c>
      <c r="B70" s="50" t="s">
        <v>28</v>
      </c>
      <c r="C70" s="31" t="s">
        <v>23</v>
      </c>
      <c r="D70" s="31">
        <v>2011</v>
      </c>
      <c r="E70" s="31">
        <v>2020</v>
      </c>
      <c r="F70" s="40" t="s">
        <v>25</v>
      </c>
      <c r="G70" s="40" t="s">
        <v>26</v>
      </c>
      <c r="H70" s="23">
        <f t="shared" si="13"/>
        <v>2049998</v>
      </c>
      <c r="I70" s="16">
        <v>149998</v>
      </c>
      <c r="J70" s="45">
        <f>100000+30000+20000</f>
        <v>150000</v>
      </c>
      <c r="K70" s="41">
        <v>100000</v>
      </c>
      <c r="L70" s="41">
        <v>100000</v>
      </c>
      <c r="M70" s="41">
        <v>100000</v>
      </c>
      <c r="N70" s="41">
        <v>100000</v>
      </c>
      <c r="O70" s="41">
        <v>250000</v>
      </c>
      <c r="P70" s="41">
        <v>250000</v>
      </c>
      <c r="Q70" s="41">
        <v>350000</v>
      </c>
      <c r="R70" s="41">
        <v>500000</v>
      </c>
      <c r="S70" s="41">
        <f t="shared" si="11"/>
        <v>1750000</v>
      </c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  <c r="BF70" s="24"/>
      <c r="BG70" s="24"/>
      <c r="BH70" s="24"/>
      <c r="BI70" s="24"/>
      <c r="BJ70" s="24"/>
      <c r="BK70" s="24"/>
      <c r="BL70" s="24"/>
      <c r="BM70" s="24"/>
      <c r="BN70" s="24"/>
      <c r="BO70" s="24"/>
      <c r="BP70" s="24"/>
      <c r="BQ70" s="24"/>
      <c r="BR70" s="24"/>
      <c r="BS70" s="24"/>
      <c r="BT70" s="24"/>
      <c r="BU70" s="24"/>
      <c r="BV70" s="24"/>
      <c r="BW70" s="24"/>
      <c r="BX70" s="24"/>
      <c r="BY70" s="24"/>
      <c r="BZ70" s="24"/>
      <c r="CA70" s="24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  <c r="CQ70" s="24"/>
      <c r="CR70" s="24"/>
      <c r="CS70" s="24"/>
      <c r="CT70" s="24"/>
      <c r="CU70" s="24"/>
      <c r="CV70" s="24"/>
      <c r="CW70" s="24"/>
      <c r="CX70" s="24"/>
      <c r="CY70" s="24"/>
      <c r="CZ70" s="24"/>
      <c r="DA70" s="24"/>
      <c r="DB70" s="24"/>
      <c r="DC70" s="24"/>
      <c r="DD70" s="24"/>
      <c r="DE70" s="24"/>
      <c r="DF70" s="24"/>
      <c r="DG70" s="24"/>
      <c r="DH70" s="24"/>
      <c r="DI70" s="24"/>
      <c r="DJ70" s="24"/>
      <c r="DK70" s="24"/>
      <c r="DL70" s="24"/>
      <c r="DM70" s="24"/>
      <c r="DN70" s="24"/>
      <c r="DO70" s="24"/>
      <c r="DP70" s="24"/>
      <c r="DQ70" s="24"/>
      <c r="DR70" s="24"/>
      <c r="DS70" s="24"/>
      <c r="DT70" s="24"/>
      <c r="DU70" s="24"/>
      <c r="DV70" s="24"/>
      <c r="DW70" s="24"/>
      <c r="DX70" s="24"/>
      <c r="DY70" s="24"/>
      <c r="DZ70" s="24"/>
      <c r="EA70" s="24"/>
      <c r="EB70" s="24"/>
      <c r="EC70" s="24"/>
      <c r="ED70" s="24"/>
      <c r="EE70" s="24"/>
      <c r="EF70" s="24"/>
      <c r="EG70" s="24"/>
      <c r="EH70" s="24"/>
      <c r="EI70" s="24"/>
      <c r="EJ70" s="24"/>
      <c r="EK70" s="24"/>
      <c r="EL70" s="24"/>
      <c r="EM70" s="24"/>
      <c r="EN70" s="24"/>
      <c r="EO70" s="24"/>
      <c r="EP70" s="24"/>
      <c r="EQ70" s="24"/>
      <c r="ER70" s="24"/>
      <c r="ES70" s="24"/>
      <c r="ET70" s="24"/>
      <c r="EU70" s="24"/>
      <c r="EV70" s="24"/>
      <c r="EW70" s="24"/>
      <c r="EX70" s="24"/>
      <c r="EY70" s="24"/>
      <c r="EZ70" s="24"/>
      <c r="FA70" s="24"/>
      <c r="FB70" s="24"/>
      <c r="FC70" s="24"/>
      <c r="FD70" s="24"/>
      <c r="FE70" s="24"/>
      <c r="FF70" s="24"/>
      <c r="FG70" s="24"/>
      <c r="FH70" s="24"/>
      <c r="FI70" s="24"/>
      <c r="FJ70" s="24"/>
      <c r="FK70" s="24"/>
      <c r="FL70" s="24"/>
      <c r="FM70" s="24"/>
      <c r="FN70" s="24"/>
    </row>
    <row r="71" spans="1:170" ht="27.75" thickBot="1">
      <c r="A71" s="8">
        <v>65</v>
      </c>
      <c r="B71" s="30" t="s">
        <v>137</v>
      </c>
      <c r="C71" s="31" t="s">
        <v>23</v>
      </c>
      <c r="D71" s="31">
        <v>2011</v>
      </c>
      <c r="E71" s="31">
        <v>2020</v>
      </c>
      <c r="F71" s="74" t="s">
        <v>0</v>
      </c>
      <c r="G71" s="74"/>
      <c r="H71" s="23">
        <f>SUM(H72:H93)</f>
        <v>74966182.55</v>
      </c>
      <c r="I71" s="23">
        <f>SUM(I72:I93)</f>
        <v>6529137</v>
      </c>
      <c r="J71" s="23">
        <f>SUM(J72:J93)</f>
        <v>6652045.55</v>
      </c>
      <c r="K71" s="38">
        <f>SUM(K72:K93)</f>
        <v>8275000</v>
      </c>
      <c r="L71" s="38">
        <f aca="true" t="shared" si="14" ref="L71:R71">SUM(L72:L89)</f>
        <v>5560000</v>
      </c>
      <c r="M71" s="38">
        <f t="shared" si="14"/>
        <v>7900000</v>
      </c>
      <c r="N71" s="38">
        <f t="shared" si="14"/>
        <v>9650000</v>
      </c>
      <c r="O71" s="38">
        <f t="shared" si="14"/>
        <v>7150000</v>
      </c>
      <c r="P71" s="38">
        <f t="shared" si="14"/>
        <v>9700000</v>
      </c>
      <c r="Q71" s="38">
        <f t="shared" si="14"/>
        <v>8600000</v>
      </c>
      <c r="R71" s="38">
        <f t="shared" si="14"/>
        <v>5100000</v>
      </c>
      <c r="S71" s="38">
        <f>SUM(S72:S93)</f>
        <v>61915000</v>
      </c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  <c r="BF71" s="24"/>
      <c r="BG71" s="24"/>
      <c r="BH71" s="24"/>
      <c r="BI71" s="24"/>
      <c r="BJ71" s="24"/>
      <c r="BK71" s="24"/>
      <c r="BL71" s="24"/>
      <c r="BM71" s="24"/>
      <c r="BN71" s="24"/>
      <c r="BO71" s="24"/>
      <c r="BP71" s="24"/>
      <c r="BQ71" s="24"/>
      <c r="BR71" s="24"/>
      <c r="BS71" s="24"/>
      <c r="BT71" s="24"/>
      <c r="BU71" s="24"/>
      <c r="BV71" s="24"/>
      <c r="BW71" s="24"/>
      <c r="BX71" s="24"/>
      <c r="BY71" s="24"/>
      <c r="BZ71" s="24"/>
      <c r="CA71" s="24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  <c r="CQ71" s="24"/>
      <c r="CR71" s="24"/>
      <c r="CS71" s="24"/>
      <c r="CT71" s="24"/>
      <c r="CU71" s="24"/>
      <c r="CV71" s="24"/>
      <c r="CW71" s="24"/>
      <c r="CX71" s="24"/>
      <c r="CY71" s="24"/>
      <c r="CZ71" s="24"/>
      <c r="DA71" s="24"/>
      <c r="DB71" s="24"/>
      <c r="DC71" s="24"/>
      <c r="DD71" s="24"/>
      <c r="DE71" s="24"/>
      <c r="DF71" s="24"/>
      <c r="DG71" s="24"/>
      <c r="DH71" s="24"/>
      <c r="DI71" s="24"/>
      <c r="DJ71" s="24"/>
      <c r="DK71" s="24"/>
      <c r="DL71" s="24"/>
      <c r="DM71" s="24"/>
      <c r="DN71" s="24"/>
      <c r="DO71" s="24"/>
      <c r="DP71" s="24"/>
      <c r="DQ71" s="24"/>
      <c r="DR71" s="24"/>
      <c r="DS71" s="24"/>
      <c r="DT71" s="24"/>
      <c r="DU71" s="24"/>
      <c r="DV71" s="24"/>
      <c r="DW71" s="24"/>
      <c r="DX71" s="24"/>
      <c r="DY71" s="24"/>
      <c r="DZ71" s="24"/>
      <c r="EA71" s="24"/>
      <c r="EB71" s="24"/>
      <c r="EC71" s="24"/>
      <c r="ED71" s="24"/>
      <c r="EE71" s="24"/>
      <c r="EF71" s="24"/>
      <c r="EG71" s="24"/>
      <c r="EH71" s="24"/>
      <c r="EI71" s="24"/>
      <c r="EJ71" s="24"/>
      <c r="EK71" s="24"/>
      <c r="EL71" s="24"/>
      <c r="EM71" s="24"/>
      <c r="EN71" s="24"/>
      <c r="EO71" s="24"/>
      <c r="EP71" s="24"/>
      <c r="EQ71" s="24"/>
      <c r="ER71" s="24"/>
      <c r="ES71" s="24"/>
      <c r="ET71" s="24"/>
      <c r="EU71" s="24"/>
      <c r="EV71" s="24"/>
      <c r="EW71" s="24"/>
      <c r="EX71" s="24"/>
      <c r="EY71" s="24"/>
      <c r="EZ71" s="24"/>
      <c r="FA71" s="24"/>
      <c r="FB71" s="24"/>
      <c r="FC71" s="24"/>
      <c r="FD71" s="24"/>
      <c r="FE71" s="24"/>
      <c r="FF71" s="24"/>
      <c r="FG71" s="24"/>
      <c r="FH71" s="24"/>
      <c r="FI71" s="24"/>
      <c r="FJ71" s="24"/>
      <c r="FK71" s="24"/>
      <c r="FL71" s="24"/>
      <c r="FM71" s="24"/>
      <c r="FN71" s="24"/>
    </row>
    <row r="72" spans="1:170" ht="25.5" hidden="1">
      <c r="A72" s="8">
        <v>66</v>
      </c>
      <c r="B72" s="50" t="s">
        <v>32</v>
      </c>
      <c r="C72" s="31" t="s">
        <v>23</v>
      </c>
      <c r="D72" s="31">
        <v>2011</v>
      </c>
      <c r="E72" s="31">
        <v>2012</v>
      </c>
      <c r="F72" s="31">
        <v>600</v>
      </c>
      <c r="G72" s="31">
        <v>60016</v>
      </c>
      <c r="H72" s="23">
        <f>SUM(I72:R72)</f>
        <v>53725</v>
      </c>
      <c r="I72" s="16">
        <v>2706</v>
      </c>
      <c r="J72" s="45">
        <f>175019-124000</f>
        <v>51019</v>
      </c>
      <c r="K72" s="16">
        <v>0</v>
      </c>
      <c r="L72" s="16">
        <v>0</v>
      </c>
      <c r="M72" s="16">
        <v>0</v>
      </c>
      <c r="N72" s="16">
        <v>0</v>
      </c>
      <c r="O72" s="16">
        <v>0</v>
      </c>
      <c r="P72" s="16">
        <v>0</v>
      </c>
      <c r="Q72" s="16">
        <v>0</v>
      </c>
      <c r="R72" s="16">
        <v>0</v>
      </c>
      <c r="S72" s="41">
        <v>0</v>
      </c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24"/>
      <c r="BG72" s="24"/>
      <c r="BH72" s="24"/>
      <c r="BI72" s="24"/>
      <c r="BJ72" s="24"/>
      <c r="BK72" s="24"/>
      <c r="BL72" s="24"/>
      <c r="BM72" s="24"/>
      <c r="BN72" s="24"/>
      <c r="BO72" s="24"/>
      <c r="BP72" s="24"/>
      <c r="BQ72" s="24"/>
      <c r="BR72" s="24"/>
      <c r="BS72" s="24"/>
      <c r="BT72" s="24"/>
      <c r="BU72" s="24"/>
      <c r="BV72" s="24"/>
      <c r="BW72" s="24"/>
      <c r="BX72" s="24"/>
      <c r="BY72" s="24"/>
      <c r="BZ72" s="24"/>
      <c r="CA72" s="24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  <c r="CQ72" s="24"/>
      <c r="CR72" s="24"/>
      <c r="CS72" s="24"/>
      <c r="CT72" s="24"/>
      <c r="CU72" s="24"/>
      <c r="CV72" s="24"/>
      <c r="CW72" s="24"/>
      <c r="CX72" s="24"/>
      <c r="CY72" s="24"/>
      <c r="CZ72" s="24"/>
      <c r="DA72" s="24"/>
      <c r="DB72" s="24"/>
      <c r="DC72" s="24"/>
      <c r="DD72" s="24"/>
      <c r="DE72" s="24"/>
      <c r="DF72" s="24"/>
      <c r="DG72" s="24"/>
      <c r="DH72" s="24"/>
      <c r="DI72" s="24"/>
      <c r="DJ72" s="24"/>
      <c r="DK72" s="24"/>
      <c r="DL72" s="24"/>
      <c r="DM72" s="24"/>
      <c r="DN72" s="24"/>
      <c r="DO72" s="24"/>
      <c r="DP72" s="24"/>
      <c r="DQ72" s="24"/>
      <c r="DR72" s="24"/>
      <c r="DS72" s="24"/>
      <c r="DT72" s="24"/>
      <c r="DU72" s="24"/>
      <c r="DV72" s="24"/>
      <c r="DW72" s="24"/>
      <c r="DX72" s="24"/>
      <c r="DY72" s="24"/>
      <c r="DZ72" s="24"/>
      <c r="EA72" s="24"/>
      <c r="EB72" s="24"/>
      <c r="EC72" s="24"/>
      <c r="ED72" s="24"/>
      <c r="EE72" s="24"/>
      <c r="EF72" s="24"/>
      <c r="EG72" s="24"/>
      <c r="EH72" s="24"/>
      <c r="EI72" s="24"/>
      <c r="EJ72" s="24"/>
      <c r="EK72" s="24"/>
      <c r="EL72" s="24"/>
      <c r="EM72" s="24"/>
      <c r="EN72" s="24"/>
      <c r="EO72" s="24"/>
      <c r="EP72" s="24"/>
      <c r="EQ72" s="24"/>
      <c r="ER72" s="24"/>
      <c r="ES72" s="24"/>
      <c r="ET72" s="24"/>
      <c r="EU72" s="24"/>
      <c r="EV72" s="24"/>
      <c r="EW72" s="24"/>
      <c r="EX72" s="24"/>
      <c r="EY72" s="24"/>
      <c r="EZ72" s="24"/>
      <c r="FA72" s="24"/>
      <c r="FB72" s="24"/>
      <c r="FC72" s="24"/>
      <c r="FD72" s="24"/>
      <c r="FE72" s="24"/>
      <c r="FF72" s="24"/>
      <c r="FG72" s="24"/>
      <c r="FH72" s="24"/>
      <c r="FI72" s="24"/>
      <c r="FJ72" s="24"/>
      <c r="FK72" s="24"/>
      <c r="FL72" s="24"/>
      <c r="FM72" s="24"/>
      <c r="FN72" s="24"/>
    </row>
    <row r="73" spans="1:170" ht="51" hidden="1">
      <c r="A73" s="8">
        <v>67</v>
      </c>
      <c r="B73" s="50" t="s">
        <v>57</v>
      </c>
      <c r="C73" s="31" t="s">
        <v>23</v>
      </c>
      <c r="D73" s="31">
        <v>2011</v>
      </c>
      <c r="E73" s="31">
        <v>2014</v>
      </c>
      <c r="F73" s="31">
        <v>600</v>
      </c>
      <c r="G73" s="31">
        <v>60016</v>
      </c>
      <c r="H73" s="23">
        <f aca="true" t="shared" si="15" ref="H73:H92">SUM(I73:R73)</f>
        <v>773305</v>
      </c>
      <c r="I73" s="16">
        <v>91305</v>
      </c>
      <c r="J73" s="45">
        <f>100000+180000+22000</f>
        <v>302000</v>
      </c>
      <c r="K73" s="46">
        <f>200000-20000</f>
        <v>180000</v>
      </c>
      <c r="L73" s="41">
        <v>200000</v>
      </c>
      <c r="M73" s="16">
        <v>0</v>
      </c>
      <c r="N73" s="16">
        <v>0</v>
      </c>
      <c r="O73" s="16">
        <v>0</v>
      </c>
      <c r="P73" s="16">
        <v>0</v>
      </c>
      <c r="Q73" s="16">
        <v>0</v>
      </c>
      <c r="R73" s="16">
        <v>0</v>
      </c>
      <c r="S73" s="41">
        <f aca="true" t="shared" si="16" ref="S73:S92">SUM(K73:R73)</f>
        <v>380000</v>
      </c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  <c r="BF73" s="24"/>
      <c r="BG73" s="24"/>
      <c r="BH73" s="24"/>
      <c r="BI73" s="24"/>
      <c r="BJ73" s="24"/>
      <c r="BK73" s="24"/>
      <c r="BL73" s="24"/>
      <c r="BM73" s="24"/>
      <c r="BN73" s="24"/>
      <c r="BO73" s="24"/>
      <c r="BP73" s="24"/>
      <c r="BQ73" s="24"/>
      <c r="BR73" s="24"/>
      <c r="BS73" s="24"/>
      <c r="BT73" s="24"/>
      <c r="BU73" s="24"/>
      <c r="BV73" s="24"/>
      <c r="BW73" s="24"/>
      <c r="BX73" s="24"/>
      <c r="BY73" s="24"/>
      <c r="BZ73" s="24"/>
      <c r="CA73" s="24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  <c r="CQ73" s="24"/>
      <c r="CR73" s="24"/>
      <c r="CS73" s="24"/>
      <c r="CT73" s="24"/>
      <c r="CU73" s="24"/>
      <c r="CV73" s="24"/>
      <c r="CW73" s="24"/>
      <c r="CX73" s="24"/>
      <c r="CY73" s="24"/>
      <c r="CZ73" s="24"/>
      <c r="DA73" s="24"/>
      <c r="DB73" s="24"/>
      <c r="DC73" s="24"/>
      <c r="DD73" s="24"/>
      <c r="DE73" s="24"/>
      <c r="DF73" s="24"/>
      <c r="DG73" s="24"/>
      <c r="DH73" s="24"/>
      <c r="DI73" s="24"/>
      <c r="DJ73" s="24"/>
      <c r="DK73" s="24"/>
      <c r="DL73" s="24"/>
      <c r="DM73" s="24"/>
      <c r="DN73" s="24"/>
      <c r="DO73" s="24"/>
      <c r="DP73" s="24"/>
      <c r="DQ73" s="24"/>
      <c r="DR73" s="24"/>
      <c r="DS73" s="24"/>
      <c r="DT73" s="24"/>
      <c r="DU73" s="24"/>
      <c r="DV73" s="24"/>
      <c r="DW73" s="24"/>
      <c r="DX73" s="24"/>
      <c r="DY73" s="24"/>
      <c r="DZ73" s="24"/>
      <c r="EA73" s="24"/>
      <c r="EB73" s="24"/>
      <c r="EC73" s="24"/>
      <c r="ED73" s="24"/>
      <c r="EE73" s="24"/>
      <c r="EF73" s="24"/>
      <c r="EG73" s="24"/>
      <c r="EH73" s="24"/>
      <c r="EI73" s="24"/>
      <c r="EJ73" s="24"/>
      <c r="EK73" s="24"/>
      <c r="EL73" s="24"/>
      <c r="EM73" s="24"/>
      <c r="EN73" s="24"/>
      <c r="EO73" s="24"/>
      <c r="EP73" s="24"/>
      <c r="EQ73" s="24"/>
      <c r="ER73" s="24"/>
      <c r="ES73" s="24"/>
      <c r="ET73" s="24"/>
      <c r="EU73" s="24"/>
      <c r="EV73" s="24"/>
      <c r="EW73" s="24"/>
      <c r="EX73" s="24"/>
      <c r="EY73" s="24"/>
      <c r="EZ73" s="24"/>
      <c r="FA73" s="24"/>
      <c r="FB73" s="24"/>
      <c r="FC73" s="24"/>
      <c r="FD73" s="24"/>
      <c r="FE73" s="24"/>
      <c r="FF73" s="24"/>
      <c r="FG73" s="24"/>
      <c r="FH73" s="24"/>
      <c r="FI73" s="24"/>
      <c r="FJ73" s="24"/>
      <c r="FK73" s="24"/>
      <c r="FL73" s="24"/>
      <c r="FM73" s="24"/>
      <c r="FN73" s="24"/>
    </row>
    <row r="74" spans="1:170" ht="38.25" hidden="1">
      <c r="A74" s="8" t="s">
        <v>130</v>
      </c>
      <c r="B74" s="50" t="s">
        <v>131</v>
      </c>
      <c r="C74" s="31" t="s">
        <v>23</v>
      </c>
      <c r="D74" s="31">
        <v>2012</v>
      </c>
      <c r="E74" s="31">
        <v>2013</v>
      </c>
      <c r="F74" s="31">
        <v>600</v>
      </c>
      <c r="G74" s="31">
        <v>60016</v>
      </c>
      <c r="H74" s="23">
        <f t="shared" si="15"/>
        <v>70000</v>
      </c>
      <c r="I74" s="16">
        <v>0</v>
      </c>
      <c r="J74" s="45">
        <v>50000</v>
      </c>
      <c r="K74" s="46">
        <v>20000</v>
      </c>
      <c r="L74" s="41"/>
      <c r="M74" s="16"/>
      <c r="N74" s="16"/>
      <c r="O74" s="16"/>
      <c r="P74" s="16"/>
      <c r="Q74" s="16"/>
      <c r="R74" s="16"/>
      <c r="S74" s="41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  <c r="BF74" s="24"/>
      <c r="BG74" s="24"/>
      <c r="BH74" s="24"/>
      <c r="BI74" s="24"/>
      <c r="BJ74" s="24"/>
      <c r="BK74" s="24"/>
      <c r="BL74" s="24"/>
      <c r="BM74" s="24"/>
      <c r="BN74" s="24"/>
      <c r="BO74" s="24"/>
      <c r="BP74" s="24"/>
      <c r="BQ74" s="24"/>
      <c r="BR74" s="24"/>
      <c r="BS74" s="24"/>
      <c r="BT74" s="24"/>
      <c r="BU74" s="24"/>
      <c r="BV74" s="24"/>
      <c r="BW74" s="24"/>
      <c r="BX74" s="24"/>
      <c r="BY74" s="24"/>
      <c r="BZ74" s="24"/>
      <c r="CA74" s="24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  <c r="CQ74" s="24"/>
      <c r="CR74" s="24"/>
      <c r="CS74" s="24"/>
      <c r="CT74" s="24"/>
      <c r="CU74" s="24"/>
      <c r="CV74" s="24"/>
      <c r="CW74" s="24"/>
      <c r="CX74" s="24"/>
      <c r="CY74" s="24"/>
      <c r="CZ74" s="24"/>
      <c r="DA74" s="24"/>
      <c r="DB74" s="24"/>
      <c r="DC74" s="24"/>
      <c r="DD74" s="24"/>
      <c r="DE74" s="24"/>
      <c r="DF74" s="24"/>
      <c r="DG74" s="24"/>
      <c r="DH74" s="24"/>
      <c r="DI74" s="24"/>
      <c r="DJ74" s="24"/>
      <c r="DK74" s="24"/>
      <c r="DL74" s="24"/>
      <c r="DM74" s="24"/>
      <c r="DN74" s="24"/>
      <c r="DO74" s="24"/>
      <c r="DP74" s="24"/>
      <c r="DQ74" s="24"/>
      <c r="DR74" s="24"/>
      <c r="DS74" s="24"/>
      <c r="DT74" s="24"/>
      <c r="DU74" s="24"/>
      <c r="DV74" s="24"/>
      <c r="DW74" s="24"/>
      <c r="DX74" s="24"/>
      <c r="DY74" s="24"/>
      <c r="DZ74" s="24"/>
      <c r="EA74" s="24"/>
      <c r="EB74" s="24"/>
      <c r="EC74" s="24"/>
      <c r="ED74" s="24"/>
      <c r="EE74" s="24"/>
      <c r="EF74" s="24"/>
      <c r="EG74" s="24"/>
      <c r="EH74" s="24"/>
      <c r="EI74" s="24"/>
      <c r="EJ74" s="24"/>
      <c r="EK74" s="24"/>
      <c r="EL74" s="24"/>
      <c r="EM74" s="24"/>
      <c r="EN74" s="24"/>
      <c r="EO74" s="24"/>
      <c r="EP74" s="24"/>
      <c r="EQ74" s="24"/>
      <c r="ER74" s="24"/>
      <c r="ES74" s="24"/>
      <c r="ET74" s="24"/>
      <c r="EU74" s="24"/>
      <c r="EV74" s="24"/>
      <c r="EW74" s="24"/>
      <c r="EX74" s="24"/>
      <c r="EY74" s="24"/>
      <c r="EZ74" s="24"/>
      <c r="FA74" s="24"/>
      <c r="FB74" s="24"/>
      <c r="FC74" s="24"/>
      <c r="FD74" s="24"/>
      <c r="FE74" s="24"/>
      <c r="FF74" s="24"/>
      <c r="FG74" s="24"/>
      <c r="FH74" s="24"/>
      <c r="FI74" s="24"/>
      <c r="FJ74" s="24"/>
      <c r="FK74" s="24"/>
      <c r="FL74" s="24"/>
      <c r="FM74" s="24"/>
      <c r="FN74" s="24"/>
    </row>
    <row r="75" spans="1:170" ht="76.5" hidden="1">
      <c r="A75" s="8">
        <v>68</v>
      </c>
      <c r="B75" s="50" t="s">
        <v>58</v>
      </c>
      <c r="C75" s="31" t="s">
        <v>23</v>
      </c>
      <c r="D75" s="31">
        <v>2011</v>
      </c>
      <c r="E75" s="31">
        <v>2019</v>
      </c>
      <c r="F75" s="31">
        <v>600</v>
      </c>
      <c r="G75" s="31">
        <v>60016</v>
      </c>
      <c r="H75" s="23">
        <f t="shared" si="15"/>
        <v>14556706</v>
      </c>
      <c r="I75" s="16">
        <v>1481706</v>
      </c>
      <c r="J75" s="45">
        <f>1600000+480000-5000</f>
        <v>2075000</v>
      </c>
      <c r="K75" s="41">
        <v>1000000</v>
      </c>
      <c r="L75" s="41">
        <f>1000000</f>
        <v>1000000</v>
      </c>
      <c r="M75" s="41">
        <v>2000000</v>
      </c>
      <c r="N75" s="41">
        <v>2000000</v>
      </c>
      <c r="O75" s="41">
        <v>2000000</v>
      </c>
      <c r="P75" s="41">
        <v>2000000</v>
      </c>
      <c r="Q75" s="41">
        <v>1000000</v>
      </c>
      <c r="R75" s="16">
        <v>0</v>
      </c>
      <c r="S75" s="41">
        <f t="shared" si="16"/>
        <v>11000000</v>
      </c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4"/>
      <c r="BF75" s="24"/>
      <c r="BG75" s="24"/>
      <c r="BH75" s="24"/>
      <c r="BI75" s="24"/>
      <c r="BJ75" s="24"/>
      <c r="BK75" s="24"/>
      <c r="BL75" s="24"/>
      <c r="BM75" s="24"/>
      <c r="BN75" s="24"/>
      <c r="BO75" s="24"/>
      <c r="BP75" s="24"/>
      <c r="BQ75" s="24"/>
      <c r="BR75" s="24"/>
      <c r="BS75" s="24"/>
      <c r="BT75" s="24"/>
      <c r="BU75" s="24"/>
      <c r="BV75" s="24"/>
      <c r="BW75" s="24"/>
      <c r="BX75" s="24"/>
      <c r="BY75" s="24"/>
      <c r="BZ75" s="24"/>
      <c r="CA75" s="24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4"/>
      <c r="CP75" s="24"/>
      <c r="CQ75" s="24"/>
      <c r="CR75" s="24"/>
      <c r="CS75" s="24"/>
      <c r="CT75" s="24"/>
      <c r="CU75" s="24"/>
      <c r="CV75" s="24"/>
      <c r="CW75" s="24"/>
      <c r="CX75" s="24"/>
      <c r="CY75" s="24"/>
      <c r="CZ75" s="24"/>
      <c r="DA75" s="24"/>
      <c r="DB75" s="24"/>
      <c r="DC75" s="24"/>
      <c r="DD75" s="24"/>
      <c r="DE75" s="24"/>
      <c r="DF75" s="24"/>
      <c r="DG75" s="24"/>
      <c r="DH75" s="24"/>
      <c r="DI75" s="24"/>
      <c r="DJ75" s="24"/>
      <c r="DK75" s="24"/>
      <c r="DL75" s="24"/>
      <c r="DM75" s="24"/>
      <c r="DN75" s="24"/>
      <c r="DO75" s="24"/>
      <c r="DP75" s="24"/>
      <c r="DQ75" s="24"/>
      <c r="DR75" s="24"/>
      <c r="DS75" s="24"/>
      <c r="DT75" s="24"/>
      <c r="DU75" s="24"/>
      <c r="DV75" s="24"/>
      <c r="DW75" s="24"/>
      <c r="DX75" s="24"/>
      <c r="DY75" s="24"/>
      <c r="DZ75" s="24"/>
      <c r="EA75" s="24"/>
      <c r="EB75" s="24"/>
      <c r="EC75" s="24"/>
      <c r="ED75" s="24"/>
      <c r="EE75" s="24"/>
      <c r="EF75" s="24"/>
      <c r="EG75" s="24"/>
      <c r="EH75" s="24"/>
      <c r="EI75" s="24"/>
      <c r="EJ75" s="24"/>
      <c r="EK75" s="24"/>
      <c r="EL75" s="24"/>
      <c r="EM75" s="24"/>
      <c r="EN75" s="24"/>
      <c r="EO75" s="24"/>
      <c r="EP75" s="24"/>
      <c r="EQ75" s="24"/>
      <c r="ER75" s="24"/>
      <c r="ES75" s="24"/>
      <c r="ET75" s="24"/>
      <c r="EU75" s="24"/>
      <c r="EV75" s="24"/>
      <c r="EW75" s="24"/>
      <c r="EX75" s="24"/>
      <c r="EY75" s="24"/>
      <c r="EZ75" s="24"/>
      <c r="FA75" s="24"/>
      <c r="FB75" s="24"/>
      <c r="FC75" s="24"/>
      <c r="FD75" s="24"/>
      <c r="FE75" s="24"/>
      <c r="FF75" s="24"/>
      <c r="FG75" s="24"/>
      <c r="FH75" s="24"/>
      <c r="FI75" s="24"/>
      <c r="FJ75" s="24"/>
      <c r="FK75" s="24"/>
      <c r="FL75" s="24"/>
      <c r="FM75" s="24"/>
      <c r="FN75" s="24"/>
    </row>
    <row r="76" spans="1:170" ht="51" hidden="1">
      <c r="A76" s="8">
        <v>69</v>
      </c>
      <c r="B76" s="47" t="s">
        <v>138</v>
      </c>
      <c r="C76" s="31" t="s">
        <v>23</v>
      </c>
      <c r="D76" s="31">
        <v>2011</v>
      </c>
      <c r="E76" s="31">
        <v>2020</v>
      </c>
      <c r="F76" s="31">
        <v>600</v>
      </c>
      <c r="G76" s="31">
        <v>60016</v>
      </c>
      <c r="H76" s="23">
        <f t="shared" si="15"/>
        <v>19079305</v>
      </c>
      <c r="I76" s="16">
        <v>1479305</v>
      </c>
      <c r="J76" s="16">
        <v>600000</v>
      </c>
      <c r="K76" s="41">
        <v>1000000</v>
      </c>
      <c r="L76" s="41">
        <v>1000000</v>
      </c>
      <c r="M76" s="41">
        <v>2000000</v>
      </c>
      <c r="N76" s="41">
        <v>3000000</v>
      </c>
      <c r="O76" s="41">
        <v>3000000</v>
      </c>
      <c r="P76" s="41">
        <v>3000000</v>
      </c>
      <c r="Q76" s="41">
        <v>3000000</v>
      </c>
      <c r="R76" s="41">
        <v>1000000</v>
      </c>
      <c r="S76" s="41">
        <f t="shared" si="16"/>
        <v>17000000</v>
      </c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4"/>
      <c r="BE76" s="24"/>
      <c r="BF76" s="24"/>
      <c r="BG76" s="24"/>
      <c r="BH76" s="24"/>
      <c r="BI76" s="24"/>
      <c r="BJ76" s="24"/>
      <c r="BK76" s="24"/>
      <c r="BL76" s="24"/>
      <c r="BM76" s="24"/>
      <c r="BN76" s="24"/>
      <c r="BO76" s="24"/>
      <c r="BP76" s="24"/>
      <c r="BQ76" s="24"/>
      <c r="BR76" s="24"/>
      <c r="BS76" s="24"/>
      <c r="BT76" s="24"/>
      <c r="BU76" s="24"/>
      <c r="BV76" s="24"/>
      <c r="BW76" s="24"/>
      <c r="BX76" s="24"/>
      <c r="BY76" s="24"/>
      <c r="BZ76" s="24"/>
      <c r="CA76" s="24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  <c r="CQ76" s="24"/>
      <c r="CR76" s="24"/>
      <c r="CS76" s="24"/>
      <c r="CT76" s="24"/>
      <c r="CU76" s="24"/>
      <c r="CV76" s="24"/>
      <c r="CW76" s="24"/>
      <c r="CX76" s="24"/>
      <c r="CY76" s="24"/>
      <c r="CZ76" s="24"/>
      <c r="DA76" s="24"/>
      <c r="DB76" s="24"/>
      <c r="DC76" s="24"/>
      <c r="DD76" s="24"/>
      <c r="DE76" s="24"/>
      <c r="DF76" s="24"/>
      <c r="DG76" s="24"/>
      <c r="DH76" s="24"/>
      <c r="DI76" s="24"/>
      <c r="DJ76" s="24"/>
      <c r="DK76" s="24"/>
      <c r="DL76" s="24"/>
      <c r="DM76" s="24"/>
      <c r="DN76" s="24"/>
      <c r="DO76" s="24"/>
      <c r="DP76" s="24"/>
      <c r="DQ76" s="24"/>
      <c r="DR76" s="24"/>
      <c r="DS76" s="24"/>
      <c r="DT76" s="24"/>
      <c r="DU76" s="24"/>
      <c r="DV76" s="24"/>
      <c r="DW76" s="24"/>
      <c r="DX76" s="24"/>
      <c r="DY76" s="24"/>
      <c r="DZ76" s="24"/>
      <c r="EA76" s="24"/>
      <c r="EB76" s="24"/>
      <c r="EC76" s="24"/>
      <c r="ED76" s="24"/>
      <c r="EE76" s="24"/>
      <c r="EF76" s="24"/>
      <c r="EG76" s="24"/>
      <c r="EH76" s="24"/>
      <c r="EI76" s="24"/>
      <c r="EJ76" s="24"/>
      <c r="EK76" s="24"/>
      <c r="EL76" s="24"/>
      <c r="EM76" s="24"/>
      <c r="EN76" s="24"/>
      <c r="EO76" s="24"/>
      <c r="EP76" s="24"/>
      <c r="EQ76" s="24"/>
      <c r="ER76" s="24"/>
      <c r="ES76" s="24"/>
      <c r="ET76" s="24"/>
      <c r="EU76" s="24"/>
      <c r="EV76" s="24"/>
      <c r="EW76" s="24"/>
      <c r="EX76" s="24"/>
      <c r="EY76" s="24"/>
      <c r="EZ76" s="24"/>
      <c r="FA76" s="24"/>
      <c r="FB76" s="24"/>
      <c r="FC76" s="24"/>
      <c r="FD76" s="24"/>
      <c r="FE76" s="24"/>
      <c r="FF76" s="24"/>
      <c r="FG76" s="24"/>
      <c r="FH76" s="24"/>
      <c r="FI76" s="24"/>
      <c r="FJ76" s="24"/>
      <c r="FK76" s="24"/>
      <c r="FL76" s="24"/>
      <c r="FM76" s="24"/>
      <c r="FN76" s="24"/>
    </row>
    <row r="77" spans="1:170" ht="39.75" customHeight="1" hidden="1">
      <c r="A77" s="8">
        <v>70</v>
      </c>
      <c r="B77" s="47" t="s">
        <v>65</v>
      </c>
      <c r="C77" s="31" t="s">
        <v>23</v>
      </c>
      <c r="D77" s="31">
        <v>2011</v>
      </c>
      <c r="E77" s="31">
        <v>2014</v>
      </c>
      <c r="F77" s="31">
        <v>600</v>
      </c>
      <c r="G77" s="31">
        <v>60016</v>
      </c>
      <c r="H77" s="23">
        <f t="shared" si="15"/>
        <v>1012150.26</v>
      </c>
      <c r="I77" s="16">
        <v>199067</v>
      </c>
      <c r="J77" s="16">
        <f>150000+163083.26</f>
        <v>313083.26</v>
      </c>
      <c r="K77" s="41">
        <v>500000</v>
      </c>
      <c r="L77" s="16">
        <v>0</v>
      </c>
      <c r="M77" s="16">
        <v>0</v>
      </c>
      <c r="N77" s="16">
        <v>0</v>
      </c>
      <c r="O77" s="16">
        <v>0</v>
      </c>
      <c r="P77" s="16">
        <v>0</v>
      </c>
      <c r="Q77" s="16">
        <v>0</v>
      </c>
      <c r="R77" s="16">
        <v>0</v>
      </c>
      <c r="S77" s="41">
        <f t="shared" si="16"/>
        <v>500000</v>
      </c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  <c r="BF77" s="24"/>
      <c r="BG77" s="24"/>
      <c r="BH77" s="24"/>
      <c r="BI77" s="24"/>
      <c r="BJ77" s="24"/>
      <c r="BK77" s="24"/>
      <c r="BL77" s="24"/>
      <c r="BM77" s="24"/>
      <c r="BN77" s="24"/>
      <c r="BO77" s="24"/>
      <c r="BP77" s="24"/>
      <c r="BQ77" s="24"/>
      <c r="BR77" s="24"/>
      <c r="BS77" s="24"/>
      <c r="BT77" s="24"/>
      <c r="BU77" s="24"/>
      <c r="BV77" s="24"/>
      <c r="BW77" s="24"/>
      <c r="BX77" s="24"/>
      <c r="BY77" s="24"/>
      <c r="BZ77" s="24"/>
      <c r="CA77" s="24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  <c r="CQ77" s="24"/>
      <c r="CR77" s="24"/>
      <c r="CS77" s="24"/>
      <c r="CT77" s="24"/>
      <c r="CU77" s="24"/>
      <c r="CV77" s="24"/>
      <c r="CW77" s="24"/>
      <c r="CX77" s="24"/>
      <c r="CY77" s="24"/>
      <c r="CZ77" s="24"/>
      <c r="DA77" s="24"/>
      <c r="DB77" s="24"/>
      <c r="DC77" s="24"/>
      <c r="DD77" s="24"/>
      <c r="DE77" s="24"/>
      <c r="DF77" s="24"/>
      <c r="DG77" s="24"/>
      <c r="DH77" s="24"/>
      <c r="DI77" s="24"/>
      <c r="DJ77" s="24"/>
      <c r="DK77" s="24"/>
      <c r="DL77" s="24"/>
      <c r="DM77" s="24"/>
      <c r="DN77" s="24"/>
      <c r="DO77" s="24"/>
      <c r="DP77" s="24"/>
      <c r="DQ77" s="24"/>
      <c r="DR77" s="24"/>
      <c r="DS77" s="24"/>
      <c r="DT77" s="24"/>
      <c r="DU77" s="24"/>
      <c r="DV77" s="24"/>
      <c r="DW77" s="24"/>
      <c r="DX77" s="24"/>
      <c r="DY77" s="24"/>
      <c r="DZ77" s="24"/>
      <c r="EA77" s="24"/>
      <c r="EB77" s="24"/>
      <c r="EC77" s="24"/>
      <c r="ED77" s="24"/>
      <c r="EE77" s="24"/>
      <c r="EF77" s="24"/>
      <c r="EG77" s="24"/>
      <c r="EH77" s="24"/>
      <c r="EI77" s="24"/>
      <c r="EJ77" s="24"/>
      <c r="EK77" s="24"/>
      <c r="EL77" s="24"/>
      <c r="EM77" s="24"/>
      <c r="EN77" s="24"/>
      <c r="EO77" s="24"/>
      <c r="EP77" s="24"/>
      <c r="EQ77" s="24"/>
      <c r="ER77" s="24"/>
      <c r="ES77" s="24"/>
      <c r="ET77" s="24"/>
      <c r="EU77" s="24"/>
      <c r="EV77" s="24"/>
      <c r="EW77" s="24"/>
      <c r="EX77" s="24"/>
      <c r="EY77" s="24"/>
      <c r="EZ77" s="24"/>
      <c r="FA77" s="24"/>
      <c r="FB77" s="24"/>
      <c r="FC77" s="24"/>
      <c r="FD77" s="24"/>
      <c r="FE77" s="24"/>
      <c r="FF77" s="24"/>
      <c r="FG77" s="24"/>
      <c r="FH77" s="24"/>
      <c r="FI77" s="24"/>
      <c r="FJ77" s="24"/>
      <c r="FK77" s="24"/>
      <c r="FL77" s="24"/>
      <c r="FM77" s="24"/>
      <c r="FN77" s="24"/>
    </row>
    <row r="78" spans="1:170" ht="38.25" hidden="1">
      <c r="A78" s="8">
        <v>71</v>
      </c>
      <c r="B78" s="47" t="s">
        <v>33</v>
      </c>
      <c r="C78" s="31" t="s">
        <v>23</v>
      </c>
      <c r="D78" s="31">
        <v>2011</v>
      </c>
      <c r="E78" s="31">
        <v>2013</v>
      </c>
      <c r="F78" s="31">
        <v>600</v>
      </c>
      <c r="G78" s="31">
        <v>60016</v>
      </c>
      <c r="H78" s="23">
        <f t="shared" si="15"/>
        <v>777287</v>
      </c>
      <c r="I78" s="16">
        <v>46537</v>
      </c>
      <c r="J78" s="16">
        <f>200000+30750</f>
        <v>230750</v>
      </c>
      <c r="K78" s="41">
        <v>500000</v>
      </c>
      <c r="L78" s="16">
        <v>0</v>
      </c>
      <c r="M78" s="16">
        <v>0</v>
      </c>
      <c r="N78" s="16">
        <v>0</v>
      </c>
      <c r="O78" s="16">
        <v>0</v>
      </c>
      <c r="P78" s="16">
        <v>0</v>
      </c>
      <c r="Q78" s="16">
        <v>0</v>
      </c>
      <c r="R78" s="16">
        <v>0</v>
      </c>
      <c r="S78" s="41">
        <f t="shared" si="16"/>
        <v>500000</v>
      </c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  <c r="BF78" s="24"/>
      <c r="BG78" s="24"/>
      <c r="BH78" s="24"/>
      <c r="BI78" s="24"/>
      <c r="BJ78" s="24"/>
      <c r="BK78" s="24"/>
      <c r="BL78" s="24"/>
      <c r="BM78" s="24"/>
      <c r="BN78" s="24"/>
      <c r="BO78" s="24"/>
      <c r="BP78" s="24"/>
      <c r="BQ78" s="24"/>
      <c r="BR78" s="24"/>
      <c r="BS78" s="24"/>
      <c r="BT78" s="24"/>
      <c r="BU78" s="24"/>
      <c r="BV78" s="24"/>
      <c r="BW78" s="24"/>
      <c r="BX78" s="24"/>
      <c r="BY78" s="24"/>
      <c r="BZ78" s="24"/>
      <c r="CA78" s="24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  <c r="CQ78" s="24"/>
      <c r="CR78" s="24"/>
      <c r="CS78" s="24"/>
      <c r="CT78" s="24"/>
      <c r="CU78" s="24"/>
      <c r="CV78" s="24"/>
      <c r="CW78" s="24"/>
      <c r="CX78" s="24"/>
      <c r="CY78" s="24"/>
      <c r="CZ78" s="24"/>
      <c r="DA78" s="24"/>
      <c r="DB78" s="24"/>
      <c r="DC78" s="24"/>
      <c r="DD78" s="24"/>
      <c r="DE78" s="24"/>
      <c r="DF78" s="24"/>
      <c r="DG78" s="24"/>
      <c r="DH78" s="24"/>
      <c r="DI78" s="24"/>
      <c r="DJ78" s="24"/>
      <c r="DK78" s="24"/>
      <c r="DL78" s="24"/>
      <c r="DM78" s="24"/>
      <c r="DN78" s="24"/>
      <c r="DO78" s="24"/>
      <c r="DP78" s="24"/>
      <c r="DQ78" s="24"/>
      <c r="DR78" s="24"/>
      <c r="DS78" s="24"/>
      <c r="DT78" s="24"/>
      <c r="DU78" s="24"/>
      <c r="DV78" s="24"/>
      <c r="DW78" s="24"/>
      <c r="DX78" s="24"/>
      <c r="DY78" s="24"/>
      <c r="DZ78" s="24"/>
      <c r="EA78" s="24"/>
      <c r="EB78" s="24"/>
      <c r="EC78" s="24"/>
      <c r="ED78" s="24"/>
      <c r="EE78" s="24"/>
      <c r="EF78" s="24"/>
      <c r="EG78" s="24"/>
      <c r="EH78" s="24"/>
      <c r="EI78" s="24"/>
      <c r="EJ78" s="24"/>
      <c r="EK78" s="24"/>
      <c r="EL78" s="24"/>
      <c r="EM78" s="24"/>
      <c r="EN78" s="24"/>
      <c r="EO78" s="24"/>
      <c r="EP78" s="24"/>
      <c r="EQ78" s="24"/>
      <c r="ER78" s="24"/>
      <c r="ES78" s="24"/>
      <c r="ET78" s="24"/>
      <c r="EU78" s="24"/>
      <c r="EV78" s="24"/>
      <c r="EW78" s="24"/>
      <c r="EX78" s="24"/>
      <c r="EY78" s="24"/>
      <c r="EZ78" s="24"/>
      <c r="FA78" s="24"/>
      <c r="FB78" s="24"/>
      <c r="FC78" s="24"/>
      <c r="FD78" s="24"/>
      <c r="FE78" s="24"/>
      <c r="FF78" s="24"/>
      <c r="FG78" s="24"/>
      <c r="FH78" s="24"/>
      <c r="FI78" s="24"/>
      <c r="FJ78" s="24"/>
      <c r="FK78" s="24"/>
      <c r="FL78" s="24"/>
      <c r="FM78" s="24"/>
      <c r="FN78" s="24"/>
    </row>
    <row r="79" spans="1:170" ht="25.5" hidden="1">
      <c r="A79" s="8">
        <v>72</v>
      </c>
      <c r="B79" s="47" t="s">
        <v>144</v>
      </c>
      <c r="C79" s="31" t="s">
        <v>23</v>
      </c>
      <c r="D79" s="31">
        <v>2011</v>
      </c>
      <c r="E79" s="31">
        <v>2014</v>
      </c>
      <c r="F79" s="31">
        <v>600</v>
      </c>
      <c r="G79" s="31">
        <v>60016</v>
      </c>
      <c r="H79" s="23">
        <f t="shared" si="15"/>
        <v>877792</v>
      </c>
      <c r="I79" s="16">
        <v>377792</v>
      </c>
      <c r="J79" s="16">
        <f>50000+50000</f>
        <v>100000</v>
      </c>
      <c r="K79" s="41">
        <v>100000</v>
      </c>
      <c r="L79" s="41">
        <v>300000</v>
      </c>
      <c r="M79" s="41"/>
      <c r="N79" s="16">
        <v>0</v>
      </c>
      <c r="O79" s="16">
        <v>0</v>
      </c>
      <c r="P79" s="16">
        <v>0</v>
      </c>
      <c r="Q79" s="16">
        <v>0</v>
      </c>
      <c r="R79" s="16">
        <v>0</v>
      </c>
      <c r="S79" s="41">
        <f t="shared" si="16"/>
        <v>400000</v>
      </c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  <c r="BF79" s="24"/>
      <c r="BG79" s="24"/>
      <c r="BH79" s="24"/>
      <c r="BI79" s="24"/>
      <c r="BJ79" s="24"/>
      <c r="BK79" s="24"/>
      <c r="BL79" s="24"/>
      <c r="BM79" s="24"/>
      <c r="BN79" s="24"/>
      <c r="BO79" s="24"/>
      <c r="BP79" s="24"/>
      <c r="BQ79" s="24"/>
      <c r="BR79" s="24"/>
      <c r="BS79" s="24"/>
      <c r="BT79" s="24"/>
      <c r="BU79" s="24"/>
      <c r="BV79" s="24"/>
      <c r="BW79" s="24"/>
      <c r="BX79" s="24"/>
      <c r="BY79" s="24"/>
      <c r="BZ79" s="24"/>
      <c r="CA79" s="24"/>
      <c r="CB79" s="24"/>
      <c r="CC79" s="24"/>
      <c r="CD79" s="24"/>
      <c r="CE79" s="24"/>
      <c r="CF79" s="24"/>
      <c r="CG79" s="24"/>
      <c r="CH79" s="24"/>
      <c r="CI79" s="24"/>
      <c r="CJ79" s="24"/>
      <c r="CK79" s="24"/>
      <c r="CL79" s="24"/>
      <c r="CM79" s="24"/>
      <c r="CN79" s="24"/>
      <c r="CO79" s="24"/>
      <c r="CP79" s="24"/>
      <c r="CQ79" s="24"/>
      <c r="CR79" s="24"/>
      <c r="CS79" s="24"/>
      <c r="CT79" s="24"/>
      <c r="CU79" s="24"/>
      <c r="CV79" s="24"/>
      <c r="CW79" s="24"/>
      <c r="CX79" s="24"/>
      <c r="CY79" s="24"/>
      <c r="CZ79" s="24"/>
      <c r="DA79" s="24"/>
      <c r="DB79" s="24"/>
      <c r="DC79" s="24"/>
      <c r="DD79" s="24"/>
      <c r="DE79" s="24"/>
      <c r="DF79" s="24"/>
      <c r="DG79" s="24"/>
      <c r="DH79" s="24"/>
      <c r="DI79" s="24"/>
      <c r="DJ79" s="24"/>
      <c r="DK79" s="24"/>
      <c r="DL79" s="24"/>
      <c r="DM79" s="24"/>
      <c r="DN79" s="24"/>
      <c r="DO79" s="24"/>
      <c r="DP79" s="24"/>
      <c r="DQ79" s="24"/>
      <c r="DR79" s="24"/>
      <c r="DS79" s="24"/>
      <c r="DT79" s="24"/>
      <c r="DU79" s="24"/>
      <c r="DV79" s="24"/>
      <c r="DW79" s="24"/>
      <c r="DX79" s="24"/>
      <c r="DY79" s="24"/>
      <c r="DZ79" s="24"/>
      <c r="EA79" s="24"/>
      <c r="EB79" s="24"/>
      <c r="EC79" s="24"/>
      <c r="ED79" s="24"/>
      <c r="EE79" s="24"/>
      <c r="EF79" s="24"/>
      <c r="EG79" s="24"/>
      <c r="EH79" s="24"/>
      <c r="EI79" s="24"/>
      <c r="EJ79" s="24"/>
      <c r="EK79" s="24"/>
      <c r="EL79" s="24"/>
      <c r="EM79" s="24"/>
      <c r="EN79" s="24"/>
      <c r="EO79" s="24"/>
      <c r="EP79" s="24"/>
      <c r="EQ79" s="24"/>
      <c r="ER79" s="24"/>
      <c r="ES79" s="24"/>
      <c r="ET79" s="24"/>
      <c r="EU79" s="24"/>
      <c r="EV79" s="24"/>
      <c r="EW79" s="24"/>
      <c r="EX79" s="24"/>
      <c r="EY79" s="24"/>
      <c r="EZ79" s="24"/>
      <c r="FA79" s="24"/>
      <c r="FB79" s="24"/>
      <c r="FC79" s="24"/>
      <c r="FD79" s="24"/>
      <c r="FE79" s="24"/>
      <c r="FF79" s="24"/>
      <c r="FG79" s="24"/>
      <c r="FH79" s="24"/>
      <c r="FI79" s="24"/>
      <c r="FJ79" s="24"/>
      <c r="FK79" s="24"/>
      <c r="FL79" s="24"/>
      <c r="FM79" s="24"/>
      <c r="FN79" s="24"/>
    </row>
    <row r="80" spans="1:170" ht="25.5" hidden="1">
      <c r="A80" s="8">
        <v>73</v>
      </c>
      <c r="B80" s="47" t="s">
        <v>34</v>
      </c>
      <c r="C80" s="31" t="s">
        <v>23</v>
      </c>
      <c r="D80" s="31">
        <v>2011</v>
      </c>
      <c r="E80" s="31">
        <v>2020</v>
      </c>
      <c r="F80" s="31">
        <v>600</v>
      </c>
      <c r="G80" s="31">
        <v>60016</v>
      </c>
      <c r="H80" s="23">
        <f t="shared" si="15"/>
        <v>7830000</v>
      </c>
      <c r="I80" s="16">
        <v>0</v>
      </c>
      <c r="J80" s="16">
        <v>10000</v>
      </c>
      <c r="K80" s="41">
        <v>10000</v>
      </c>
      <c r="L80" s="41">
        <v>10000</v>
      </c>
      <c r="M80" s="41">
        <v>300000</v>
      </c>
      <c r="N80" s="41">
        <v>500000</v>
      </c>
      <c r="O80" s="41">
        <f>1000000-500000</f>
        <v>500000</v>
      </c>
      <c r="P80" s="41">
        <v>2000000</v>
      </c>
      <c r="Q80" s="41">
        <v>2000000</v>
      </c>
      <c r="R80" s="41">
        <v>2500000</v>
      </c>
      <c r="S80" s="41">
        <f t="shared" si="16"/>
        <v>7820000</v>
      </c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24"/>
      <c r="CS80" s="24"/>
      <c r="CT80" s="24"/>
      <c r="CU80" s="24"/>
      <c r="CV80" s="24"/>
      <c r="CW80" s="24"/>
      <c r="CX80" s="24"/>
      <c r="CY80" s="24"/>
      <c r="CZ80" s="24"/>
      <c r="DA80" s="24"/>
      <c r="DB80" s="24"/>
      <c r="DC80" s="24"/>
      <c r="DD80" s="24"/>
      <c r="DE80" s="24"/>
      <c r="DF80" s="24"/>
      <c r="DG80" s="24"/>
      <c r="DH80" s="24"/>
      <c r="DI80" s="24"/>
      <c r="DJ80" s="24"/>
      <c r="DK80" s="24"/>
      <c r="DL80" s="24"/>
      <c r="DM80" s="24"/>
      <c r="DN80" s="24"/>
      <c r="DO80" s="24"/>
      <c r="DP80" s="24"/>
      <c r="DQ80" s="24"/>
      <c r="DR80" s="24"/>
      <c r="DS80" s="24"/>
      <c r="DT80" s="24"/>
      <c r="DU80" s="24"/>
      <c r="DV80" s="24"/>
      <c r="DW80" s="24"/>
      <c r="DX80" s="24"/>
      <c r="DY80" s="24"/>
      <c r="DZ80" s="24"/>
      <c r="EA80" s="24"/>
      <c r="EB80" s="24"/>
      <c r="EC80" s="24"/>
      <c r="ED80" s="24"/>
      <c r="EE80" s="24"/>
      <c r="EF80" s="24"/>
      <c r="EG80" s="24"/>
      <c r="EH80" s="24"/>
      <c r="EI80" s="24"/>
      <c r="EJ80" s="24"/>
      <c r="EK80" s="24"/>
      <c r="EL80" s="24"/>
      <c r="EM80" s="24"/>
      <c r="EN80" s="24"/>
      <c r="EO80" s="24"/>
      <c r="EP80" s="24"/>
      <c r="EQ80" s="24"/>
      <c r="ER80" s="24"/>
      <c r="ES80" s="24"/>
      <c r="ET80" s="24"/>
      <c r="EU80" s="24"/>
      <c r="EV80" s="24"/>
      <c r="EW80" s="24"/>
      <c r="EX80" s="24"/>
      <c r="EY80" s="24"/>
      <c r="EZ80" s="24"/>
      <c r="FA80" s="24"/>
      <c r="FB80" s="24"/>
      <c r="FC80" s="24"/>
      <c r="FD80" s="24"/>
      <c r="FE80" s="24"/>
      <c r="FF80" s="24"/>
      <c r="FG80" s="24"/>
      <c r="FH80" s="24"/>
      <c r="FI80" s="24"/>
      <c r="FJ80" s="24"/>
      <c r="FK80" s="24"/>
      <c r="FL80" s="24"/>
      <c r="FM80" s="24"/>
      <c r="FN80" s="24"/>
    </row>
    <row r="81" spans="1:170" ht="38.25" customHeight="1" hidden="1">
      <c r="A81" s="8">
        <v>74</v>
      </c>
      <c r="B81" s="47" t="s">
        <v>59</v>
      </c>
      <c r="C81" s="31" t="s">
        <v>23</v>
      </c>
      <c r="D81" s="31">
        <v>2011</v>
      </c>
      <c r="E81" s="31">
        <v>2020</v>
      </c>
      <c r="F81" s="31">
        <v>600</v>
      </c>
      <c r="G81" s="31">
        <v>60016</v>
      </c>
      <c r="H81" s="23">
        <f t="shared" si="15"/>
        <v>7825399</v>
      </c>
      <c r="I81" s="16">
        <v>225399</v>
      </c>
      <c r="J81" s="16">
        <v>200000</v>
      </c>
      <c r="K81" s="51">
        <v>500000</v>
      </c>
      <c r="L81" s="41">
        <v>400000</v>
      </c>
      <c r="M81" s="41">
        <v>500000</v>
      </c>
      <c r="N81" s="41">
        <v>500000</v>
      </c>
      <c r="O81" s="41">
        <f>1000000-500000</f>
        <v>500000</v>
      </c>
      <c r="P81" s="41">
        <v>2000000</v>
      </c>
      <c r="Q81" s="41">
        <v>2000000</v>
      </c>
      <c r="R81" s="41">
        <v>1000000</v>
      </c>
      <c r="S81" s="41">
        <f t="shared" si="16"/>
        <v>7400000</v>
      </c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24"/>
      <c r="CS81" s="24"/>
      <c r="CT81" s="24"/>
      <c r="CU81" s="24"/>
      <c r="CV81" s="24"/>
      <c r="CW81" s="24"/>
      <c r="CX81" s="24"/>
      <c r="CY81" s="24"/>
      <c r="CZ81" s="24"/>
      <c r="DA81" s="24"/>
      <c r="DB81" s="24"/>
      <c r="DC81" s="24"/>
      <c r="DD81" s="24"/>
      <c r="DE81" s="24"/>
      <c r="DF81" s="24"/>
      <c r="DG81" s="24"/>
      <c r="DH81" s="24"/>
      <c r="DI81" s="24"/>
      <c r="DJ81" s="24"/>
      <c r="DK81" s="24"/>
      <c r="DL81" s="24"/>
      <c r="DM81" s="24"/>
      <c r="DN81" s="24"/>
      <c r="DO81" s="24"/>
      <c r="DP81" s="24"/>
      <c r="DQ81" s="24"/>
      <c r="DR81" s="24"/>
      <c r="DS81" s="24"/>
      <c r="DT81" s="24"/>
      <c r="DU81" s="24"/>
      <c r="DV81" s="24"/>
      <c r="DW81" s="24"/>
      <c r="DX81" s="24"/>
      <c r="DY81" s="24"/>
      <c r="DZ81" s="24"/>
      <c r="EA81" s="24"/>
      <c r="EB81" s="24"/>
      <c r="EC81" s="24"/>
      <c r="ED81" s="24"/>
      <c r="EE81" s="24"/>
      <c r="EF81" s="24"/>
      <c r="EG81" s="24"/>
      <c r="EH81" s="24"/>
      <c r="EI81" s="24"/>
      <c r="EJ81" s="24"/>
      <c r="EK81" s="24"/>
      <c r="EL81" s="24"/>
      <c r="EM81" s="24"/>
      <c r="EN81" s="24"/>
      <c r="EO81" s="24"/>
      <c r="EP81" s="24"/>
      <c r="EQ81" s="24"/>
      <c r="ER81" s="24"/>
      <c r="ES81" s="24"/>
      <c r="ET81" s="24"/>
      <c r="EU81" s="24"/>
      <c r="EV81" s="24"/>
      <c r="EW81" s="24"/>
      <c r="EX81" s="24"/>
      <c r="EY81" s="24"/>
      <c r="EZ81" s="24"/>
      <c r="FA81" s="24"/>
      <c r="FB81" s="24"/>
      <c r="FC81" s="24"/>
      <c r="FD81" s="24"/>
      <c r="FE81" s="24"/>
      <c r="FF81" s="24"/>
      <c r="FG81" s="24"/>
      <c r="FH81" s="24"/>
      <c r="FI81" s="24"/>
      <c r="FJ81" s="24"/>
      <c r="FK81" s="24"/>
      <c r="FL81" s="24"/>
      <c r="FM81" s="24"/>
      <c r="FN81" s="24"/>
    </row>
    <row r="82" spans="1:170" ht="108.75" thickBot="1">
      <c r="A82" s="8">
        <v>75</v>
      </c>
      <c r="B82" s="52" t="s">
        <v>129</v>
      </c>
      <c r="C82" s="21" t="s">
        <v>23</v>
      </c>
      <c r="D82" s="21">
        <v>2011</v>
      </c>
      <c r="E82" s="21">
        <v>2016</v>
      </c>
      <c r="F82" s="21">
        <v>600</v>
      </c>
      <c r="G82" s="21">
        <v>60016</v>
      </c>
      <c r="H82" s="23">
        <f>SUM(I82:R82)</f>
        <v>5787800</v>
      </c>
      <c r="I82" s="23">
        <v>2142300</v>
      </c>
      <c r="J82" s="53">
        <f>712500-20000-47000</f>
        <v>645500</v>
      </c>
      <c r="K82" s="54">
        <v>0</v>
      </c>
      <c r="L82" s="55">
        <v>1000000</v>
      </c>
      <c r="M82" s="38">
        <v>1000000</v>
      </c>
      <c r="N82" s="38">
        <v>1000000</v>
      </c>
      <c r="O82" s="23">
        <v>0</v>
      </c>
      <c r="P82" s="23">
        <v>0</v>
      </c>
      <c r="Q82" s="23">
        <v>0</v>
      </c>
      <c r="R82" s="23">
        <v>0</v>
      </c>
      <c r="S82" s="38">
        <f t="shared" si="16"/>
        <v>3000000</v>
      </c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E82" s="24"/>
      <c r="BF82" s="24"/>
      <c r="BG82" s="24"/>
      <c r="BH82" s="24"/>
      <c r="BI82" s="24"/>
      <c r="BJ82" s="24"/>
      <c r="BK82" s="24"/>
      <c r="BL82" s="24"/>
      <c r="BM82" s="24"/>
      <c r="BN82" s="24"/>
      <c r="BO82" s="24"/>
      <c r="BP82" s="24"/>
      <c r="BQ82" s="24"/>
      <c r="BR82" s="24"/>
      <c r="BS82" s="24"/>
      <c r="BT82" s="24"/>
      <c r="BU82" s="24"/>
      <c r="BV82" s="24"/>
      <c r="BW82" s="24"/>
      <c r="BX82" s="24"/>
      <c r="BY82" s="24"/>
      <c r="BZ82" s="24"/>
      <c r="CA82" s="24"/>
      <c r="CB82" s="24"/>
      <c r="CC82" s="24"/>
      <c r="CD82" s="24"/>
      <c r="CE82" s="24"/>
      <c r="CF82" s="24"/>
      <c r="CG82" s="24"/>
      <c r="CH82" s="24"/>
      <c r="CI82" s="24"/>
      <c r="CJ82" s="24"/>
      <c r="CK82" s="24"/>
      <c r="CL82" s="24"/>
      <c r="CM82" s="24"/>
      <c r="CN82" s="24"/>
      <c r="CO82" s="24"/>
      <c r="CP82" s="24"/>
      <c r="CQ82" s="24"/>
      <c r="CR82" s="24"/>
      <c r="CS82" s="24"/>
      <c r="CT82" s="24"/>
      <c r="CU82" s="24"/>
      <c r="CV82" s="24"/>
      <c r="CW82" s="24"/>
      <c r="CX82" s="24"/>
      <c r="CY82" s="24"/>
      <c r="CZ82" s="24"/>
      <c r="DA82" s="24"/>
      <c r="DB82" s="24"/>
      <c r="DC82" s="24"/>
      <c r="DD82" s="24"/>
      <c r="DE82" s="24"/>
      <c r="DF82" s="24"/>
      <c r="DG82" s="24"/>
      <c r="DH82" s="24"/>
      <c r="DI82" s="24"/>
      <c r="DJ82" s="24"/>
      <c r="DK82" s="24"/>
      <c r="DL82" s="24"/>
      <c r="DM82" s="24"/>
      <c r="DN82" s="24"/>
      <c r="DO82" s="24"/>
      <c r="DP82" s="24"/>
      <c r="DQ82" s="24"/>
      <c r="DR82" s="24"/>
      <c r="DS82" s="24"/>
      <c r="DT82" s="24"/>
      <c r="DU82" s="24"/>
      <c r="DV82" s="24"/>
      <c r="DW82" s="24"/>
      <c r="DX82" s="24"/>
      <c r="DY82" s="24"/>
      <c r="DZ82" s="24"/>
      <c r="EA82" s="24"/>
      <c r="EB82" s="24"/>
      <c r="EC82" s="24"/>
      <c r="ED82" s="24"/>
      <c r="EE82" s="24"/>
      <c r="EF82" s="24"/>
      <c r="EG82" s="24"/>
      <c r="EH82" s="24"/>
      <c r="EI82" s="24"/>
      <c r="EJ82" s="24"/>
      <c r="EK82" s="24"/>
      <c r="EL82" s="24"/>
      <c r="EM82" s="24"/>
      <c r="EN82" s="24"/>
      <c r="EO82" s="24"/>
      <c r="EP82" s="24"/>
      <c r="EQ82" s="24"/>
      <c r="ER82" s="24"/>
      <c r="ES82" s="24"/>
      <c r="ET82" s="24"/>
      <c r="EU82" s="24"/>
      <c r="EV82" s="24"/>
      <c r="EW82" s="24"/>
      <c r="EX82" s="24"/>
      <c r="EY82" s="24"/>
      <c r="EZ82" s="24"/>
      <c r="FA82" s="24"/>
      <c r="FB82" s="24"/>
      <c r="FC82" s="24"/>
      <c r="FD82" s="24"/>
      <c r="FE82" s="24"/>
      <c r="FF82" s="24"/>
      <c r="FG82" s="24"/>
      <c r="FH82" s="24"/>
      <c r="FI82" s="24"/>
      <c r="FJ82" s="24"/>
      <c r="FK82" s="24"/>
      <c r="FL82" s="24"/>
      <c r="FM82" s="24"/>
      <c r="FN82" s="24"/>
    </row>
    <row r="83" spans="1:170" ht="25.5" hidden="1">
      <c r="A83" s="8">
        <v>76</v>
      </c>
      <c r="B83" s="47" t="s">
        <v>35</v>
      </c>
      <c r="C83" s="31" t="s">
        <v>23</v>
      </c>
      <c r="D83" s="31">
        <v>2011</v>
      </c>
      <c r="E83" s="31">
        <v>2017</v>
      </c>
      <c r="F83" s="31">
        <v>600</v>
      </c>
      <c r="G83" s="31">
        <v>60016</v>
      </c>
      <c r="H83" s="23">
        <f t="shared" si="15"/>
        <v>220000</v>
      </c>
      <c r="I83" s="16">
        <v>0</v>
      </c>
      <c r="J83" s="16">
        <f>10000</f>
        <v>10000</v>
      </c>
      <c r="K83" s="56">
        <f>20000-10000</f>
        <v>10000</v>
      </c>
      <c r="L83" s="41">
        <v>50000</v>
      </c>
      <c r="M83" s="41">
        <v>50000</v>
      </c>
      <c r="N83" s="41">
        <v>50000</v>
      </c>
      <c r="O83" s="41">
        <v>50000</v>
      </c>
      <c r="P83" s="16">
        <v>0</v>
      </c>
      <c r="Q83" s="16">
        <v>0</v>
      </c>
      <c r="R83" s="16">
        <v>0</v>
      </c>
      <c r="S83" s="41">
        <f t="shared" si="16"/>
        <v>210000</v>
      </c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4"/>
      <c r="BE83" s="24"/>
      <c r="BF83" s="24"/>
      <c r="BG83" s="24"/>
      <c r="BH83" s="24"/>
      <c r="BI83" s="24"/>
      <c r="BJ83" s="24"/>
      <c r="BK83" s="24"/>
      <c r="BL83" s="24"/>
      <c r="BM83" s="24"/>
      <c r="BN83" s="24"/>
      <c r="BO83" s="24"/>
      <c r="BP83" s="24"/>
      <c r="BQ83" s="24"/>
      <c r="BR83" s="24"/>
      <c r="BS83" s="24"/>
      <c r="BT83" s="24"/>
      <c r="BU83" s="24"/>
      <c r="BV83" s="24"/>
      <c r="BW83" s="24"/>
      <c r="BX83" s="24"/>
      <c r="BY83" s="24"/>
      <c r="BZ83" s="24"/>
      <c r="CA83" s="24"/>
      <c r="CB83" s="24"/>
      <c r="CC83" s="24"/>
      <c r="CD83" s="24"/>
      <c r="CE83" s="24"/>
      <c r="CF83" s="24"/>
      <c r="CG83" s="24"/>
      <c r="CH83" s="24"/>
      <c r="CI83" s="24"/>
      <c r="CJ83" s="24"/>
      <c r="CK83" s="24"/>
      <c r="CL83" s="24"/>
      <c r="CM83" s="24"/>
      <c r="CN83" s="24"/>
      <c r="CO83" s="24"/>
      <c r="CP83" s="24"/>
      <c r="CQ83" s="24"/>
      <c r="CR83" s="24"/>
      <c r="CS83" s="24"/>
      <c r="CT83" s="24"/>
      <c r="CU83" s="24"/>
      <c r="CV83" s="24"/>
      <c r="CW83" s="24"/>
      <c r="CX83" s="24"/>
      <c r="CY83" s="24"/>
      <c r="CZ83" s="24"/>
      <c r="DA83" s="24"/>
      <c r="DB83" s="24"/>
      <c r="DC83" s="24"/>
      <c r="DD83" s="24"/>
      <c r="DE83" s="24"/>
      <c r="DF83" s="24"/>
      <c r="DG83" s="24"/>
      <c r="DH83" s="24"/>
      <c r="DI83" s="24"/>
      <c r="DJ83" s="24"/>
      <c r="DK83" s="24"/>
      <c r="DL83" s="24"/>
      <c r="DM83" s="24"/>
      <c r="DN83" s="24"/>
      <c r="DO83" s="24"/>
      <c r="DP83" s="24"/>
      <c r="DQ83" s="24"/>
      <c r="DR83" s="24"/>
      <c r="DS83" s="24"/>
      <c r="DT83" s="24"/>
      <c r="DU83" s="24"/>
      <c r="DV83" s="24"/>
      <c r="DW83" s="24"/>
      <c r="DX83" s="24"/>
      <c r="DY83" s="24"/>
      <c r="DZ83" s="24"/>
      <c r="EA83" s="24"/>
      <c r="EB83" s="24"/>
      <c r="EC83" s="24"/>
      <c r="ED83" s="24"/>
      <c r="EE83" s="24"/>
      <c r="EF83" s="24"/>
      <c r="EG83" s="24"/>
      <c r="EH83" s="24"/>
      <c r="EI83" s="24"/>
      <c r="EJ83" s="24"/>
      <c r="EK83" s="24"/>
      <c r="EL83" s="24"/>
      <c r="EM83" s="24"/>
      <c r="EN83" s="24"/>
      <c r="EO83" s="24"/>
      <c r="EP83" s="24"/>
      <c r="EQ83" s="24"/>
      <c r="ER83" s="24"/>
      <c r="ES83" s="24"/>
      <c r="ET83" s="24"/>
      <c r="EU83" s="24"/>
      <c r="EV83" s="24"/>
      <c r="EW83" s="24"/>
      <c r="EX83" s="24"/>
      <c r="EY83" s="24"/>
      <c r="EZ83" s="24"/>
      <c r="FA83" s="24"/>
      <c r="FB83" s="24"/>
      <c r="FC83" s="24"/>
      <c r="FD83" s="24"/>
      <c r="FE83" s="24"/>
      <c r="FF83" s="24"/>
      <c r="FG83" s="24"/>
      <c r="FH83" s="24"/>
      <c r="FI83" s="24"/>
      <c r="FJ83" s="24"/>
      <c r="FK83" s="24"/>
      <c r="FL83" s="24"/>
      <c r="FM83" s="24"/>
      <c r="FN83" s="24"/>
    </row>
    <row r="84" spans="1:170" ht="38.25" hidden="1">
      <c r="A84" s="8">
        <v>77</v>
      </c>
      <c r="B84" s="47" t="s">
        <v>66</v>
      </c>
      <c r="C84" s="31" t="s">
        <v>23</v>
      </c>
      <c r="D84" s="31">
        <v>2011</v>
      </c>
      <c r="E84" s="31">
        <v>2015</v>
      </c>
      <c r="F84" s="31">
        <v>600</v>
      </c>
      <c r="G84" s="31">
        <v>60016</v>
      </c>
      <c r="H84" s="23">
        <f t="shared" si="15"/>
        <v>1600000</v>
      </c>
      <c r="I84" s="16">
        <v>0</v>
      </c>
      <c r="J84" s="16">
        <v>100000</v>
      </c>
      <c r="K84" s="16">
        <v>500000</v>
      </c>
      <c r="L84" s="16">
        <v>500000</v>
      </c>
      <c r="M84" s="16">
        <v>500000</v>
      </c>
      <c r="N84" s="16">
        <v>0</v>
      </c>
      <c r="O84" s="16">
        <v>0</v>
      </c>
      <c r="P84" s="16">
        <v>0</v>
      </c>
      <c r="Q84" s="16">
        <v>0</v>
      </c>
      <c r="R84" s="16">
        <v>0</v>
      </c>
      <c r="S84" s="41">
        <v>1500000</v>
      </c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  <c r="BF84" s="24"/>
      <c r="BG84" s="24"/>
      <c r="BH84" s="24"/>
      <c r="BI84" s="24"/>
      <c r="BJ84" s="24"/>
      <c r="BK84" s="24"/>
      <c r="BL84" s="24"/>
      <c r="BM84" s="24"/>
      <c r="BN84" s="24"/>
      <c r="BO84" s="24"/>
      <c r="BP84" s="24"/>
      <c r="BQ84" s="24"/>
      <c r="BR84" s="24"/>
      <c r="BS84" s="24"/>
      <c r="BT84" s="24"/>
      <c r="BU84" s="24"/>
      <c r="BV84" s="24"/>
      <c r="BW84" s="24"/>
      <c r="BX84" s="24"/>
      <c r="BY84" s="24"/>
      <c r="BZ84" s="24"/>
      <c r="CA84" s="24"/>
      <c r="CB84" s="24"/>
      <c r="CC84" s="24"/>
      <c r="CD84" s="24"/>
      <c r="CE84" s="24"/>
      <c r="CF84" s="24"/>
      <c r="CG84" s="24"/>
      <c r="CH84" s="24"/>
      <c r="CI84" s="24"/>
      <c r="CJ84" s="24"/>
      <c r="CK84" s="24"/>
      <c r="CL84" s="24"/>
      <c r="CM84" s="24"/>
      <c r="CN84" s="24"/>
      <c r="CO84" s="24"/>
      <c r="CP84" s="24"/>
      <c r="CQ84" s="24"/>
      <c r="CR84" s="24"/>
      <c r="CS84" s="24"/>
      <c r="CT84" s="24"/>
      <c r="CU84" s="24"/>
      <c r="CV84" s="24"/>
      <c r="CW84" s="24"/>
      <c r="CX84" s="24"/>
      <c r="CY84" s="24"/>
      <c r="CZ84" s="24"/>
      <c r="DA84" s="24"/>
      <c r="DB84" s="24"/>
      <c r="DC84" s="24"/>
      <c r="DD84" s="24"/>
      <c r="DE84" s="24"/>
      <c r="DF84" s="24"/>
      <c r="DG84" s="24"/>
      <c r="DH84" s="24"/>
      <c r="DI84" s="24"/>
      <c r="DJ84" s="24"/>
      <c r="DK84" s="24"/>
      <c r="DL84" s="24"/>
      <c r="DM84" s="24"/>
      <c r="DN84" s="24"/>
      <c r="DO84" s="24"/>
      <c r="DP84" s="24"/>
      <c r="DQ84" s="24"/>
      <c r="DR84" s="24"/>
      <c r="DS84" s="24"/>
      <c r="DT84" s="24"/>
      <c r="DU84" s="24"/>
      <c r="DV84" s="24"/>
      <c r="DW84" s="24"/>
      <c r="DX84" s="24"/>
      <c r="DY84" s="24"/>
      <c r="DZ84" s="24"/>
      <c r="EA84" s="24"/>
      <c r="EB84" s="24"/>
      <c r="EC84" s="24"/>
      <c r="ED84" s="24"/>
      <c r="EE84" s="24"/>
      <c r="EF84" s="24"/>
      <c r="EG84" s="24"/>
      <c r="EH84" s="24"/>
      <c r="EI84" s="24"/>
      <c r="EJ84" s="24"/>
      <c r="EK84" s="24"/>
      <c r="EL84" s="24"/>
      <c r="EM84" s="24"/>
      <c r="EN84" s="24"/>
      <c r="EO84" s="24"/>
      <c r="EP84" s="24"/>
      <c r="EQ84" s="24"/>
      <c r="ER84" s="24"/>
      <c r="ES84" s="24"/>
      <c r="ET84" s="24"/>
      <c r="EU84" s="24"/>
      <c r="EV84" s="24"/>
      <c r="EW84" s="24"/>
      <c r="EX84" s="24"/>
      <c r="EY84" s="24"/>
      <c r="EZ84" s="24"/>
      <c r="FA84" s="24"/>
      <c r="FB84" s="24"/>
      <c r="FC84" s="24"/>
      <c r="FD84" s="24"/>
      <c r="FE84" s="24"/>
      <c r="FF84" s="24"/>
      <c r="FG84" s="24"/>
      <c r="FH84" s="24"/>
      <c r="FI84" s="24"/>
      <c r="FJ84" s="24"/>
      <c r="FK84" s="24"/>
      <c r="FL84" s="24"/>
      <c r="FM84" s="24"/>
      <c r="FN84" s="24"/>
    </row>
    <row r="85" spans="1:170" ht="25.5" hidden="1">
      <c r="A85" s="8">
        <v>78</v>
      </c>
      <c r="B85" s="50" t="s">
        <v>60</v>
      </c>
      <c r="C85" s="31" t="s">
        <v>23</v>
      </c>
      <c r="D85" s="31">
        <v>2011</v>
      </c>
      <c r="E85" s="31">
        <v>2013</v>
      </c>
      <c r="F85" s="31">
        <v>600</v>
      </c>
      <c r="G85" s="31">
        <v>60016</v>
      </c>
      <c r="H85" s="23">
        <f t="shared" si="15"/>
        <v>754698</v>
      </c>
      <c r="I85" s="16">
        <v>38698</v>
      </c>
      <c r="J85" s="45">
        <f>50000-34000</f>
        <v>16000</v>
      </c>
      <c r="K85" s="41">
        <v>700000</v>
      </c>
      <c r="L85" s="16">
        <v>0</v>
      </c>
      <c r="M85" s="16">
        <v>0</v>
      </c>
      <c r="N85" s="16">
        <v>0</v>
      </c>
      <c r="O85" s="16">
        <v>0</v>
      </c>
      <c r="P85" s="16">
        <v>0</v>
      </c>
      <c r="Q85" s="16">
        <v>0</v>
      </c>
      <c r="R85" s="16">
        <v>0</v>
      </c>
      <c r="S85" s="41">
        <f t="shared" si="16"/>
        <v>700000</v>
      </c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  <c r="AW85" s="24"/>
      <c r="AX85" s="24"/>
      <c r="AY85" s="24"/>
      <c r="AZ85" s="24"/>
      <c r="BA85" s="24"/>
      <c r="BB85" s="24"/>
      <c r="BC85" s="24"/>
      <c r="BD85" s="24"/>
      <c r="BE85" s="24"/>
      <c r="BF85" s="24"/>
      <c r="BG85" s="24"/>
      <c r="BH85" s="24"/>
      <c r="BI85" s="24"/>
      <c r="BJ85" s="24"/>
      <c r="BK85" s="24"/>
      <c r="BL85" s="24"/>
      <c r="BM85" s="24"/>
      <c r="BN85" s="24"/>
      <c r="BO85" s="24"/>
      <c r="BP85" s="24"/>
      <c r="BQ85" s="24"/>
      <c r="BR85" s="24"/>
      <c r="BS85" s="24"/>
      <c r="BT85" s="24"/>
      <c r="BU85" s="24"/>
      <c r="BV85" s="24"/>
      <c r="BW85" s="24"/>
      <c r="BX85" s="24"/>
      <c r="BY85" s="24"/>
      <c r="BZ85" s="24"/>
      <c r="CA85" s="24"/>
      <c r="CB85" s="24"/>
      <c r="CC85" s="24"/>
      <c r="CD85" s="24"/>
      <c r="CE85" s="24"/>
      <c r="CF85" s="24"/>
      <c r="CG85" s="24"/>
      <c r="CH85" s="24"/>
      <c r="CI85" s="24"/>
      <c r="CJ85" s="24"/>
      <c r="CK85" s="24"/>
      <c r="CL85" s="24"/>
      <c r="CM85" s="24"/>
      <c r="CN85" s="24"/>
      <c r="CO85" s="24"/>
      <c r="CP85" s="24"/>
      <c r="CQ85" s="24"/>
      <c r="CR85" s="24"/>
      <c r="CS85" s="24"/>
      <c r="CT85" s="24"/>
      <c r="CU85" s="24"/>
      <c r="CV85" s="24"/>
      <c r="CW85" s="24"/>
      <c r="CX85" s="24"/>
      <c r="CY85" s="24"/>
      <c r="CZ85" s="24"/>
      <c r="DA85" s="24"/>
      <c r="DB85" s="24"/>
      <c r="DC85" s="24"/>
      <c r="DD85" s="24"/>
      <c r="DE85" s="24"/>
      <c r="DF85" s="24"/>
      <c r="DG85" s="24"/>
      <c r="DH85" s="24"/>
      <c r="DI85" s="24"/>
      <c r="DJ85" s="24"/>
      <c r="DK85" s="24"/>
      <c r="DL85" s="24"/>
      <c r="DM85" s="24"/>
      <c r="DN85" s="24"/>
      <c r="DO85" s="24"/>
      <c r="DP85" s="24"/>
      <c r="DQ85" s="24"/>
      <c r="DR85" s="24"/>
      <c r="DS85" s="24"/>
      <c r="DT85" s="24"/>
      <c r="DU85" s="24"/>
      <c r="DV85" s="24"/>
      <c r="DW85" s="24"/>
      <c r="DX85" s="24"/>
      <c r="DY85" s="24"/>
      <c r="DZ85" s="24"/>
      <c r="EA85" s="24"/>
      <c r="EB85" s="24"/>
      <c r="EC85" s="24"/>
      <c r="ED85" s="24"/>
      <c r="EE85" s="24"/>
      <c r="EF85" s="24"/>
      <c r="EG85" s="24"/>
      <c r="EH85" s="24"/>
      <c r="EI85" s="24"/>
      <c r="EJ85" s="24"/>
      <c r="EK85" s="24"/>
      <c r="EL85" s="24"/>
      <c r="EM85" s="24"/>
      <c r="EN85" s="24"/>
      <c r="EO85" s="24"/>
      <c r="EP85" s="24"/>
      <c r="EQ85" s="24"/>
      <c r="ER85" s="24"/>
      <c r="ES85" s="24"/>
      <c r="ET85" s="24"/>
      <c r="EU85" s="24"/>
      <c r="EV85" s="24"/>
      <c r="EW85" s="24"/>
      <c r="EX85" s="24"/>
      <c r="EY85" s="24"/>
      <c r="EZ85" s="24"/>
      <c r="FA85" s="24"/>
      <c r="FB85" s="24"/>
      <c r="FC85" s="24"/>
      <c r="FD85" s="24"/>
      <c r="FE85" s="24"/>
      <c r="FF85" s="24"/>
      <c r="FG85" s="24"/>
      <c r="FH85" s="24"/>
      <c r="FI85" s="24"/>
      <c r="FJ85" s="24"/>
      <c r="FK85" s="24"/>
      <c r="FL85" s="24"/>
      <c r="FM85" s="24"/>
      <c r="FN85" s="24"/>
    </row>
    <row r="86" spans="1:170" ht="25.5" hidden="1">
      <c r="A86" s="8">
        <v>79</v>
      </c>
      <c r="B86" s="50" t="s">
        <v>61</v>
      </c>
      <c r="C86" s="31" t="s">
        <v>23</v>
      </c>
      <c r="D86" s="31">
        <v>2011</v>
      </c>
      <c r="E86" s="31">
        <v>2016</v>
      </c>
      <c r="F86" s="31">
        <v>600</v>
      </c>
      <c r="G86" s="31">
        <v>60016</v>
      </c>
      <c r="H86" s="23">
        <f t="shared" si="15"/>
        <v>2076290</v>
      </c>
      <c r="I86" s="16">
        <v>54290</v>
      </c>
      <c r="J86" s="45">
        <f>50000-28000</f>
        <v>22000</v>
      </c>
      <c r="K86" s="41">
        <v>500000</v>
      </c>
      <c r="L86" s="41">
        <v>500000</v>
      </c>
      <c r="M86" s="41">
        <v>500000</v>
      </c>
      <c r="N86" s="41">
        <v>500000</v>
      </c>
      <c r="O86" s="16">
        <v>0</v>
      </c>
      <c r="P86" s="16">
        <v>0</v>
      </c>
      <c r="Q86" s="16">
        <v>0</v>
      </c>
      <c r="R86" s="16">
        <v>0</v>
      </c>
      <c r="S86" s="41">
        <f t="shared" si="16"/>
        <v>2000000</v>
      </c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  <c r="AV86" s="24"/>
      <c r="AW86" s="24"/>
      <c r="AX86" s="24"/>
      <c r="AY86" s="24"/>
      <c r="AZ86" s="24"/>
      <c r="BA86" s="24"/>
      <c r="BB86" s="24"/>
      <c r="BC86" s="24"/>
      <c r="BD86" s="24"/>
      <c r="BE86" s="24"/>
      <c r="BF86" s="24"/>
      <c r="BG86" s="24"/>
      <c r="BH86" s="24"/>
      <c r="BI86" s="24"/>
      <c r="BJ86" s="24"/>
      <c r="BK86" s="24"/>
      <c r="BL86" s="24"/>
      <c r="BM86" s="24"/>
      <c r="BN86" s="24"/>
      <c r="BO86" s="24"/>
      <c r="BP86" s="24"/>
      <c r="BQ86" s="24"/>
      <c r="BR86" s="24"/>
      <c r="BS86" s="24"/>
      <c r="BT86" s="24"/>
      <c r="BU86" s="24"/>
      <c r="BV86" s="24"/>
      <c r="BW86" s="24"/>
      <c r="BX86" s="24"/>
      <c r="BY86" s="24"/>
      <c r="BZ86" s="24"/>
      <c r="CA86" s="24"/>
      <c r="CB86" s="24"/>
      <c r="CC86" s="24"/>
      <c r="CD86" s="24"/>
      <c r="CE86" s="24"/>
      <c r="CF86" s="24"/>
      <c r="CG86" s="24"/>
      <c r="CH86" s="24"/>
      <c r="CI86" s="24"/>
      <c r="CJ86" s="24"/>
      <c r="CK86" s="24"/>
      <c r="CL86" s="24"/>
      <c r="CM86" s="24"/>
      <c r="CN86" s="24"/>
      <c r="CO86" s="24"/>
      <c r="CP86" s="24"/>
      <c r="CQ86" s="24"/>
      <c r="CR86" s="24"/>
      <c r="CS86" s="24"/>
      <c r="CT86" s="24"/>
      <c r="CU86" s="24"/>
      <c r="CV86" s="24"/>
      <c r="CW86" s="24"/>
      <c r="CX86" s="24"/>
      <c r="CY86" s="24"/>
      <c r="CZ86" s="24"/>
      <c r="DA86" s="24"/>
      <c r="DB86" s="24"/>
      <c r="DC86" s="24"/>
      <c r="DD86" s="24"/>
      <c r="DE86" s="24"/>
      <c r="DF86" s="24"/>
      <c r="DG86" s="24"/>
      <c r="DH86" s="24"/>
      <c r="DI86" s="24"/>
      <c r="DJ86" s="24"/>
      <c r="DK86" s="24"/>
      <c r="DL86" s="24"/>
      <c r="DM86" s="24"/>
      <c r="DN86" s="24"/>
      <c r="DO86" s="24"/>
      <c r="DP86" s="24"/>
      <c r="DQ86" s="24"/>
      <c r="DR86" s="24"/>
      <c r="DS86" s="24"/>
      <c r="DT86" s="24"/>
      <c r="DU86" s="24"/>
      <c r="DV86" s="24"/>
      <c r="DW86" s="24"/>
      <c r="DX86" s="24"/>
      <c r="DY86" s="24"/>
      <c r="DZ86" s="24"/>
      <c r="EA86" s="24"/>
      <c r="EB86" s="24"/>
      <c r="EC86" s="24"/>
      <c r="ED86" s="24"/>
      <c r="EE86" s="24"/>
      <c r="EF86" s="24"/>
      <c r="EG86" s="24"/>
      <c r="EH86" s="24"/>
      <c r="EI86" s="24"/>
      <c r="EJ86" s="24"/>
      <c r="EK86" s="24"/>
      <c r="EL86" s="24"/>
      <c r="EM86" s="24"/>
      <c r="EN86" s="24"/>
      <c r="EO86" s="24"/>
      <c r="EP86" s="24"/>
      <c r="EQ86" s="24"/>
      <c r="ER86" s="24"/>
      <c r="ES86" s="24"/>
      <c r="ET86" s="24"/>
      <c r="EU86" s="24"/>
      <c r="EV86" s="24"/>
      <c r="EW86" s="24"/>
      <c r="EX86" s="24"/>
      <c r="EY86" s="24"/>
      <c r="EZ86" s="24"/>
      <c r="FA86" s="24"/>
      <c r="FB86" s="24"/>
      <c r="FC86" s="24"/>
      <c r="FD86" s="24"/>
      <c r="FE86" s="24"/>
      <c r="FF86" s="24"/>
      <c r="FG86" s="24"/>
      <c r="FH86" s="24"/>
      <c r="FI86" s="24"/>
      <c r="FJ86" s="24"/>
      <c r="FK86" s="24"/>
      <c r="FL86" s="24"/>
      <c r="FM86" s="24"/>
      <c r="FN86" s="24"/>
    </row>
    <row r="87" spans="1:170" ht="76.5" hidden="1">
      <c r="A87" s="8">
        <v>80</v>
      </c>
      <c r="B87" s="47" t="s">
        <v>67</v>
      </c>
      <c r="C87" s="31" t="s">
        <v>23</v>
      </c>
      <c r="D87" s="31">
        <v>2011</v>
      </c>
      <c r="E87" s="31">
        <v>2018</v>
      </c>
      <c r="F87" s="31">
        <v>600</v>
      </c>
      <c r="G87" s="31">
        <v>60016</v>
      </c>
      <c r="H87" s="23">
        <f t="shared" si="15"/>
        <v>3025920.29</v>
      </c>
      <c r="I87" s="16">
        <v>100032</v>
      </c>
      <c r="J87" s="16">
        <f>100000+275888.29</f>
        <v>375888.29</v>
      </c>
      <c r="K87" s="41">
        <v>500000</v>
      </c>
      <c r="L87" s="41">
        <v>100000</v>
      </c>
      <c r="M87" s="41">
        <v>450000</v>
      </c>
      <c r="N87" s="41">
        <v>500000</v>
      </c>
      <c r="O87" s="41">
        <v>500000</v>
      </c>
      <c r="P87" s="41">
        <v>500000</v>
      </c>
      <c r="Q87" s="16">
        <v>0</v>
      </c>
      <c r="R87" s="16">
        <v>0</v>
      </c>
      <c r="S87" s="41">
        <f t="shared" si="16"/>
        <v>2550000</v>
      </c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  <c r="AV87" s="24"/>
      <c r="AW87" s="24"/>
      <c r="AX87" s="24"/>
      <c r="AY87" s="24"/>
      <c r="AZ87" s="24"/>
      <c r="BA87" s="24"/>
      <c r="BB87" s="24"/>
      <c r="BC87" s="24"/>
      <c r="BD87" s="24"/>
      <c r="BE87" s="24"/>
      <c r="BF87" s="24"/>
      <c r="BG87" s="24"/>
      <c r="BH87" s="24"/>
      <c r="BI87" s="24"/>
      <c r="BJ87" s="24"/>
      <c r="BK87" s="24"/>
      <c r="BL87" s="24"/>
      <c r="BM87" s="24"/>
      <c r="BN87" s="24"/>
      <c r="BO87" s="24"/>
      <c r="BP87" s="24"/>
      <c r="BQ87" s="24"/>
      <c r="BR87" s="24"/>
      <c r="BS87" s="24"/>
      <c r="BT87" s="24"/>
      <c r="BU87" s="24"/>
      <c r="BV87" s="24"/>
      <c r="BW87" s="24"/>
      <c r="BX87" s="24"/>
      <c r="BY87" s="24"/>
      <c r="BZ87" s="24"/>
      <c r="CA87" s="24"/>
      <c r="CB87" s="24"/>
      <c r="CC87" s="24"/>
      <c r="CD87" s="24"/>
      <c r="CE87" s="24"/>
      <c r="CF87" s="24"/>
      <c r="CG87" s="24"/>
      <c r="CH87" s="24"/>
      <c r="CI87" s="24"/>
      <c r="CJ87" s="24"/>
      <c r="CK87" s="24"/>
      <c r="CL87" s="24"/>
      <c r="CM87" s="24"/>
      <c r="CN87" s="24"/>
      <c r="CO87" s="24"/>
      <c r="CP87" s="24"/>
      <c r="CQ87" s="24"/>
      <c r="CR87" s="24"/>
      <c r="CS87" s="24"/>
      <c r="CT87" s="24"/>
      <c r="CU87" s="24"/>
      <c r="CV87" s="24"/>
      <c r="CW87" s="24"/>
      <c r="CX87" s="24"/>
      <c r="CY87" s="24"/>
      <c r="CZ87" s="24"/>
      <c r="DA87" s="24"/>
      <c r="DB87" s="24"/>
      <c r="DC87" s="24"/>
      <c r="DD87" s="24"/>
      <c r="DE87" s="24"/>
      <c r="DF87" s="24"/>
      <c r="DG87" s="24"/>
      <c r="DH87" s="24"/>
      <c r="DI87" s="24"/>
      <c r="DJ87" s="24"/>
      <c r="DK87" s="24"/>
      <c r="DL87" s="24"/>
      <c r="DM87" s="24"/>
      <c r="DN87" s="24"/>
      <c r="DO87" s="24"/>
      <c r="DP87" s="24"/>
      <c r="DQ87" s="24"/>
      <c r="DR87" s="24"/>
      <c r="DS87" s="24"/>
      <c r="DT87" s="24"/>
      <c r="DU87" s="24"/>
      <c r="DV87" s="24"/>
      <c r="DW87" s="24"/>
      <c r="DX87" s="24"/>
      <c r="DY87" s="24"/>
      <c r="DZ87" s="24"/>
      <c r="EA87" s="24"/>
      <c r="EB87" s="24"/>
      <c r="EC87" s="24"/>
      <c r="ED87" s="24"/>
      <c r="EE87" s="24"/>
      <c r="EF87" s="24"/>
      <c r="EG87" s="24"/>
      <c r="EH87" s="24"/>
      <c r="EI87" s="24"/>
      <c r="EJ87" s="24"/>
      <c r="EK87" s="24"/>
      <c r="EL87" s="24"/>
      <c r="EM87" s="24"/>
      <c r="EN87" s="24"/>
      <c r="EO87" s="24"/>
      <c r="EP87" s="24"/>
      <c r="EQ87" s="24"/>
      <c r="ER87" s="24"/>
      <c r="ES87" s="24"/>
      <c r="ET87" s="24"/>
      <c r="EU87" s="24"/>
      <c r="EV87" s="24"/>
      <c r="EW87" s="24"/>
      <c r="EX87" s="24"/>
      <c r="EY87" s="24"/>
      <c r="EZ87" s="24"/>
      <c r="FA87" s="24"/>
      <c r="FB87" s="24"/>
      <c r="FC87" s="24"/>
      <c r="FD87" s="24"/>
      <c r="FE87" s="24"/>
      <c r="FF87" s="24"/>
      <c r="FG87" s="24"/>
      <c r="FH87" s="24"/>
      <c r="FI87" s="24"/>
      <c r="FJ87" s="24"/>
      <c r="FK87" s="24"/>
      <c r="FL87" s="24"/>
      <c r="FM87" s="24"/>
      <c r="FN87" s="24"/>
    </row>
    <row r="88" spans="1:170" ht="38.25" hidden="1">
      <c r="A88" s="8">
        <v>81</v>
      </c>
      <c r="B88" s="49" t="s">
        <v>132</v>
      </c>
      <c r="C88" s="31" t="s">
        <v>23</v>
      </c>
      <c r="D88" s="31">
        <v>2011</v>
      </c>
      <c r="E88" s="31">
        <v>2017</v>
      </c>
      <c r="F88" s="31">
        <v>600</v>
      </c>
      <c r="G88" s="31">
        <v>60016</v>
      </c>
      <c r="H88" s="23">
        <f>SUM(J88:R88)</f>
        <v>3620000</v>
      </c>
      <c r="I88" s="16">
        <v>150000</v>
      </c>
      <c r="J88" s="45">
        <f>70000+250000</f>
        <v>320000</v>
      </c>
      <c r="K88" s="41">
        <v>400000</v>
      </c>
      <c r="L88" s="41">
        <v>400000</v>
      </c>
      <c r="M88" s="41">
        <v>500000</v>
      </c>
      <c r="N88" s="41">
        <v>1500000</v>
      </c>
      <c r="O88" s="41">
        <v>500000</v>
      </c>
      <c r="P88" s="16">
        <v>0</v>
      </c>
      <c r="Q88" s="16">
        <v>0</v>
      </c>
      <c r="R88" s="16">
        <v>0</v>
      </c>
      <c r="S88" s="41">
        <f t="shared" si="16"/>
        <v>3300000</v>
      </c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  <c r="AV88" s="24"/>
      <c r="AW88" s="24"/>
      <c r="AX88" s="24"/>
      <c r="AY88" s="24"/>
      <c r="AZ88" s="24"/>
      <c r="BA88" s="24"/>
      <c r="BB88" s="24"/>
      <c r="BC88" s="24"/>
      <c r="BD88" s="24"/>
      <c r="BE88" s="24"/>
      <c r="BF88" s="24"/>
      <c r="BG88" s="24"/>
      <c r="BH88" s="24"/>
      <c r="BI88" s="24"/>
      <c r="BJ88" s="24"/>
      <c r="BK88" s="24"/>
      <c r="BL88" s="24"/>
      <c r="BM88" s="24"/>
      <c r="BN88" s="24"/>
      <c r="BO88" s="24"/>
      <c r="BP88" s="24"/>
      <c r="BQ88" s="24"/>
      <c r="BR88" s="24"/>
      <c r="BS88" s="24"/>
      <c r="BT88" s="24"/>
      <c r="BU88" s="24"/>
      <c r="BV88" s="24"/>
      <c r="BW88" s="24"/>
      <c r="BX88" s="24"/>
      <c r="BY88" s="24"/>
      <c r="BZ88" s="24"/>
      <c r="CA88" s="24"/>
      <c r="CB88" s="24"/>
      <c r="CC88" s="24"/>
      <c r="CD88" s="24"/>
      <c r="CE88" s="24"/>
      <c r="CF88" s="24"/>
      <c r="CG88" s="24"/>
      <c r="CH88" s="24"/>
      <c r="CI88" s="24"/>
      <c r="CJ88" s="24"/>
      <c r="CK88" s="24"/>
      <c r="CL88" s="24"/>
      <c r="CM88" s="24"/>
      <c r="CN88" s="24"/>
      <c r="CO88" s="24"/>
      <c r="CP88" s="24"/>
      <c r="CQ88" s="24"/>
      <c r="CR88" s="24"/>
      <c r="CS88" s="24"/>
      <c r="CT88" s="24"/>
      <c r="CU88" s="24"/>
      <c r="CV88" s="24"/>
      <c r="CW88" s="24"/>
      <c r="CX88" s="24"/>
      <c r="CY88" s="24"/>
      <c r="CZ88" s="24"/>
      <c r="DA88" s="24"/>
      <c r="DB88" s="24"/>
      <c r="DC88" s="24"/>
      <c r="DD88" s="24"/>
      <c r="DE88" s="24"/>
      <c r="DF88" s="24"/>
      <c r="DG88" s="24"/>
      <c r="DH88" s="24"/>
      <c r="DI88" s="24"/>
      <c r="DJ88" s="24"/>
      <c r="DK88" s="24"/>
      <c r="DL88" s="24"/>
      <c r="DM88" s="24"/>
      <c r="DN88" s="24"/>
      <c r="DO88" s="24"/>
      <c r="DP88" s="24"/>
      <c r="DQ88" s="24"/>
      <c r="DR88" s="24"/>
      <c r="DS88" s="24"/>
      <c r="DT88" s="24"/>
      <c r="DU88" s="24"/>
      <c r="DV88" s="24"/>
      <c r="DW88" s="24"/>
      <c r="DX88" s="24"/>
      <c r="DY88" s="24"/>
      <c r="DZ88" s="24"/>
      <c r="EA88" s="24"/>
      <c r="EB88" s="24"/>
      <c r="EC88" s="24"/>
      <c r="ED88" s="24"/>
      <c r="EE88" s="24"/>
      <c r="EF88" s="24"/>
      <c r="EG88" s="24"/>
      <c r="EH88" s="24"/>
      <c r="EI88" s="24"/>
      <c r="EJ88" s="24"/>
      <c r="EK88" s="24"/>
      <c r="EL88" s="24"/>
      <c r="EM88" s="24"/>
      <c r="EN88" s="24"/>
      <c r="EO88" s="24"/>
      <c r="EP88" s="24"/>
      <c r="EQ88" s="24"/>
      <c r="ER88" s="24"/>
      <c r="ES88" s="24"/>
      <c r="ET88" s="24"/>
      <c r="EU88" s="24"/>
      <c r="EV88" s="24"/>
      <c r="EW88" s="24"/>
      <c r="EX88" s="24"/>
      <c r="EY88" s="24"/>
      <c r="EZ88" s="24"/>
      <c r="FA88" s="24"/>
      <c r="FB88" s="24"/>
      <c r="FC88" s="24"/>
      <c r="FD88" s="24"/>
      <c r="FE88" s="24"/>
      <c r="FF88" s="24"/>
      <c r="FG88" s="24"/>
      <c r="FH88" s="24"/>
      <c r="FI88" s="24"/>
      <c r="FJ88" s="24"/>
      <c r="FK88" s="24"/>
      <c r="FL88" s="24"/>
      <c r="FM88" s="24"/>
      <c r="FN88" s="24"/>
    </row>
    <row r="89" spans="1:170" ht="17.25" customHeight="1" hidden="1">
      <c r="A89" s="8">
        <v>82</v>
      </c>
      <c r="B89" s="50" t="s">
        <v>36</v>
      </c>
      <c r="C89" s="31" t="s">
        <v>23</v>
      </c>
      <c r="D89" s="31">
        <v>2011</v>
      </c>
      <c r="E89" s="31">
        <v>2020</v>
      </c>
      <c r="F89" s="31">
        <v>600</v>
      </c>
      <c r="G89" s="31">
        <v>60016</v>
      </c>
      <c r="H89" s="23">
        <f t="shared" si="15"/>
        <v>2040000</v>
      </c>
      <c r="I89" s="16">
        <v>140000</v>
      </c>
      <c r="J89" s="45">
        <f>50000-50000</f>
        <v>0</v>
      </c>
      <c r="K89" s="41">
        <v>100000</v>
      </c>
      <c r="L89" s="41">
        <v>100000</v>
      </c>
      <c r="M89" s="41">
        <v>100000</v>
      </c>
      <c r="N89" s="41">
        <v>100000</v>
      </c>
      <c r="O89" s="41">
        <v>100000</v>
      </c>
      <c r="P89" s="41">
        <v>200000</v>
      </c>
      <c r="Q89" s="41">
        <v>600000</v>
      </c>
      <c r="R89" s="41">
        <v>600000</v>
      </c>
      <c r="S89" s="41">
        <f>SUM(K89:R89)</f>
        <v>1900000</v>
      </c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24"/>
      <c r="AZ89" s="24"/>
      <c r="BA89" s="24"/>
      <c r="BB89" s="24"/>
      <c r="BC89" s="24"/>
      <c r="BD89" s="24"/>
      <c r="BE89" s="24"/>
      <c r="BF89" s="24"/>
      <c r="BG89" s="24"/>
      <c r="BH89" s="24"/>
      <c r="BI89" s="24"/>
      <c r="BJ89" s="24"/>
      <c r="BK89" s="24"/>
      <c r="BL89" s="24"/>
      <c r="BM89" s="24"/>
      <c r="BN89" s="24"/>
      <c r="BO89" s="24"/>
      <c r="BP89" s="24"/>
      <c r="BQ89" s="24"/>
      <c r="BR89" s="24"/>
      <c r="BS89" s="24"/>
      <c r="BT89" s="24"/>
      <c r="BU89" s="24"/>
      <c r="BV89" s="24"/>
      <c r="BW89" s="24"/>
      <c r="BX89" s="24"/>
      <c r="BY89" s="24"/>
      <c r="BZ89" s="24"/>
      <c r="CA89" s="24"/>
      <c r="CB89" s="24"/>
      <c r="CC89" s="24"/>
      <c r="CD89" s="24"/>
      <c r="CE89" s="24"/>
      <c r="CF89" s="24"/>
      <c r="CG89" s="24"/>
      <c r="CH89" s="24"/>
      <c r="CI89" s="24"/>
      <c r="CJ89" s="24"/>
      <c r="CK89" s="24"/>
      <c r="CL89" s="24"/>
      <c r="CM89" s="24"/>
      <c r="CN89" s="24"/>
      <c r="CO89" s="24"/>
      <c r="CP89" s="24"/>
      <c r="CQ89" s="24"/>
      <c r="CR89" s="24"/>
      <c r="CS89" s="24"/>
      <c r="CT89" s="24"/>
      <c r="CU89" s="24"/>
      <c r="CV89" s="24"/>
      <c r="CW89" s="24"/>
      <c r="CX89" s="24"/>
      <c r="CY89" s="24"/>
      <c r="CZ89" s="24"/>
      <c r="DA89" s="24"/>
      <c r="DB89" s="24"/>
      <c r="DC89" s="24"/>
      <c r="DD89" s="24"/>
      <c r="DE89" s="24"/>
      <c r="DF89" s="24"/>
      <c r="DG89" s="24"/>
      <c r="DH89" s="24"/>
      <c r="DI89" s="24"/>
      <c r="DJ89" s="24"/>
      <c r="DK89" s="24"/>
      <c r="DL89" s="24"/>
      <c r="DM89" s="24"/>
      <c r="DN89" s="24"/>
      <c r="DO89" s="24"/>
      <c r="DP89" s="24"/>
      <c r="DQ89" s="24"/>
      <c r="DR89" s="24"/>
      <c r="DS89" s="24"/>
      <c r="DT89" s="24"/>
      <c r="DU89" s="24"/>
      <c r="DV89" s="24"/>
      <c r="DW89" s="24"/>
      <c r="DX89" s="24"/>
      <c r="DY89" s="24"/>
      <c r="DZ89" s="24"/>
      <c r="EA89" s="24"/>
      <c r="EB89" s="24"/>
      <c r="EC89" s="24"/>
      <c r="ED89" s="24"/>
      <c r="EE89" s="24"/>
      <c r="EF89" s="24"/>
      <c r="EG89" s="24"/>
      <c r="EH89" s="24"/>
      <c r="EI89" s="24"/>
      <c r="EJ89" s="24"/>
      <c r="EK89" s="24"/>
      <c r="EL89" s="24"/>
      <c r="EM89" s="24"/>
      <c r="EN89" s="24"/>
      <c r="EO89" s="24"/>
      <c r="EP89" s="24"/>
      <c r="EQ89" s="24"/>
      <c r="ER89" s="24"/>
      <c r="ES89" s="24"/>
      <c r="ET89" s="24"/>
      <c r="EU89" s="24"/>
      <c r="EV89" s="24"/>
      <c r="EW89" s="24"/>
      <c r="EX89" s="24"/>
      <c r="EY89" s="24"/>
      <c r="EZ89" s="24"/>
      <c r="FA89" s="24"/>
      <c r="FB89" s="24"/>
      <c r="FC89" s="24"/>
      <c r="FD89" s="24"/>
      <c r="FE89" s="24"/>
      <c r="FF89" s="24"/>
      <c r="FG89" s="24"/>
      <c r="FH89" s="24"/>
      <c r="FI89" s="24"/>
      <c r="FJ89" s="24"/>
      <c r="FK89" s="24"/>
      <c r="FL89" s="24"/>
      <c r="FM89" s="24"/>
      <c r="FN89" s="24"/>
    </row>
    <row r="90" spans="1:170" ht="26.25" customHeight="1" hidden="1">
      <c r="A90" s="8">
        <v>83</v>
      </c>
      <c r="B90" s="47" t="s">
        <v>84</v>
      </c>
      <c r="C90" s="31" t="s">
        <v>23</v>
      </c>
      <c r="D90" s="31">
        <v>2013</v>
      </c>
      <c r="E90" s="31">
        <v>2013</v>
      </c>
      <c r="F90" s="31">
        <v>600</v>
      </c>
      <c r="G90" s="31">
        <v>60016</v>
      </c>
      <c r="H90" s="23">
        <f t="shared" si="15"/>
        <v>60000</v>
      </c>
      <c r="I90" s="16">
        <v>0</v>
      </c>
      <c r="J90" s="16">
        <v>0</v>
      </c>
      <c r="K90" s="41">
        <v>60000</v>
      </c>
      <c r="L90" s="16">
        <v>0</v>
      </c>
      <c r="M90" s="16">
        <v>0</v>
      </c>
      <c r="N90" s="16">
        <v>0</v>
      </c>
      <c r="O90" s="16">
        <v>0</v>
      </c>
      <c r="P90" s="16">
        <v>0</v>
      </c>
      <c r="Q90" s="16">
        <v>0</v>
      </c>
      <c r="R90" s="16">
        <v>0</v>
      </c>
      <c r="S90" s="41">
        <f t="shared" si="16"/>
        <v>60000</v>
      </c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24"/>
      <c r="BF90" s="24"/>
      <c r="BG90" s="24"/>
      <c r="BH90" s="24"/>
      <c r="BI90" s="24"/>
      <c r="BJ90" s="24"/>
      <c r="BK90" s="24"/>
      <c r="BL90" s="24"/>
      <c r="BM90" s="24"/>
      <c r="BN90" s="24"/>
      <c r="BO90" s="24"/>
      <c r="BP90" s="24"/>
      <c r="BQ90" s="24"/>
      <c r="BR90" s="24"/>
      <c r="BS90" s="24"/>
      <c r="BT90" s="24"/>
      <c r="BU90" s="24"/>
      <c r="BV90" s="24"/>
      <c r="BW90" s="24"/>
      <c r="BX90" s="24"/>
      <c r="BY90" s="24"/>
      <c r="BZ90" s="24"/>
      <c r="CA90" s="24"/>
      <c r="CB90" s="24"/>
      <c r="CC90" s="24"/>
      <c r="CD90" s="24"/>
      <c r="CE90" s="24"/>
      <c r="CF90" s="24"/>
      <c r="CG90" s="24"/>
      <c r="CH90" s="24"/>
      <c r="CI90" s="24"/>
      <c r="CJ90" s="24"/>
      <c r="CK90" s="24"/>
      <c r="CL90" s="24"/>
      <c r="CM90" s="24"/>
      <c r="CN90" s="24"/>
      <c r="CO90" s="24"/>
      <c r="CP90" s="24"/>
      <c r="CQ90" s="24"/>
      <c r="CR90" s="24"/>
      <c r="CS90" s="24"/>
      <c r="CT90" s="24"/>
      <c r="CU90" s="24"/>
      <c r="CV90" s="24"/>
      <c r="CW90" s="24"/>
      <c r="CX90" s="24"/>
      <c r="CY90" s="24"/>
      <c r="CZ90" s="24"/>
      <c r="DA90" s="24"/>
      <c r="DB90" s="24"/>
      <c r="DC90" s="24"/>
      <c r="DD90" s="24"/>
      <c r="DE90" s="24"/>
      <c r="DF90" s="24"/>
      <c r="DG90" s="24"/>
      <c r="DH90" s="24"/>
      <c r="DI90" s="24"/>
      <c r="DJ90" s="24"/>
      <c r="DK90" s="24"/>
      <c r="DL90" s="24"/>
      <c r="DM90" s="24"/>
      <c r="DN90" s="24"/>
      <c r="DO90" s="24"/>
      <c r="DP90" s="24"/>
      <c r="DQ90" s="24"/>
      <c r="DR90" s="24"/>
      <c r="DS90" s="24"/>
      <c r="DT90" s="24"/>
      <c r="DU90" s="24"/>
      <c r="DV90" s="24"/>
      <c r="DW90" s="24"/>
      <c r="DX90" s="24"/>
      <c r="DY90" s="24"/>
      <c r="DZ90" s="24"/>
      <c r="EA90" s="24"/>
      <c r="EB90" s="24"/>
      <c r="EC90" s="24"/>
      <c r="ED90" s="24"/>
      <c r="EE90" s="24"/>
      <c r="EF90" s="24"/>
      <c r="EG90" s="24"/>
      <c r="EH90" s="24"/>
      <c r="EI90" s="24"/>
      <c r="EJ90" s="24"/>
      <c r="EK90" s="24"/>
      <c r="EL90" s="24"/>
      <c r="EM90" s="24"/>
      <c r="EN90" s="24"/>
      <c r="EO90" s="24"/>
      <c r="EP90" s="24"/>
      <c r="EQ90" s="24"/>
      <c r="ER90" s="24"/>
      <c r="ES90" s="24"/>
      <c r="ET90" s="24"/>
      <c r="EU90" s="24"/>
      <c r="EV90" s="24"/>
      <c r="EW90" s="24"/>
      <c r="EX90" s="24"/>
      <c r="EY90" s="24"/>
      <c r="EZ90" s="24"/>
      <c r="FA90" s="24"/>
      <c r="FB90" s="24"/>
      <c r="FC90" s="24"/>
      <c r="FD90" s="24"/>
      <c r="FE90" s="24"/>
      <c r="FF90" s="24"/>
      <c r="FG90" s="24"/>
      <c r="FH90" s="24"/>
      <c r="FI90" s="24"/>
      <c r="FJ90" s="24"/>
      <c r="FK90" s="24"/>
      <c r="FL90" s="24"/>
      <c r="FM90" s="24"/>
      <c r="FN90" s="24"/>
    </row>
    <row r="91" spans="1:170" ht="27" customHeight="1" hidden="1">
      <c r="A91" s="8">
        <v>84</v>
      </c>
      <c r="B91" s="47" t="s">
        <v>85</v>
      </c>
      <c r="C91" s="31" t="s">
        <v>23</v>
      </c>
      <c r="D91" s="31">
        <v>2012</v>
      </c>
      <c r="E91" s="31">
        <v>2013</v>
      </c>
      <c r="F91" s="31">
        <v>600</v>
      </c>
      <c r="G91" s="31">
        <v>60016</v>
      </c>
      <c r="H91" s="23">
        <f t="shared" si="15"/>
        <v>300000</v>
      </c>
      <c r="I91" s="16">
        <v>0</v>
      </c>
      <c r="J91" s="16">
        <v>200000</v>
      </c>
      <c r="K91" s="41">
        <v>100000</v>
      </c>
      <c r="L91" s="16">
        <v>0</v>
      </c>
      <c r="M91" s="16">
        <v>0</v>
      </c>
      <c r="N91" s="16">
        <v>0</v>
      </c>
      <c r="O91" s="16">
        <v>0</v>
      </c>
      <c r="P91" s="16">
        <v>0</v>
      </c>
      <c r="Q91" s="16">
        <v>0</v>
      </c>
      <c r="R91" s="16">
        <v>0</v>
      </c>
      <c r="S91" s="41">
        <f t="shared" si="16"/>
        <v>100000</v>
      </c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4"/>
      <c r="AY91" s="24"/>
      <c r="AZ91" s="24"/>
      <c r="BA91" s="24"/>
      <c r="BB91" s="24"/>
      <c r="BC91" s="24"/>
      <c r="BD91" s="24"/>
      <c r="BE91" s="24"/>
      <c r="BF91" s="24"/>
      <c r="BG91" s="24"/>
      <c r="BH91" s="24"/>
      <c r="BI91" s="24"/>
      <c r="BJ91" s="24"/>
      <c r="BK91" s="24"/>
      <c r="BL91" s="24"/>
      <c r="BM91" s="24"/>
      <c r="BN91" s="24"/>
      <c r="BO91" s="24"/>
      <c r="BP91" s="24"/>
      <c r="BQ91" s="24"/>
      <c r="BR91" s="24"/>
      <c r="BS91" s="24"/>
      <c r="BT91" s="24"/>
      <c r="BU91" s="24"/>
      <c r="BV91" s="24"/>
      <c r="BW91" s="24"/>
      <c r="BX91" s="24"/>
      <c r="BY91" s="24"/>
      <c r="BZ91" s="24"/>
      <c r="CA91" s="24"/>
      <c r="CB91" s="24"/>
      <c r="CC91" s="24"/>
      <c r="CD91" s="24"/>
      <c r="CE91" s="24"/>
      <c r="CF91" s="24"/>
      <c r="CG91" s="24"/>
      <c r="CH91" s="24"/>
      <c r="CI91" s="24"/>
      <c r="CJ91" s="24"/>
      <c r="CK91" s="24"/>
      <c r="CL91" s="24"/>
      <c r="CM91" s="24"/>
      <c r="CN91" s="24"/>
      <c r="CO91" s="24"/>
      <c r="CP91" s="24"/>
      <c r="CQ91" s="24"/>
      <c r="CR91" s="24"/>
      <c r="CS91" s="24"/>
      <c r="CT91" s="24"/>
      <c r="CU91" s="24"/>
      <c r="CV91" s="24"/>
      <c r="CW91" s="24"/>
      <c r="CX91" s="24"/>
      <c r="CY91" s="24"/>
      <c r="CZ91" s="24"/>
      <c r="DA91" s="24"/>
      <c r="DB91" s="24"/>
      <c r="DC91" s="24"/>
      <c r="DD91" s="24"/>
      <c r="DE91" s="24"/>
      <c r="DF91" s="24"/>
      <c r="DG91" s="24"/>
      <c r="DH91" s="24"/>
      <c r="DI91" s="24"/>
      <c r="DJ91" s="24"/>
      <c r="DK91" s="24"/>
      <c r="DL91" s="24"/>
      <c r="DM91" s="24"/>
      <c r="DN91" s="24"/>
      <c r="DO91" s="24"/>
      <c r="DP91" s="24"/>
      <c r="DQ91" s="24"/>
      <c r="DR91" s="24"/>
      <c r="DS91" s="24"/>
      <c r="DT91" s="24"/>
      <c r="DU91" s="24"/>
      <c r="DV91" s="24"/>
      <c r="DW91" s="24"/>
      <c r="DX91" s="24"/>
      <c r="DY91" s="24"/>
      <c r="DZ91" s="24"/>
      <c r="EA91" s="24"/>
      <c r="EB91" s="24"/>
      <c r="EC91" s="24"/>
      <c r="ED91" s="24"/>
      <c r="EE91" s="24"/>
      <c r="EF91" s="24"/>
      <c r="EG91" s="24"/>
      <c r="EH91" s="24"/>
      <c r="EI91" s="24"/>
      <c r="EJ91" s="24"/>
      <c r="EK91" s="24"/>
      <c r="EL91" s="24"/>
      <c r="EM91" s="24"/>
      <c r="EN91" s="24"/>
      <c r="EO91" s="24"/>
      <c r="EP91" s="24"/>
      <c r="EQ91" s="24"/>
      <c r="ER91" s="24"/>
      <c r="ES91" s="24"/>
      <c r="ET91" s="24"/>
      <c r="EU91" s="24"/>
      <c r="EV91" s="24"/>
      <c r="EW91" s="24"/>
      <c r="EX91" s="24"/>
      <c r="EY91" s="24"/>
      <c r="EZ91" s="24"/>
      <c r="FA91" s="24"/>
      <c r="FB91" s="24"/>
      <c r="FC91" s="24"/>
      <c r="FD91" s="24"/>
      <c r="FE91" s="24"/>
      <c r="FF91" s="24"/>
      <c r="FG91" s="24"/>
      <c r="FH91" s="24"/>
      <c r="FI91" s="24"/>
      <c r="FJ91" s="24"/>
      <c r="FK91" s="24"/>
      <c r="FL91" s="24"/>
      <c r="FM91" s="24"/>
      <c r="FN91" s="24"/>
    </row>
    <row r="92" spans="1:170" ht="38.25" hidden="1">
      <c r="A92" s="8" t="s">
        <v>125</v>
      </c>
      <c r="B92" s="47" t="s">
        <v>124</v>
      </c>
      <c r="C92" s="31" t="s">
        <v>23</v>
      </c>
      <c r="D92" s="31">
        <v>2012</v>
      </c>
      <c r="E92" s="31">
        <v>2013</v>
      </c>
      <c r="F92" s="31">
        <v>600</v>
      </c>
      <c r="G92" s="31">
        <v>60016</v>
      </c>
      <c r="H92" s="23">
        <f t="shared" si="15"/>
        <v>70000</v>
      </c>
      <c r="I92" s="16">
        <v>0</v>
      </c>
      <c r="J92" s="16">
        <v>45000</v>
      </c>
      <c r="K92" s="51">
        <f>115000-90000</f>
        <v>25000</v>
      </c>
      <c r="L92" s="16"/>
      <c r="M92" s="16"/>
      <c r="N92" s="16"/>
      <c r="O92" s="16"/>
      <c r="P92" s="16"/>
      <c r="Q92" s="16"/>
      <c r="R92" s="16"/>
      <c r="S92" s="41">
        <f t="shared" si="16"/>
        <v>25000</v>
      </c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  <c r="BF92" s="24"/>
      <c r="BG92" s="24"/>
      <c r="BH92" s="24"/>
      <c r="BI92" s="24"/>
      <c r="BJ92" s="24"/>
      <c r="BK92" s="24"/>
      <c r="BL92" s="24"/>
      <c r="BM92" s="24"/>
      <c r="BN92" s="24"/>
      <c r="BO92" s="24"/>
      <c r="BP92" s="24"/>
      <c r="BQ92" s="24"/>
      <c r="BR92" s="24"/>
      <c r="BS92" s="24"/>
      <c r="BT92" s="24"/>
      <c r="BU92" s="24"/>
      <c r="BV92" s="24"/>
      <c r="BW92" s="24"/>
      <c r="BX92" s="24"/>
      <c r="BY92" s="24"/>
      <c r="BZ92" s="24"/>
      <c r="CA92" s="24"/>
      <c r="CB92" s="24"/>
      <c r="CC92" s="24"/>
      <c r="CD92" s="24"/>
      <c r="CE92" s="24"/>
      <c r="CF92" s="24"/>
      <c r="CG92" s="24"/>
      <c r="CH92" s="24"/>
      <c r="CI92" s="24"/>
      <c r="CJ92" s="24"/>
      <c r="CK92" s="24"/>
      <c r="CL92" s="24"/>
      <c r="CM92" s="24"/>
      <c r="CN92" s="24"/>
      <c r="CO92" s="24"/>
      <c r="CP92" s="24"/>
      <c r="CQ92" s="24"/>
      <c r="CR92" s="24"/>
      <c r="CS92" s="24"/>
      <c r="CT92" s="24"/>
      <c r="CU92" s="24"/>
      <c r="CV92" s="24"/>
      <c r="CW92" s="24"/>
      <c r="CX92" s="24"/>
      <c r="CY92" s="24"/>
      <c r="CZ92" s="24"/>
      <c r="DA92" s="24"/>
      <c r="DB92" s="24"/>
      <c r="DC92" s="24"/>
      <c r="DD92" s="24"/>
      <c r="DE92" s="24"/>
      <c r="DF92" s="24"/>
      <c r="DG92" s="24"/>
      <c r="DH92" s="24"/>
      <c r="DI92" s="24"/>
      <c r="DJ92" s="24"/>
      <c r="DK92" s="24"/>
      <c r="DL92" s="24"/>
      <c r="DM92" s="24"/>
      <c r="DN92" s="24"/>
      <c r="DO92" s="24"/>
      <c r="DP92" s="24"/>
      <c r="DQ92" s="24"/>
      <c r="DR92" s="24"/>
      <c r="DS92" s="24"/>
      <c r="DT92" s="24"/>
      <c r="DU92" s="24"/>
      <c r="DV92" s="24"/>
      <c r="DW92" s="24"/>
      <c r="DX92" s="24"/>
      <c r="DY92" s="24"/>
      <c r="DZ92" s="24"/>
      <c r="EA92" s="24"/>
      <c r="EB92" s="24"/>
      <c r="EC92" s="24"/>
      <c r="ED92" s="24"/>
      <c r="EE92" s="24"/>
      <c r="EF92" s="24"/>
      <c r="EG92" s="24"/>
      <c r="EH92" s="24"/>
      <c r="EI92" s="24"/>
      <c r="EJ92" s="24"/>
      <c r="EK92" s="24"/>
      <c r="EL92" s="24"/>
      <c r="EM92" s="24"/>
      <c r="EN92" s="24"/>
      <c r="EO92" s="24"/>
      <c r="EP92" s="24"/>
      <c r="EQ92" s="24"/>
      <c r="ER92" s="24"/>
      <c r="ES92" s="24"/>
      <c r="ET92" s="24"/>
      <c r="EU92" s="24"/>
      <c r="EV92" s="24"/>
      <c r="EW92" s="24"/>
      <c r="EX92" s="24"/>
      <c r="EY92" s="24"/>
      <c r="EZ92" s="24"/>
      <c r="FA92" s="24"/>
      <c r="FB92" s="24"/>
      <c r="FC92" s="24"/>
      <c r="FD92" s="24"/>
      <c r="FE92" s="24"/>
      <c r="FF92" s="24"/>
      <c r="FG92" s="24"/>
      <c r="FH92" s="24"/>
      <c r="FI92" s="24"/>
      <c r="FJ92" s="24"/>
      <c r="FK92" s="24"/>
      <c r="FL92" s="24"/>
      <c r="FM92" s="24"/>
      <c r="FN92" s="24"/>
    </row>
    <row r="93" spans="1:170" ht="81.75" customHeight="1" thickBot="1">
      <c r="A93" s="8">
        <v>85</v>
      </c>
      <c r="B93" s="57" t="s">
        <v>63</v>
      </c>
      <c r="C93" s="21" t="s">
        <v>23</v>
      </c>
      <c r="D93" s="21">
        <v>2011</v>
      </c>
      <c r="E93" s="21">
        <v>2012</v>
      </c>
      <c r="F93" s="21">
        <v>600</v>
      </c>
      <c r="G93" s="21">
        <v>60014</v>
      </c>
      <c r="H93" s="23">
        <f>SUM(I93:R93)</f>
        <v>2555805</v>
      </c>
      <c r="I93" s="23">
        <v>0</v>
      </c>
      <c r="J93" s="43">
        <f>700000+285805</f>
        <v>985805</v>
      </c>
      <c r="K93" s="58">
        <v>1570000</v>
      </c>
      <c r="L93" s="59">
        <v>0</v>
      </c>
      <c r="M93" s="23">
        <v>0</v>
      </c>
      <c r="N93" s="23">
        <v>0</v>
      </c>
      <c r="O93" s="23">
        <v>0</v>
      </c>
      <c r="P93" s="23">
        <v>0</v>
      </c>
      <c r="Q93" s="23">
        <v>0</v>
      </c>
      <c r="R93" s="23">
        <v>0</v>
      </c>
      <c r="S93" s="38">
        <f>SUM(K93:R93)</f>
        <v>1570000</v>
      </c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24"/>
      <c r="AY93" s="24"/>
      <c r="AZ93" s="24"/>
      <c r="BA93" s="24"/>
      <c r="BB93" s="24"/>
      <c r="BC93" s="24"/>
      <c r="BD93" s="24"/>
      <c r="BE93" s="24"/>
      <c r="BF93" s="24"/>
      <c r="BG93" s="24"/>
      <c r="BH93" s="24"/>
      <c r="BI93" s="24"/>
      <c r="BJ93" s="24"/>
      <c r="BK93" s="24"/>
      <c r="BL93" s="24"/>
      <c r="BM93" s="24"/>
      <c r="BN93" s="24"/>
      <c r="BO93" s="24"/>
      <c r="BP93" s="24"/>
      <c r="BQ93" s="24"/>
      <c r="BR93" s="24"/>
      <c r="BS93" s="24"/>
      <c r="BT93" s="24"/>
      <c r="BU93" s="24"/>
      <c r="BV93" s="24"/>
      <c r="BW93" s="24"/>
      <c r="BX93" s="24"/>
      <c r="BY93" s="24"/>
      <c r="BZ93" s="24"/>
      <c r="CA93" s="24"/>
      <c r="CB93" s="24"/>
      <c r="CC93" s="24"/>
      <c r="CD93" s="24"/>
      <c r="CE93" s="24"/>
      <c r="CF93" s="24"/>
      <c r="CG93" s="24"/>
      <c r="CH93" s="24"/>
      <c r="CI93" s="24"/>
      <c r="CJ93" s="24"/>
      <c r="CK93" s="24"/>
      <c r="CL93" s="24"/>
      <c r="CM93" s="24"/>
      <c r="CN93" s="24"/>
      <c r="CO93" s="24"/>
      <c r="CP93" s="24"/>
      <c r="CQ93" s="24"/>
      <c r="CR93" s="24"/>
      <c r="CS93" s="24"/>
      <c r="CT93" s="24"/>
      <c r="CU93" s="24"/>
      <c r="CV93" s="24"/>
      <c r="CW93" s="24"/>
      <c r="CX93" s="24"/>
      <c r="CY93" s="24"/>
      <c r="CZ93" s="24"/>
      <c r="DA93" s="24"/>
      <c r="DB93" s="24"/>
      <c r="DC93" s="24"/>
      <c r="DD93" s="24"/>
      <c r="DE93" s="24"/>
      <c r="DF93" s="24"/>
      <c r="DG93" s="24"/>
      <c r="DH93" s="24"/>
      <c r="DI93" s="24"/>
      <c r="DJ93" s="24"/>
      <c r="DK93" s="24"/>
      <c r="DL93" s="24"/>
      <c r="DM93" s="24"/>
      <c r="DN93" s="24"/>
      <c r="DO93" s="24"/>
      <c r="DP93" s="24"/>
      <c r="DQ93" s="24"/>
      <c r="DR93" s="24"/>
      <c r="DS93" s="24"/>
      <c r="DT93" s="24"/>
      <c r="DU93" s="24"/>
      <c r="DV93" s="24"/>
      <c r="DW93" s="24"/>
      <c r="DX93" s="24"/>
      <c r="DY93" s="24"/>
      <c r="DZ93" s="24"/>
      <c r="EA93" s="24"/>
      <c r="EB93" s="24"/>
      <c r="EC93" s="24"/>
      <c r="ED93" s="24"/>
      <c r="EE93" s="24"/>
      <c r="EF93" s="24"/>
      <c r="EG93" s="24"/>
      <c r="EH93" s="24"/>
      <c r="EI93" s="24"/>
      <c r="EJ93" s="24"/>
      <c r="EK93" s="24"/>
      <c r="EL93" s="24"/>
      <c r="EM93" s="24"/>
      <c r="EN93" s="24"/>
      <c r="EO93" s="24"/>
      <c r="EP93" s="24"/>
      <c r="EQ93" s="24"/>
      <c r="ER93" s="24"/>
      <c r="ES93" s="24"/>
      <c r="ET93" s="24"/>
      <c r="EU93" s="24"/>
      <c r="EV93" s="24"/>
      <c r="EW93" s="24"/>
      <c r="EX93" s="24"/>
      <c r="EY93" s="24"/>
      <c r="EZ93" s="24"/>
      <c r="FA93" s="24"/>
      <c r="FB93" s="24"/>
      <c r="FC93" s="24"/>
      <c r="FD93" s="24"/>
      <c r="FE93" s="24"/>
      <c r="FF93" s="24"/>
      <c r="FG93" s="24"/>
      <c r="FH93" s="24"/>
      <c r="FI93" s="24"/>
      <c r="FJ93" s="24"/>
      <c r="FK93" s="24"/>
      <c r="FL93" s="24"/>
      <c r="FM93" s="24"/>
      <c r="FN93" s="24"/>
    </row>
    <row r="94" spans="1:170" ht="54" customHeight="1" hidden="1">
      <c r="A94" s="8">
        <v>86</v>
      </c>
      <c r="B94" s="30" t="s">
        <v>139</v>
      </c>
      <c r="C94" s="31" t="s">
        <v>23</v>
      </c>
      <c r="D94" s="31">
        <v>2011</v>
      </c>
      <c r="E94" s="31">
        <v>2020</v>
      </c>
      <c r="F94" s="74" t="s">
        <v>0</v>
      </c>
      <c r="G94" s="74"/>
      <c r="H94" s="23">
        <f>SUM(H95:H99)</f>
        <v>21891562</v>
      </c>
      <c r="I94" s="23">
        <f>SUM(I95:I99)</f>
        <v>1514562</v>
      </c>
      <c r="J94" s="23">
        <f aca="true" t="shared" si="17" ref="J94:S94">SUM(J95:J99)</f>
        <v>2640000</v>
      </c>
      <c r="K94" s="42">
        <f t="shared" si="17"/>
        <v>1334000</v>
      </c>
      <c r="L94" s="38">
        <f t="shared" si="17"/>
        <v>1052000</v>
      </c>
      <c r="M94" s="38">
        <f t="shared" si="17"/>
        <v>1251000</v>
      </c>
      <c r="N94" s="38">
        <f t="shared" si="17"/>
        <v>1400000</v>
      </c>
      <c r="O94" s="38">
        <f t="shared" si="17"/>
        <v>4300000</v>
      </c>
      <c r="P94" s="38">
        <f t="shared" si="17"/>
        <v>2800000</v>
      </c>
      <c r="Q94" s="38">
        <f t="shared" si="17"/>
        <v>1600000</v>
      </c>
      <c r="R94" s="38">
        <f t="shared" si="17"/>
        <v>4000000</v>
      </c>
      <c r="S94" s="38">
        <f t="shared" si="17"/>
        <v>17737000</v>
      </c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4"/>
      <c r="AH94" s="24"/>
      <c r="AI94" s="24"/>
      <c r="AJ94" s="24"/>
      <c r="AK94" s="24"/>
      <c r="AL94" s="24"/>
      <c r="AM94" s="24"/>
      <c r="AN94" s="24"/>
      <c r="AO94" s="24"/>
      <c r="AP94" s="24"/>
      <c r="AQ94" s="24"/>
      <c r="AR94" s="24"/>
      <c r="AS94" s="24"/>
      <c r="AT94" s="24"/>
      <c r="AU94" s="24"/>
      <c r="AV94" s="24"/>
      <c r="AW94" s="24"/>
      <c r="AX94" s="24"/>
      <c r="AY94" s="24"/>
      <c r="AZ94" s="24"/>
      <c r="BA94" s="24"/>
      <c r="BB94" s="24"/>
      <c r="BC94" s="24"/>
      <c r="BD94" s="24"/>
      <c r="BE94" s="24"/>
      <c r="BF94" s="24"/>
      <c r="BG94" s="24"/>
      <c r="BH94" s="24"/>
      <c r="BI94" s="24"/>
      <c r="BJ94" s="24"/>
      <c r="BK94" s="24"/>
      <c r="BL94" s="24"/>
      <c r="BM94" s="24"/>
      <c r="BN94" s="24"/>
      <c r="BO94" s="24"/>
      <c r="BP94" s="24"/>
      <c r="BQ94" s="24"/>
      <c r="BR94" s="24"/>
      <c r="BS94" s="24"/>
      <c r="BT94" s="24"/>
      <c r="BU94" s="24"/>
      <c r="BV94" s="24"/>
      <c r="BW94" s="24"/>
      <c r="BX94" s="24"/>
      <c r="BY94" s="24"/>
      <c r="BZ94" s="24"/>
      <c r="CA94" s="24"/>
      <c r="CB94" s="24"/>
      <c r="CC94" s="24"/>
      <c r="CD94" s="24"/>
      <c r="CE94" s="24"/>
      <c r="CF94" s="24"/>
      <c r="CG94" s="24"/>
      <c r="CH94" s="24"/>
      <c r="CI94" s="24"/>
      <c r="CJ94" s="24"/>
      <c r="CK94" s="24"/>
      <c r="CL94" s="24"/>
      <c r="CM94" s="24"/>
      <c r="CN94" s="24"/>
      <c r="CO94" s="24"/>
      <c r="CP94" s="24"/>
      <c r="CQ94" s="24"/>
      <c r="CR94" s="24"/>
      <c r="CS94" s="24"/>
      <c r="CT94" s="24"/>
      <c r="CU94" s="24"/>
      <c r="CV94" s="24"/>
      <c r="CW94" s="24"/>
      <c r="CX94" s="24"/>
      <c r="CY94" s="24"/>
      <c r="CZ94" s="24"/>
      <c r="DA94" s="24"/>
      <c r="DB94" s="24"/>
      <c r="DC94" s="24"/>
      <c r="DD94" s="24"/>
      <c r="DE94" s="24"/>
      <c r="DF94" s="24"/>
      <c r="DG94" s="24"/>
      <c r="DH94" s="24"/>
      <c r="DI94" s="24"/>
      <c r="DJ94" s="24"/>
      <c r="DK94" s="24"/>
      <c r="DL94" s="24"/>
      <c r="DM94" s="24"/>
      <c r="DN94" s="24"/>
      <c r="DO94" s="24"/>
      <c r="DP94" s="24"/>
      <c r="DQ94" s="24"/>
      <c r="DR94" s="24"/>
      <c r="DS94" s="24"/>
      <c r="DT94" s="24"/>
      <c r="DU94" s="24"/>
      <c r="DV94" s="24"/>
      <c r="DW94" s="24"/>
      <c r="DX94" s="24"/>
      <c r="DY94" s="24"/>
      <c r="DZ94" s="24"/>
      <c r="EA94" s="24"/>
      <c r="EB94" s="24"/>
      <c r="EC94" s="24"/>
      <c r="ED94" s="24"/>
      <c r="EE94" s="24"/>
      <c r="EF94" s="24"/>
      <c r="EG94" s="24"/>
      <c r="EH94" s="24"/>
      <c r="EI94" s="24"/>
      <c r="EJ94" s="24"/>
      <c r="EK94" s="24"/>
      <c r="EL94" s="24"/>
      <c r="EM94" s="24"/>
      <c r="EN94" s="24"/>
      <c r="EO94" s="24"/>
      <c r="EP94" s="24"/>
      <c r="EQ94" s="24"/>
      <c r="ER94" s="24"/>
      <c r="ES94" s="24"/>
      <c r="ET94" s="24"/>
      <c r="EU94" s="24"/>
      <c r="EV94" s="24"/>
      <c r="EW94" s="24"/>
      <c r="EX94" s="24"/>
      <c r="EY94" s="24"/>
      <c r="EZ94" s="24"/>
      <c r="FA94" s="24"/>
      <c r="FB94" s="24"/>
      <c r="FC94" s="24"/>
      <c r="FD94" s="24"/>
      <c r="FE94" s="24"/>
      <c r="FF94" s="24"/>
      <c r="FG94" s="24"/>
      <c r="FH94" s="24"/>
      <c r="FI94" s="24"/>
      <c r="FJ94" s="24"/>
      <c r="FK94" s="24"/>
      <c r="FL94" s="24"/>
      <c r="FM94" s="24"/>
      <c r="FN94" s="24"/>
    </row>
    <row r="95" spans="1:170" ht="25.5" hidden="1">
      <c r="A95" s="8">
        <v>87</v>
      </c>
      <c r="B95" s="47" t="s">
        <v>39</v>
      </c>
      <c r="C95" s="31" t="s">
        <v>23</v>
      </c>
      <c r="D95" s="31">
        <v>2011</v>
      </c>
      <c r="E95" s="31">
        <v>2013</v>
      </c>
      <c r="F95" s="31">
        <v>600</v>
      </c>
      <c r="G95" s="31">
        <v>60095</v>
      </c>
      <c r="H95" s="23">
        <f>SUM(I95:R95)</f>
        <v>3003000</v>
      </c>
      <c r="I95" s="16">
        <v>1174446</v>
      </c>
      <c r="J95" s="16">
        <f>800000+500000</f>
        <v>1300000</v>
      </c>
      <c r="K95" s="46">
        <f>1028554-500000</f>
        <v>528554</v>
      </c>
      <c r="L95" s="16">
        <v>0</v>
      </c>
      <c r="M95" s="16">
        <v>0</v>
      </c>
      <c r="N95" s="16">
        <v>0</v>
      </c>
      <c r="O95" s="16">
        <v>0</v>
      </c>
      <c r="P95" s="16">
        <v>0</v>
      </c>
      <c r="Q95" s="16">
        <v>0</v>
      </c>
      <c r="R95" s="16">
        <v>0</v>
      </c>
      <c r="S95" s="41">
        <f>SUM(K95:R95)</f>
        <v>528554</v>
      </c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4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4"/>
      <c r="AT95" s="24"/>
      <c r="AU95" s="24"/>
      <c r="AV95" s="24"/>
      <c r="AW95" s="24"/>
      <c r="AX95" s="24"/>
      <c r="AY95" s="24"/>
      <c r="AZ95" s="24"/>
      <c r="BA95" s="24"/>
      <c r="BB95" s="24"/>
      <c r="BC95" s="24"/>
      <c r="BD95" s="24"/>
      <c r="BE95" s="24"/>
      <c r="BF95" s="24"/>
      <c r="BG95" s="24"/>
      <c r="BH95" s="24"/>
      <c r="BI95" s="24"/>
      <c r="BJ95" s="24"/>
      <c r="BK95" s="24"/>
      <c r="BL95" s="24"/>
      <c r="BM95" s="24"/>
      <c r="BN95" s="24"/>
      <c r="BO95" s="24"/>
      <c r="BP95" s="24"/>
      <c r="BQ95" s="24"/>
      <c r="BR95" s="24"/>
      <c r="BS95" s="24"/>
      <c r="BT95" s="24"/>
      <c r="BU95" s="24"/>
      <c r="BV95" s="24"/>
      <c r="BW95" s="24"/>
      <c r="BX95" s="24"/>
      <c r="BY95" s="24"/>
      <c r="BZ95" s="24"/>
      <c r="CA95" s="24"/>
      <c r="CB95" s="24"/>
      <c r="CC95" s="24"/>
      <c r="CD95" s="24"/>
      <c r="CE95" s="24"/>
      <c r="CF95" s="24"/>
      <c r="CG95" s="24"/>
      <c r="CH95" s="24"/>
      <c r="CI95" s="24"/>
      <c r="CJ95" s="24"/>
      <c r="CK95" s="24"/>
      <c r="CL95" s="24"/>
      <c r="CM95" s="24"/>
      <c r="CN95" s="24"/>
      <c r="CO95" s="24"/>
      <c r="CP95" s="24"/>
      <c r="CQ95" s="24"/>
      <c r="CR95" s="24"/>
      <c r="CS95" s="24"/>
      <c r="CT95" s="24"/>
      <c r="CU95" s="24"/>
      <c r="CV95" s="24"/>
      <c r="CW95" s="24"/>
      <c r="CX95" s="24"/>
      <c r="CY95" s="24"/>
      <c r="CZ95" s="24"/>
      <c r="DA95" s="24"/>
      <c r="DB95" s="24"/>
      <c r="DC95" s="24"/>
      <c r="DD95" s="24"/>
      <c r="DE95" s="24"/>
      <c r="DF95" s="24"/>
      <c r="DG95" s="24"/>
      <c r="DH95" s="24"/>
      <c r="DI95" s="24"/>
      <c r="DJ95" s="24"/>
      <c r="DK95" s="24"/>
      <c r="DL95" s="24"/>
      <c r="DM95" s="24"/>
      <c r="DN95" s="24"/>
      <c r="DO95" s="24"/>
      <c r="DP95" s="24"/>
      <c r="DQ95" s="24"/>
      <c r="DR95" s="24"/>
      <c r="DS95" s="24"/>
      <c r="DT95" s="24"/>
      <c r="DU95" s="24"/>
      <c r="DV95" s="24"/>
      <c r="DW95" s="24"/>
      <c r="DX95" s="24"/>
      <c r="DY95" s="24"/>
      <c r="DZ95" s="24"/>
      <c r="EA95" s="24"/>
      <c r="EB95" s="24"/>
      <c r="EC95" s="24"/>
      <c r="ED95" s="24"/>
      <c r="EE95" s="24"/>
      <c r="EF95" s="24"/>
      <c r="EG95" s="24"/>
      <c r="EH95" s="24"/>
      <c r="EI95" s="24"/>
      <c r="EJ95" s="24"/>
      <c r="EK95" s="24"/>
      <c r="EL95" s="24"/>
      <c r="EM95" s="24"/>
      <c r="EN95" s="24"/>
      <c r="EO95" s="24"/>
      <c r="EP95" s="24"/>
      <c r="EQ95" s="24"/>
      <c r="ER95" s="24"/>
      <c r="ES95" s="24"/>
      <c r="ET95" s="24"/>
      <c r="EU95" s="24"/>
      <c r="EV95" s="24"/>
      <c r="EW95" s="24"/>
      <c r="EX95" s="24"/>
      <c r="EY95" s="24"/>
      <c r="EZ95" s="24"/>
      <c r="FA95" s="24"/>
      <c r="FB95" s="24"/>
      <c r="FC95" s="24"/>
      <c r="FD95" s="24"/>
      <c r="FE95" s="24"/>
      <c r="FF95" s="24"/>
      <c r="FG95" s="24"/>
      <c r="FH95" s="24"/>
      <c r="FI95" s="24"/>
      <c r="FJ95" s="24"/>
      <c r="FK95" s="24"/>
      <c r="FL95" s="24"/>
      <c r="FM95" s="24"/>
      <c r="FN95" s="24"/>
    </row>
    <row r="96" spans="1:170" ht="51" hidden="1">
      <c r="A96" s="8">
        <v>88</v>
      </c>
      <c r="B96" s="47" t="s">
        <v>40</v>
      </c>
      <c r="C96" s="31" t="s">
        <v>23</v>
      </c>
      <c r="D96" s="31">
        <v>2011</v>
      </c>
      <c r="E96" s="31">
        <v>2017</v>
      </c>
      <c r="F96" s="31">
        <v>600</v>
      </c>
      <c r="G96" s="31">
        <v>60095</v>
      </c>
      <c r="H96" s="23">
        <f>SUM(I96:R96)</f>
        <v>4309668</v>
      </c>
      <c r="I96" s="16">
        <v>44668</v>
      </c>
      <c r="J96" s="16">
        <f>200000+365000</f>
        <v>565000</v>
      </c>
      <c r="K96" s="41">
        <v>400000</v>
      </c>
      <c r="L96" s="41">
        <v>600000</v>
      </c>
      <c r="M96" s="41">
        <v>600000</v>
      </c>
      <c r="N96" s="41">
        <v>600000</v>
      </c>
      <c r="O96" s="41">
        <v>1500000</v>
      </c>
      <c r="P96" s="16">
        <v>0</v>
      </c>
      <c r="Q96" s="16">
        <v>0</v>
      </c>
      <c r="R96" s="16">
        <v>0</v>
      </c>
      <c r="S96" s="41">
        <f>SUM(K96:R96)</f>
        <v>3700000</v>
      </c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4"/>
      <c r="AH96" s="24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  <c r="AT96" s="24"/>
      <c r="AU96" s="24"/>
      <c r="AV96" s="24"/>
      <c r="AW96" s="24"/>
      <c r="AX96" s="24"/>
      <c r="AY96" s="24"/>
      <c r="AZ96" s="24"/>
      <c r="BA96" s="24"/>
      <c r="BB96" s="24"/>
      <c r="BC96" s="24"/>
      <c r="BD96" s="24"/>
      <c r="BE96" s="24"/>
      <c r="BF96" s="24"/>
      <c r="BG96" s="24"/>
      <c r="BH96" s="24"/>
      <c r="BI96" s="24"/>
      <c r="BJ96" s="24"/>
      <c r="BK96" s="24"/>
      <c r="BL96" s="24"/>
      <c r="BM96" s="24"/>
      <c r="BN96" s="24"/>
      <c r="BO96" s="24"/>
      <c r="BP96" s="24"/>
      <c r="BQ96" s="24"/>
      <c r="BR96" s="24"/>
      <c r="BS96" s="24"/>
      <c r="BT96" s="24"/>
      <c r="BU96" s="24"/>
      <c r="BV96" s="24"/>
      <c r="BW96" s="24"/>
      <c r="BX96" s="24"/>
      <c r="BY96" s="24"/>
      <c r="BZ96" s="24"/>
      <c r="CA96" s="24"/>
      <c r="CB96" s="24"/>
      <c r="CC96" s="24"/>
      <c r="CD96" s="24"/>
      <c r="CE96" s="24"/>
      <c r="CF96" s="24"/>
      <c r="CG96" s="24"/>
      <c r="CH96" s="24"/>
      <c r="CI96" s="24"/>
      <c r="CJ96" s="24"/>
      <c r="CK96" s="24"/>
      <c r="CL96" s="24"/>
      <c r="CM96" s="24"/>
      <c r="CN96" s="24"/>
      <c r="CO96" s="24"/>
      <c r="CP96" s="24"/>
      <c r="CQ96" s="24"/>
      <c r="CR96" s="24"/>
      <c r="CS96" s="24"/>
      <c r="CT96" s="24"/>
      <c r="CU96" s="24"/>
      <c r="CV96" s="24"/>
      <c r="CW96" s="24"/>
      <c r="CX96" s="24"/>
      <c r="CY96" s="24"/>
      <c r="CZ96" s="24"/>
      <c r="DA96" s="24"/>
      <c r="DB96" s="24"/>
      <c r="DC96" s="24"/>
      <c r="DD96" s="24"/>
      <c r="DE96" s="24"/>
      <c r="DF96" s="24"/>
      <c r="DG96" s="24"/>
      <c r="DH96" s="24"/>
      <c r="DI96" s="24"/>
      <c r="DJ96" s="24"/>
      <c r="DK96" s="24"/>
      <c r="DL96" s="24"/>
      <c r="DM96" s="24"/>
      <c r="DN96" s="24"/>
      <c r="DO96" s="24"/>
      <c r="DP96" s="24"/>
      <c r="DQ96" s="24"/>
      <c r="DR96" s="24"/>
      <c r="DS96" s="24"/>
      <c r="DT96" s="24"/>
      <c r="DU96" s="24"/>
      <c r="DV96" s="24"/>
      <c r="DW96" s="24"/>
      <c r="DX96" s="24"/>
      <c r="DY96" s="24"/>
      <c r="DZ96" s="24"/>
      <c r="EA96" s="24"/>
      <c r="EB96" s="24"/>
      <c r="EC96" s="24"/>
      <c r="ED96" s="24"/>
      <c r="EE96" s="24"/>
      <c r="EF96" s="24"/>
      <c r="EG96" s="24"/>
      <c r="EH96" s="24"/>
      <c r="EI96" s="24"/>
      <c r="EJ96" s="24"/>
      <c r="EK96" s="24"/>
      <c r="EL96" s="24"/>
      <c r="EM96" s="24"/>
      <c r="EN96" s="24"/>
      <c r="EO96" s="24"/>
      <c r="EP96" s="24"/>
      <c r="EQ96" s="24"/>
      <c r="ER96" s="24"/>
      <c r="ES96" s="24"/>
      <c r="ET96" s="24"/>
      <c r="EU96" s="24"/>
      <c r="EV96" s="24"/>
      <c r="EW96" s="24"/>
      <c r="EX96" s="24"/>
      <c r="EY96" s="24"/>
      <c r="EZ96" s="24"/>
      <c r="FA96" s="24"/>
      <c r="FB96" s="24"/>
      <c r="FC96" s="24"/>
      <c r="FD96" s="24"/>
      <c r="FE96" s="24"/>
      <c r="FF96" s="24"/>
      <c r="FG96" s="24"/>
      <c r="FH96" s="24"/>
      <c r="FI96" s="24"/>
      <c r="FJ96" s="24"/>
      <c r="FK96" s="24"/>
      <c r="FL96" s="24"/>
      <c r="FM96" s="24"/>
      <c r="FN96" s="24"/>
    </row>
    <row r="97" spans="1:170" ht="25.5" hidden="1">
      <c r="A97" s="8">
        <v>89</v>
      </c>
      <c r="B97" s="47" t="s">
        <v>41</v>
      </c>
      <c r="C97" s="31" t="s">
        <v>23</v>
      </c>
      <c r="D97" s="31">
        <v>2011</v>
      </c>
      <c r="E97" s="31">
        <v>2020</v>
      </c>
      <c r="F97" s="31">
        <v>600</v>
      </c>
      <c r="G97" s="31">
        <v>60095</v>
      </c>
      <c r="H97" s="23">
        <f>SUM(I97:R97)</f>
        <v>4608894</v>
      </c>
      <c r="I97" s="16">
        <v>295448</v>
      </c>
      <c r="J97" s="16">
        <f>200000+310000</f>
        <v>510000</v>
      </c>
      <c r="K97" s="41">
        <f>150000+253446</f>
        <v>403446</v>
      </c>
      <c r="L97" s="41">
        <v>450000</v>
      </c>
      <c r="M97" s="41">
        <v>550000</v>
      </c>
      <c r="N97" s="41">
        <v>200000</v>
      </c>
      <c r="O97" s="41">
        <v>300000</v>
      </c>
      <c r="P97" s="41">
        <v>300000</v>
      </c>
      <c r="Q97" s="41">
        <v>600000</v>
      </c>
      <c r="R97" s="41">
        <v>1000000</v>
      </c>
      <c r="S97" s="41">
        <f>SUM(K97:R97)</f>
        <v>3803446</v>
      </c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4"/>
      <c r="AG97" s="24"/>
      <c r="AH97" s="24"/>
      <c r="AI97" s="24"/>
      <c r="AJ97" s="24"/>
      <c r="AK97" s="24"/>
      <c r="AL97" s="24"/>
      <c r="AM97" s="24"/>
      <c r="AN97" s="24"/>
      <c r="AO97" s="24"/>
      <c r="AP97" s="24"/>
      <c r="AQ97" s="24"/>
      <c r="AR97" s="24"/>
      <c r="AS97" s="24"/>
      <c r="AT97" s="24"/>
      <c r="AU97" s="24"/>
      <c r="AV97" s="24"/>
      <c r="AW97" s="24"/>
      <c r="AX97" s="24"/>
      <c r="AY97" s="24"/>
      <c r="AZ97" s="24"/>
      <c r="BA97" s="24"/>
      <c r="BB97" s="24"/>
      <c r="BC97" s="24"/>
      <c r="BD97" s="24"/>
      <c r="BE97" s="24"/>
      <c r="BF97" s="24"/>
      <c r="BG97" s="24"/>
      <c r="BH97" s="24"/>
      <c r="BI97" s="24"/>
      <c r="BJ97" s="24"/>
      <c r="BK97" s="24"/>
      <c r="BL97" s="24"/>
      <c r="BM97" s="24"/>
      <c r="BN97" s="24"/>
      <c r="BO97" s="24"/>
      <c r="BP97" s="24"/>
      <c r="BQ97" s="24"/>
      <c r="BR97" s="24"/>
      <c r="BS97" s="24"/>
      <c r="BT97" s="24"/>
      <c r="BU97" s="24"/>
      <c r="BV97" s="24"/>
      <c r="BW97" s="24"/>
      <c r="BX97" s="24"/>
      <c r="BY97" s="24"/>
      <c r="BZ97" s="24"/>
      <c r="CA97" s="24"/>
      <c r="CB97" s="24"/>
      <c r="CC97" s="24"/>
      <c r="CD97" s="24"/>
      <c r="CE97" s="24"/>
      <c r="CF97" s="24"/>
      <c r="CG97" s="24"/>
      <c r="CH97" s="24"/>
      <c r="CI97" s="24"/>
      <c r="CJ97" s="24"/>
      <c r="CK97" s="24"/>
      <c r="CL97" s="24"/>
      <c r="CM97" s="24"/>
      <c r="CN97" s="24"/>
      <c r="CO97" s="24"/>
      <c r="CP97" s="24"/>
      <c r="CQ97" s="24"/>
      <c r="CR97" s="24"/>
      <c r="CS97" s="24"/>
      <c r="CT97" s="24"/>
      <c r="CU97" s="24"/>
      <c r="CV97" s="24"/>
      <c r="CW97" s="24"/>
      <c r="CX97" s="24"/>
      <c r="CY97" s="24"/>
      <c r="CZ97" s="24"/>
      <c r="DA97" s="24"/>
      <c r="DB97" s="24"/>
      <c r="DC97" s="24"/>
      <c r="DD97" s="24"/>
      <c r="DE97" s="24"/>
      <c r="DF97" s="24"/>
      <c r="DG97" s="24"/>
      <c r="DH97" s="24"/>
      <c r="DI97" s="24"/>
      <c r="DJ97" s="24"/>
      <c r="DK97" s="24"/>
      <c r="DL97" s="24"/>
      <c r="DM97" s="24"/>
      <c r="DN97" s="24"/>
      <c r="DO97" s="24"/>
      <c r="DP97" s="24"/>
      <c r="DQ97" s="24"/>
      <c r="DR97" s="24"/>
      <c r="DS97" s="24"/>
      <c r="DT97" s="24"/>
      <c r="DU97" s="24"/>
      <c r="DV97" s="24"/>
      <c r="DW97" s="24"/>
      <c r="DX97" s="24"/>
      <c r="DY97" s="24"/>
      <c r="DZ97" s="24"/>
      <c r="EA97" s="24"/>
      <c r="EB97" s="24"/>
      <c r="EC97" s="24"/>
      <c r="ED97" s="24"/>
      <c r="EE97" s="24"/>
      <c r="EF97" s="24"/>
      <c r="EG97" s="24"/>
      <c r="EH97" s="24"/>
      <c r="EI97" s="24"/>
      <c r="EJ97" s="24"/>
      <c r="EK97" s="24"/>
      <c r="EL97" s="24"/>
      <c r="EM97" s="24"/>
      <c r="EN97" s="24"/>
      <c r="EO97" s="24"/>
      <c r="EP97" s="24"/>
      <c r="EQ97" s="24"/>
      <c r="ER97" s="24"/>
      <c r="ES97" s="24"/>
      <c r="ET97" s="24"/>
      <c r="EU97" s="24"/>
      <c r="EV97" s="24"/>
      <c r="EW97" s="24"/>
      <c r="EX97" s="24"/>
      <c r="EY97" s="24"/>
      <c r="EZ97" s="24"/>
      <c r="FA97" s="24"/>
      <c r="FB97" s="24"/>
      <c r="FC97" s="24"/>
      <c r="FD97" s="24"/>
      <c r="FE97" s="24"/>
      <c r="FF97" s="24"/>
      <c r="FG97" s="24"/>
      <c r="FH97" s="24"/>
      <c r="FI97" s="24"/>
      <c r="FJ97" s="24"/>
      <c r="FK97" s="24"/>
      <c r="FL97" s="24"/>
      <c r="FM97" s="24"/>
      <c r="FN97" s="24"/>
    </row>
    <row r="98" spans="1:170" ht="25.5" hidden="1">
      <c r="A98" s="8">
        <v>90</v>
      </c>
      <c r="B98" s="47" t="s">
        <v>37</v>
      </c>
      <c r="C98" s="31" t="s">
        <v>23</v>
      </c>
      <c r="D98" s="31">
        <v>2011</v>
      </c>
      <c r="E98" s="31">
        <v>2018</v>
      </c>
      <c r="F98" s="31">
        <v>600</v>
      </c>
      <c r="G98" s="31">
        <v>60095</v>
      </c>
      <c r="H98" s="23">
        <f>SUM(I98:R98)</f>
        <v>4752000</v>
      </c>
      <c r="I98" s="16">
        <v>0</v>
      </c>
      <c r="J98" s="16">
        <v>150000</v>
      </c>
      <c r="K98" s="41">
        <v>1000</v>
      </c>
      <c r="L98" s="41">
        <v>1000</v>
      </c>
      <c r="M98" s="41">
        <v>100000</v>
      </c>
      <c r="N98" s="41">
        <v>500000</v>
      </c>
      <c r="O98" s="41">
        <v>2000000</v>
      </c>
      <c r="P98" s="41">
        <f>2000000</f>
        <v>2000000</v>
      </c>
      <c r="Q98" s="16">
        <v>0</v>
      </c>
      <c r="R98" s="16">
        <v>0</v>
      </c>
      <c r="S98" s="41">
        <f>SUM(K98:R98)</f>
        <v>4602000</v>
      </c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24"/>
      <c r="AH98" s="24"/>
      <c r="AI98" s="24"/>
      <c r="AJ98" s="24"/>
      <c r="AK98" s="24"/>
      <c r="AL98" s="24"/>
      <c r="AM98" s="24"/>
      <c r="AN98" s="24"/>
      <c r="AO98" s="24"/>
      <c r="AP98" s="24"/>
      <c r="AQ98" s="24"/>
      <c r="AR98" s="24"/>
      <c r="AS98" s="24"/>
      <c r="AT98" s="24"/>
      <c r="AU98" s="24"/>
      <c r="AV98" s="24"/>
      <c r="AW98" s="24"/>
      <c r="AX98" s="24"/>
      <c r="AY98" s="24"/>
      <c r="AZ98" s="24"/>
      <c r="BA98" s="24"/>
      <c r="BB98" s="24"/>
      <c r="BC98" s="24"/>
      <c r="BD98" s="24"/>
      <c r="BE98" s="24"/>
      <c r="BF98" s="24"/>
      <c r="BG98" s="24"/>
      <c r="BH98" s="24"/>
      <c r="BI98" s="24"/>
      <c r="BJ98" s="24"/>
      <c r="BK98" s="24"/>
      <c r="BL98" s="24"/>
      <c r="BM98" s="24"/>
      <c r="BN98" s="24"/>
      <c r="BO98" s="24"/>
      <c r="BP98" s="24"/>
      <c r="BQ98" s="24"/>
      <c r="BR98" s="24"/>
      <c r="BS98" s="24"/>
      <c r="BT98" s="24"/>
      <c r="BU98" s="24"/>
      <c r="BV98" s="24"/>
      <c r="BW98" s="24"/>
      <c r="BX98" s="24"/>
      <c r="BY98" s="24"/>
      <c r="BZ98" s="24"/>
      <c r="CA98" s="24"/>
      <c r="CB98" s="24"/>
      <c r="CC98" s="24"/>
      <c r="CD98" s="24"/>
      <c r="CE98" s="24"/>
      <c r="CF98" s="24"/>
      <c r="CG98" s="24"/>
      <c r="CH98" s="24"/>
      <c r="CI98" s="24"/>
      <c r="CJ98" s="24"/>
      <c r="CK98" s="24"/>
      <c r="CL98" s="24"/>
      <c r="CM98" s="24"/>
      <c r="CN98" s="24"/>
      <c r="CO98" s="24"/>
      <c r="CP98" s="24"/>
      <c r="CQ98" s="24"/>
      <c r="CR98" s="24"/>
      <c r="CS98" s="24"/>
      <c r="CT98" s="24"/>
      <c r="CU98" s="24"/>
      <c r="CV98" s="24"/>
      <c r="CW98" s="24"/>
      <c r="CX98" s="24"/>
      <c r="CY98" s="24"/>
      <c r="CZ98" s="24"/>
      <c r="DA98" s="24"/>
      <c r="DB98" s="24"/>
      <c r="DC98" s="24"/>
      <c r="DD98" s="24"/>
      <c r="DE98" s="24"/>
      <c r="DF98" s="24"/>
      <c r="DG98" s="24"/>
      <c r="DH98" s="24"/>
      <c r="DI98" s="24"/>
      <c r="DJ98" s="24"/>
      <c r="DK98" s="24"/>
      <c r="DL98" s="24"/>
      <c r="DM98" s="24"/>
      <c r="DN98" s="24"/>
      <c r="DO98" s="24"/>
      <c r="DP98" s="24"/>
      <c r="DQ98" s="24"/>
      <c r="DR98" s="24"/>
      <c r="DS98" s="24"/>
      <c r="DT98" s="24"/>
      <c r="DU98" s="24"/>
      <c r="DV98" s="24"/>
      <c r="DW98" s="24"/>
      <c r="DX98" s="24"/>
      <c r="DY98" s="24"/>
      <c r="DZ98" s="24"/>
      <c r="EA98" s="24"/>
      <c r="EB98" s="24"/>
      <c r="EC98" s="24"/>
      <c r="ED98" s="24"/>
      <c r="EE98" s="24"/>
      <c r="EF98" s="24"/>
      <c r="EG98" s="24"/>
      <c r="EH98" s="24"/>
      <c r="EI98" s="24"/>
      <c r="EJ98" s="24"/>
      <c r="EK98" s="24"/>
      <c r="EL98" s="24"/>
      <c r="EM98" s="24"/>
      <c r="EN98" s="24"/>
      <c r="EO98" s="24"/>
      <c r="EP98" s="24"/>
      <c r="EQ98" s="24"/>
      <c r="ER98" s="24"/>
      <c r="ES98" s="24"/>
      <c r="ET98" s="24"/>
      <c r="EU98" s="24"/>
      <c r="EV98" s="24"/>
      <c r="EW98" s="24"/>
      <c r="EX98" s="24"/>
      <c r="EY98" s="24"/>
      <c r="EZ98" s="24"/>
      <c r="FA98" s="24"/>
      <c r="FB98" s="24"/>
      <c r="FC98" s="24"/>
      <c r="FD98" s="24"/>
      <c r="FE98" s="24"/>
      <c r="FF98" s="24"/>
      <c r="FG98" s="24"/>
      <c r="FH98" s="24"/>
      <c r="FI98" s="24"/>
      <c r="FJ98" s="24"/>
      <c r="FK98" s="24"/>
      <c r="FL98" s="24"/>
      <c r="FM98" s="24"/>
      <c r="FN98" s="24"/>
    </row>
    <row r="99" spans="1:170" ht="14.25" customHeight="1" hidden="1">
      <c r="A99" s="8">
        <v>91</v>
      </c>
      <c r="B99" s="47" t="s">
        <v>38</v>
      </c>
      <c r="C99" s="31" t="s">
        <v>23</v>
      </c>
      <c r="D99" s="31">
        <v>2011</v>
      </c>
      <c r="E99" s="31">
        <v>2020</v>
      </c>
      <c r="F99" s="31">
        <v>600</v>
      </c>
      <c r="G99" s="31">
        <v>60095</v>
      </c>
      <c r="H99" s="23">
        <f>SUM(I99:R99)</f>
        <v>5218000</v>
      </c>
      <c r="I99" s="16">
        <v>0</v>
      </c>
      <c r="J99" s="16">
        <f>50000+65000</f>
        <v>115000</v>
      </c>
      <c r="K99" s="41">
        <v>1000</v>
      </c>
      <c r="L99" s="41">
        <v>1000</v>
      </c>
      <c r="M99" s="41">
        <v>1000</v>
      </c>
      <c r="N99" s="41">
        <v>100000</v>
      </c>
      <c r="O99" s="41">
        <v>500000</v>
      </c>
      <c r="P99" s="41">
        <v>500000</v>
      </c>
      <c r="Q99" s="41">
        <v>1000000</v>
      </c>
      <c r="R99" s="41">
        <v>3000000</v>
      </c>
      <c r="S99" s="41">
        <f>SUM(K99:R99)</f>
        <v>5103000</v>
      </c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F99" s="24"/>
      <c r="AG99" s="24"/>
      <c r="AH99" s="24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  <c r="AT99" s="24"/>
      <c r="AU99" s="24"/>
      <c r="AV99" s="24"/>
      <c r="AW99" s="24"/>
      <c r="AX99" s="24"/>
      <c r="AY99" s="24"/>
      <c r="AZ99" s="24"/>
      <c r="BA99" s="24"/>
      <c r="BB99" s="24"/>
      <c r="BC99" s="24"/>
      <c r="BD99" s="24"/>
      <c r="BE99" s="24"/>
      <c r="BF99" s="24"/>
      <c r="BG99" s="24"/>
      <c r="BH99" s="24"/>
      <c r="BI99" s="24"/>
      <c r="BJ99" s="24"/>
      <c r="BK99" s="24"/>
      <c r="BL99" s="24"/>
      <c r="BM99" s="24"/>
      <c r="BN99" s="24"/>
      <c r="BO99" s="24"/>
      <c r="BP99" s="24"/>
      <c r="BQ99" s="24"/>
      <c r="BR99" s="24"/>
      <c r="BS99" s="24"/>
      <c r="BT99" s="24"/>
      <c r="BU99" s="24"/>
      <c r="BV99" s="24"/>
      <c r="BW99" s="24"/>
      <c r="BX99" s="24"/>
      <c r="BY99" s="24"/>
      <c r="BZ99" s="24"/>
      <c r="CA99" s="24"/>
      <c r="CB99" s="24"/>
      <c r="CC99" s="24"/>
      <c r="CD99" s="24"/>
      <c r="CE99" s="24"/>
      <c r="CF99" s="24"/>
      <c r="CG99" s="24"/>
      <c r="CH99" s="24"/>
      <c r="CI99" s="24"/>
      <c r="CJ99" s="24"/>
      <c r="CK99" s="24"/>
      <c r="CL99" s="24"/>
      <c r="CM99" s="24"/>
      <c r="CN99" s="24"/>
      <c r="CO99" s="24"/>
      <c r="CP99" s="24"/>
      <c r="CQ99" s="24"/>
      <c r="CR99" s="24"/>
      <c r="CS99" s="24"/>
      <c r="CT99" s="24"/>
      <c r="CU99" s="24"/>
      <c r="CV99" s="24"/>
      <c r="CW99" s="24"/>
      <c r="CX99" s="24"/>
      <c r="CY99" s="24"/>
      <c r="CZ99" s="24"/>
      <c r="DA99" s="24"/>
      <c r="DB99" s="24"/>
      <c r="DC99" s="24"/>
      <c r="DD99" s="24"/>
      <c r="DE99" s="24"/>
      <c r="DF99" s="24"/>
      <c r="DG99" s="24"/>
      <c r="DH99" s="24"/>
      <c r="DI99" s="24"/>
      <c r="DJ99" s="24"/>
      <c r="DK99" s="24"/>
      <c r="DL99" s="24"/>
      <c r="DM99" s="24"/>
      <c r="DN99" s="24"/>
      <c r="DO99" s="24"/>
      <c r="DP99" s="24"/>
      <c r="DQ99" s="24"/>
      <c r="DR99" s="24"/>
      <c r="DS99" s="24"/>
      <c r="DT99" s="24"/>
      <c r="DU99" s="24"/>
      <c r="DV99" s="24"/>
      <c r="DW99" s="24"/>
      <c r="DX99" s="24"/>
      <c r="DY99" s="24"/>
      <c r="DZ99" s="24"/>
      <c r="EA99" s="24"/>
      <c r="EB99" s="24"/>
      <c r="EC99" s="24"/>
      <c r="ED99" s="24"/>
      <c r="EE99" s="24"/>
      <c r="EF99" s="24"/>
      <c r="EG99" s="24"/>
      <c r="EH99" s="24"/>
      <c r="EI99" s="24"/>
      <c r="EJ99" s="24"/>
      <c r="EK99" s="24"/>
      <c r="EL99" s="24"/>
      <c r="EM99" s="24"/>
      <c r="EN99" s="24"/>
      <c r="EO99" s="24"/>
      <c r="EP99" s="24"/>
      <c r="EQ99" s="24"/>
      <c r="ER99" s="24"/>
      <c r="ES99" s="24"/>
      <c r="ET99" s="24"/>
      <c r="EU99" s="24"/>
      <c r="EV99" s="24"/>
      <c r="EW99" s="24"/>
      <c r="EX99" s="24"/>
      <c r="EY99" s="24"/>
      <c r="EZ99" s="24"/>
      <c r="FA99" s="24"/>
      <c r="FB99" s="24"/>
      <c r="FC99" s="24"/>
      <c r="FD99" s="24"/>
      <c r="FE99" s="24"/>
      <c r="FF99" s="24"/>
      <c r="FG99" s="24"/>
      <c r="FH99" s="24"/>
      <c r="FI99" s="24"/>
      <c r="FJ99" s="24"/>
      <c r="FK99" s="24"/>
      <c r="FL99" s="24"/>
      <c r="FM99" s="24"/>
      <c r="FN99" s="24"/>
    </row>
    <row r="100" spans="1:170" ht="41.25" thickBot="1">
      <c r="A100" s="8">
        <v>92</v>
      </c>
      <c r="B100" s="30" t="s">
        <v>140</v>
      </c>
      <c r="C100" s="31" t="s">
        <v>23</v>
      </c>
      <c r="D100" s="31">
        <v>2011</v>
      </c>
      <c r="E100" s="31">
        <v>2020</v>
      </c>
      <c r="F100" s="74" t="s">
        <v>0</v>
      </c>
      <c r="G100" s="74"/>
      <c r="H100" s="23">
        <f>SUM(H101:H114)</f>
        <v>58618500.72</v>
      </c>
      <c r="I100" s="23">
        <f>SUM(I101:I114)</f>
        <v>9267646</v>
      </c>
      <c r="J100" s="23">
        <f aca="true" t="shared" si="18" ref="J100:S100">SUM(J101:J114)</f>
        <v>11224618.719999999</v>
      </c>
      <c r="K100" s="38">
        <f t="shared" si="18"/>
        <v>3325977</v>
      </c>
      <c r="L100" s="38">
        <f t="shared" si="18"/>
        <v>9087719</v>
      </c>
      <c r="M100" s="38">
        <f t="shared" si="18"/>
        <v>2432592</v>
      </c>
      <c r="N100" s="38">
        <f t="shared" si="18"/>
        <v>1590000</v>
      </c>
      <c r="O100" s="38">
        <f t="shared" si="18"/>
        <v>2370140</v>
      </c>
      <c r="P100" s="38">
        <f t="shared" si="18"/>
        <v>3938109</v>
      </c>
      <c r="Q100" s="38">
        <f t="shared" si="18"/>
        <v>6390000</v>
      </c>
      <c r="R100" s="38">
        <f t="shared" si="18"/>
        <v>8991699</v>
      </c>
      <c r="S100" s="38">
        <f t="shared" si="18"/>
        <v>38126236</v>
      </c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F100" s="24"/>
      <c r="AG100" s="24"/>
      <c r="AH100" s="24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  <c r="AS100" s="24"/>
      <c r="AT100" s="24"/>
      <c r="AU100" s="24"/>
      <c r="AV100" s="24"/>
      <c r="AW100" s="24"/>
      <c r="AX100" s="24"/>
      <c r="AY100" s="24"/>
      <c r="AZ100" s="24"/>
      <c r="BA100" s="24"/>
      <c r="BB100" s="24"/>
      <c r="BC100" s="24"/>
      <c r="BD100" s="24"/>
      <c r="BE100" s="24"/>
      <c r="BF100" s="24"/>
      <c r="BG100" s="24"/>
      <c r="BH100" s="24"/>
      <c r="BI100" s="24"/>
      <c r="BJ100" s="24"/>
      <c r="BK100" s="24"/>
      <c r="BL100" s="24"/>
      <c r="BM100" s="24"/>
      <c r="BN100" s="24"/>
      <c r="BO100" s="24"/>
      <c r="BP100" s="24"/>
      <c r="BQ100" s="24"/>
      <c r="BR100" s="24"/>
      <c r="BS100" s="24"/>
      <c r="BT100" s="24"/>
      <c r="BU100" s="24"/>
      <c r="BV100" s="24"/>
      <c r="BW100" s="24"/>
      <c r="BX100" s="24"/>
      <c r="BY100" s="24"/>
      <c r="BZ100" s="24"/>
      <c r="CA100" s="24"/>
      <c r="CB100" s="24"/>
      <c r="CC100" s="24"/>
      <c r="CD100" s="24"/>
      <c r="CE100" s="24"/>
      <c r="CF100" s="24"/>
      <c r="CG100" s="24"/>
      <c r="CH100" s="24"/>
      <c r="CI100" s="24"/>
      <c r="CJ100" s="24"/>
      <c r="CK100" s="24"/>
      <c r="CL100" s="24"/>
      <c r="CM100" s="24"/>
      <c r="CN100" s="24"/>
      <c r="CO100" s="24"/>
      <c r="CP100" s="24"/>
      <c r="CQ100" s="24"/>
      <c r="CR100" s="24"/>
      <c r="CS100" s="24"/>
      <c r="CT100" s="24"/>
      <c r="CU100" s="24"/>
      <c r="CV100" s="24"/>
      <c r="CW100" s="24"/>
      <c r="CX100" s="24"/>
      <c r="CY100" s="24"/>
      <c r="CZ100" s="24"/>
      <c r="DA100" s="24"/>
      <c r="DB100" s="24"/>
      <c r="DC100" s="24"/>
      <c r="DD100" s="24"/>
      <c r="DE100" s="24"/>
      <c r="DF100" s="24"/>
      <c r="DG100" s="24"/>
      <c r="DH100" s="24"/>
      <c r="DI100" s="24"/>
      <c r="DJ100" s="24"/>
      <c r="DK100" s="24"/>
      <c r="DL100" s="24"/>
      <c r="DM100" s="24"/>
      <c r="DN100" s="24"/>
      <c r="DO100" s="24"/>
      <c r="DP100" s="24"/>
      <c r="DQ100" s="24"/>
      <c r="DR100" s="24"/>
      <c r="DS100" s="24"/>
      <c r="DT100" s="24"/>
      <c r="DU100" s="24"/>
      <c r="DV100" s="24"/>
      <c r="DW100" s="24"/>
      <c r="DX100" s="24"/>
      <c r="DY100" s="24"/>
      <c r="DZ100" s="24"/>
      <c r="EA100" s="24"/>
      <c r="EB100" s="24"/>
      <c r="EC100" s="24"/>
      <c r="ED100" s="24"/>
      <c r="EE100" s="24"/>
      <c r="EF100" s="24"/>
      <c r="EG100" s="24"/>
      <c r="EH100" s="24"/>
      <c r="EI100" s="24"/>
      <c r="EJ100" s="24"/>
      <c r="EK100" s="24"/>
      <c r="EL100" s="24"/>
      <c r="EM100" s="24"/>
      <c r="EN100" s="24"/>
      <c r="EO100" s="24"/>
      <c r="EP100" s="24"/>
      <c r="EQ100" s="24"/>
      <c r="ER100" s="24"/>
      <c r="ES100" s="24"/>
      <c r="ET100" s="24"/>
      <c r="EU100" s="24"/>
      <c r="EV100" s="24"/>
      <c r="EW100" s="24"/>
      <c r="EX100" s="24"/>
      <c r="EY100" s="24"/>
      <c r="EZ100" s="24"/>
      <c r="FA100" s="24"/>
      <c r="FB100" s="24"/>
      <c r="FC100" s="24"/>
      <c r="FD100" s="24"/>
      <c r="FE100" s="24"/>
      <c r="FF100" s="24"/>
      <c r="FG100" s="24"/>
      <c r="FH100" s="24"/>
      <c r="FI100" s="24"/>
      <c r="FJ100" s="24"/>
      <c r="FK100" s="24"/>
      <c r="FL100" s="24"/>
      <c r="FM100" s="24"/>
      <c r="FN100" s="24"/>
    </row>
    <row r="101" spans="1:170" ht="18.75" customHeight="1" hidden="1">
      <c r="A101" s="8">
        <v>93</v>
      </c>
      <c r="B101" s="60" t="s">
        <v>43</v>
      </c>
      <c r="C101" s="31" t="s">
        <v>23</v>
      </c>
      <c r="D101" s="31">
        <v>2011</v>
      </c>
      <c r="E101" s="31">
        <v>2020</v>
      </c>
      <c r="F101" s="31">
        <v>700</v>
      </c>
      <c r="G101" s="31">
        <v>70004</v>
      </c>
      <c r="H101" s="23">
        <f>SUM(I101:R101)</f>
        <v>3324000</v>
      </c>
      <c r="I101" s="16">
        <v>100000</v>
      </c>
      <c r="J101" s="45">
        <f>100000+24000</f>
        <v>124000</v>
      </c>
      <c r="K101" s="41">
        <f>50000+50000</f>
        <v>100000</v>
      </c>
      <c r="L101" s="41">
        <f>50000+50000</f>
        <v>100000</v>
      </c>
      <c r="M101" s="41">
        <v>100000</v>
      </c>
      <c r="N101" s="41">
        <v>100000</v>
      </c>
      <c r="O101" s="41">
        <v>200000</v>
      </c>
      <c r="P101" s="41">
        <v>500000</v>
      </c>
      <c r="Q101" s="41">
        <v>1000000</v>
      </c>
      <c r="R101" s="41">
        <v>1000000</v>
      </c>
      <c r="S101" s="41">
        <f aca="true" t="shared" si="19" ref="S101:S114">SUM(K101:R101)</f>
        <v>3100000</v>
      </c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  <c r="AF101" s="24"/>
      <c r="AG101" s="24"/>
      <c r="AH101" s="24"/>
      <c r="AI101" s="24"/>
      <c r="AJ101" s="24"/>
      <c r="AK101" s="24"/>
      <c r="AL101" s="24"/>
      <c r="AM101" s="24"/>
      <c r="AN101" s="24"/>
      <c r="AO101" s="24"/>
      <c r="AP101" s="24"/>
      <c r="AQ101" s="24"/>
      <c r="AR101" s="24"/>
      <c r="AS101" s="24"/>
      <c r="AT101" s="24"/>
      <c r="AU101" s="24"/>
      <c r="AV101" s="24"/>
      <c r="AW101" s="24"/>
      <c r="AX101" s="24"/>
      <c r="AY101" s="24"/>
      <c r="AZ101" s="24"/>
      <c r="BA101" s="24"/>
      <c r="BB101" s="24"/>
      <c r="BC101" s="24"/>
      <c r="BD101" s="24"/>
      <c r="BE101" s="24"/>
      <c r="BF101" s="24"/>
      <c r="BG101" s="24"/>
      <c r="BH101" s="24"/>
      <c r="BI101" s="24"/>
      <c r="BJ101" s="24"/>
      <c r="BK101" s="24"/>
      <c r="BL101" s="24"/>
      <c r="BM101" s="24"/>
      <c r="BN101" s="24"/>
      <c r="BO101" s="24"/>
      <c r="BP101" s="24"/>
      <c r="BQ101" s="24"/>
      <c r="BR101" s="24"/>
      <c r="BS101" s="24"/>
      <c r="BT101" s="24"/>
      <c r="BU101" s="24"/>
      <c r="BV101" s="24"/>
      <c r="BW101" s="24"/>
      <c r="BX101" s="24"/>
      <c r="BY101" s="24"/>
      <c r="BZ101" s="24"/>
      <c r="CA101" s="24"/>
      <c r="CB101" s="24"/>
      <c r="CC101" s="24"/>
      <c r="CD101" s="24"/>
      <c r="CE101" s="24"/>
      <c r="CF101" s="24"/>
      <c r="CG101" s="24"/>
      <c r="CH101" s="24"/>
      <c r="CI101" s="24"/>
      <c r="CJ101" s="24"/>
      <c r="CK101" s="24"/>
      <c r="CL101" s="24"/>
      <c r="CM101" s="24"/>
      <c r="CN101" s="24"/>
      <c r="CO101" s="24"/>
      <c r="CP101" s="24"/>
      <c r="CQ101" s="24"/>
      <c r="CR101" s="24"/>
      <c r="CS101" s="24"/>
      <c r="CT101" s="24"/>
      <c r="CU101" s="24"/>
      <c r="CV101" s="24"/>
      <c r="CW101" s="24"/>
      <c r="CX101" s="24"/>
      <c r="CY101" s="24"/>
      <c r="CZ101" s="24"/>
      <c r="DA101" s="24"/>
      <c r="DB101" s="24"/>
      <c r="DC101" s="24"/>
      <c r="DD101" s="24"/>
      <c r="DE101" s="24"/>
      <c r="DF101" s="24"/>
      <c r="DG101" s="24"/>
      <c r="DH101" s="24"/>
      <c r="DI101" s="24"/>
      <c r="DJ101" s="24"/>
      <c r="DK101" s="24"/>
      <c r="DL101" s="24"/>
      <c r="DM101" s="24"/>
      <c r="DN101" s="24"/>
      <c r="DO101" s="24"/>
      <c r="DP101" s="24"/>
      <c r="DQ101" s="24"/>
      <c r="DR101" s="24"/>
      <c r="DS101" s="24"/>
      <c r="DT101" s="24"/>
      <c r="DU101" s="24"/>
      <c r="DV101" s="24"/>
      <c r="DW101" s="24"/>
      <c r="DX101" s="24"/>
      <c r="DY101" s="24"/>
      <c r="DZ101" s="24"/>
      <c r="EA101" s="24"/>
      <c r="EB101" s="24"/>
      <c r="EC101" s="24"/>
      <c r="ED101" s="24"/>
      <c r="EE101" s="24"/>
      <c r="EF101" s="24"/>
      <c r="EG101" s="24"/>
      <c r="EH101" s="24"/>
      <c r="EI101" s="24"/>
      <c r="EJ101" s="24"/>
      <c r="EK101" s="24"/>
      <c r="EL101" s="24"/>
      <c r="EM101" s="24"/>
      <c r="EN101" s="24"/>
      <c r="EO101" s="24"/>
      <c r="EP101" s="24"/>
      <c r="EQ101" s="24"/>
      <c r="ER101" s="24"/>
      <c r="ES101" s="24"/>
      <c r="ET101" s="24"/>
      <c r="EU101" s="24"/>
      <c r="EV101" s="24"/>
      <c r="EW101" s="24"/>
      <c r="EX101" s="24"/>
      <c r="EY101" s="24"/>
      <c r="EZ101" s="24"/>
      <c r="FA101" s="24"/>
      <c r="FB101" s="24"/>
      <c r="FC101" s="24"/>
      <c r="FD101" s="24"/>
      <c r="FE101" s="24"/>
      <c r="FF101" s="24"/>
      <c r="FG101" s="24"/>
      <c r="FH101" s="24"/>
      <c r="FI101" s="24"/>
      <c r="FJ101" s="24"/>
      <c r="FK101" s="24"/>
      <c r="FL101" s="24"/>
      <c r="FM101" s="24"/>
      <c r="FN101" s="24"/>
    </row>
    <row r="102" spans="1:170" ht="15" customHeight="1" hidden="1">
      <c r="A102" s="8">
        <v>94</v>
      </c>
      <c r="B102" s="50" t="s">
        <v>44</v>
      </c>
      <c r="C102" s="31" t="s">
        <v>23</v>
      </c>
      <c r="D102" s="31">
        <v>2011</v>
      </c>
      <c r="E102" s="31">
        <v>2020</v>
      </c>
      <c r="F102" s="31">
        <v>700</v>
      </c>
      <c r="G102" s="31">
        <v>70005</v>
      </c>
      <c r="H102" s="23">
        <f aca="true" t="shared" si="20" ref="H102:H114">SUM(I102:R102)</f>
        <v>2200000</v>
      </c>
      <c r="I102" s="16"/>
      <c r="J102" s="45">
        <f>100000+200000-200000</f>
        <v>100000</v>
      </c>
      <c r="K102" s="41">
        <v>200000</v>
      </c>
      <c r="L102" s="41">
        <v>200000</v>
      </c>
      <c r="M102" s="41">
        <v>200000</v>
      </c>
      <c r="N102" s="41">
        <v>300000</v>
      </c>
      <c r="O102" s="41">
        <v>300000</v>
      </c>
      <c r="P102" s="41">
        <v>300000</v>
      </c>
      <c r="Q102" s="41">
        <v>300000</v>
      </c>
      <c r="R102" s="41">
        <v>300000</v>
      </c>
      <c r="S102" s="41">
        <f t="shared" si="19"/>
        <v>2100000</v>
      </c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  <c r="AF102" s="24"/>
      <c r="AG102" s="24"/>
      <c r="AH102" s="24"/>
      <c r="AI102" s="24"/>
      <c r="AJ102" s="24"/>
      <c r="AK102" s="24"/>
      <c r="AL102" s="24"/>
      <c r="AM102" s="24"/>
      <c r="AN102" s="24"/>
      <c r="AO102" s="24"/>
      <c r="AP102" s="24"/>
      <c r="AQ102" s="24"/>
      <c r="AR102" s="24"/>
      <c r="AS102" s="24"/>
      <c r="AT102" s="24"/>
      <c r="AU102" s="24"/>
      <c r="AV102" s="24"/>
      <c r="AW102" s="24"/>
      <c r="AX102" s="24"/>
      <c r="AY102" s="24"/>
      <c r="AZ102" s="24"/>
      <c r="BA102" s="24"/>
      <c r="BB102" s="24"/>
      <c r="BC102" s="24"/>
      <c r="BD102" s="24"/>
      <c r="BE102" s="24"/>
      <c r="BF102" s="24"/>
      <c r="BG102" s="24"/>
      <c r="BH102" s="24"/>
      <c r="BI102" s="24"/>
      <c r="BJ102" s="24"/>
      <c r="BK102" s="24"/>
      <c r="BL102" s="24"/>
      <c r="BM102" s="24"/>
      <c r="BN102" s="24"/>
      <c r="BO102" s="24"/>
      <c r="BP102" s="24"/>
      <c r="BQ102" s="24"/>
      <c r="BR102" s="24"/>
      <c r="BS102" s="24"/>
      <c r="BT102" s="24"/>
      <c r="BU102" s="24"/>
      <c r="BV102" s="24"/>
      <c r="BW102" s="24"/>
      <c r="BX102" s="24"/>
      <c r="BY102" s="24"/>
      <c r="BZ102" s="24"/>
      <c r="CA102" s="24"/>
      <c r="CB102" s="24"/>
      <c r="CC102" s="24"/>
      <c r="CD102" s="24"/>
      <c r="CE102" s="24"/>
      <c r="CF102" s="24"/>
      <c r="CG102" s="24"/>
      <c r="CH102" s="24"/>
      <c r="CI102" s="24"/>
      <c r="CJ102" s="24"/>
      <c r="CK102" s="24"/>
      <c r="CL102" s="24"/>
      <c r="CM102" s="24"/>
      <c r="CN102" s="24"/>
      <c r="CO102" s="24"/>
      <c r="CP102" s="24"/>
      <c r="CQ102" s="24"/>
      <c r="CR102" s="24"/>
      <c r="CS102" s="24"/>
      <c r="CT102" s="24"/>
      <c r="CU102" s="24"/>
      <c r="CV102" s="24"/>
      <c r="CW102" s="24"/>
      <c r="CX102" s="24"/>
      <c r="CY102" s="24"/>
      <c r="CZ102" s="24"/>
      <c r="DA102" s="24"/>
      <c r="DB102" s="24"/>
      <c r="DC102" s="24"/>
      <c r="DD102" s="24"/>
      <c r="DE102" s="24"/>
      <c r="DF102" s="24"/>
      <c r="DG102" s="24"/>
      <c r="DH102" s="24"/>
      <c r="DI102" s="24"/>
      <c r="DJ102" s="24"/>
      <c r="DK102" s="24"/>
      <c r="DL102" s="24"/>
      <c r="DM102" s="24"/>
      <c r="DN102" s="24"/>
      <c r="DO102" s="24"/>
      <c r="DP102" s="24"/>
      <c r="DQ102" s="24"/>
      <c r="DR102" s="24"/>
      <c r="DS102" s="24"/>
      <c r="DT102" s="24"/>
      <c r="DU102" s="24"/>
      <c r="DV102" s="24"/>
      <c r="DW102" s="24"/>
      <c r="DX102" s="24"/>
      <c r="DY102" s="24"/>
      <c r="DZ102" s="24"/>
      <c r="EA102" s="24"/>
      <c r="EB102" s="24"/>
      <c r="EC102" s="24"/>
      <c r="ED102" s="24"/>
      <c r="EE102" s="24"/>
      <c r="EF102" s="24"/>
      <c r="EG102" s="24"/>
      <c r="EH102" s="24"/>
      <c r="EI102" s="24"/>
      <c r="EJ102" s="24"/>
      <c r="EK102" s="24"/>
      <c r="EL102" s="24"/>
      <c r="EM102" s="24"/>
      <c r="EN102" s="24"/>
      <c r="EO102" s="24"/>
      <c r="EP102" s="24"/>
      <c r="EQ102" s="24"/>
      <c r="ER102" s="24"/>
      <c r="ES102" s="24"/>
      <c r="ET102" s="24"/>
      <c r="EU102" s="24"/>
      <c r="EV102" s="24"/>
      <c r="EW102" s="24"/>
      <c r="EX102" s="24"/>
      <c r="EY102" s="24"/>
      <c r="EZ102" s="24"/>
      <c r="FA102" s="24"/>
      <c r="FB102" s="24"/>
      <c r="FC102" s="24"/>
      <c r="FD102" s="24"/>
      <c r="FE102" s="24"/>
      <c r="FF102" s="24"/>
      <c r="FG102" s="24"/>
      <c r="FH102" s="24"/>
      <c r="FI102" s="24"/>
      <c r="FJ102" s="24"/>
      <c r="FK102" s="24"/>
      <c r="FL102" s="24"/>
      <c r="FM102" s="24"/>
      <c r="FN102" s="24"/>
    </row>
    <row r="103" spans="1:170" ht="38.25" hidden="1">
      <c r="A103" s="8">
        <v>95</v>
      </c>
      <c r="B103" s="47" t="s">
        <v>45</v>
      </c>
      <c r="C103" s="31" t="s">
        <v>23</v>
      </c>
      <c r="D103" s="31">
        <v>2011</v>
      </c>
      <c r="E103" s="31">
        <v>2020</v>
      </c>
      <c r="F103" s="31">
        <v>750</v>
      </c>
      <c r="G103" s="31">
        <v>75023</v>
      </c>
      <c r="H103" s="23">
        <f t="shared" si="20"/>
        <v>654040</v>
      </c>
      <c r="I103" s="16">
        <v>59040</v>
      </c>
      <c r="J103" s="61">
        <f>150000-135000</f>
        <v>15000</v>
      </c>
      <c r="K103" s="62">
        <v>190000</v>
      </c>
      <c r="L103" s="62">
        <f>100000-10000</f>
        <v>90000</v>
      </c>
      <c r="M103" s="62">
        <v>50000</v>
      </c>
      <c r="N103" s="62">
        <v>50000</v>
      </c>
      <c r="O103" s="62">
        <v>50000</v>
      </c>
      <c r="P103" s="62">
        <v>50000</v>
      </c>
      <c r="Q103" s="62">
        <v>50000</v>
      </c>
      <c r="R103" s="62">
        <v>50000</v>
      </c>
      <c r="S103" s="41">
        <f t="shared" si="19"/>
        <v>580000</v>
      </c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  <c r="AE103" s="24"/>
      <c r="AF103" s="24"/>
      <c r="AG103" s="24"/>
      <c r="AH103" s="24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  <c r="AS103" s="24"/>
      <c r="AT103" s="24"/>
      <c r="AU103" s="24"/>
      <c r="AV103" s="24"/>
      <c r="AW103" s="24"/>
      <c r="AX103" s="24"/>
      <c r="AY103" s="24"/>
      <c r="AZ103" s="24"/>
      <c r="BA103" s="24"/>
      <c r="BB103" s="24"/>
      <c r="BC103" s="24"/>
      <c r="BD103" s="24"/>
      <c r="BE103" s="24"/>
      <c r="BF103" s="24"/>
      <c r="BG103" s="24"/>
      <c r="BH103" s="24"/>
      <c r="BI103" s="24"/>
      <c r="BJ103" s="24"/>
      <c r="BK103" s="24"/>
      <c r="BL103" s="24"/>
      <c r="BM103" s="24"/>
      <c r="BN103" s="24"/>
      <c r="BO103" s="24"/>
      <c r="BP103" s="24"/>
      <c r="BQ103" s="24"/>
      <c r="BR103" s="24"/>
      <c r="BS103" s="24"/>
      <c r="BT103" s="24"/>
      <c r="BU103" s="24"/>
      <c r="BV103" s="24"/>
      <c r="BW103" s="24"/>
      <c r="BX103" s="24"/>
      <c r="BY103" s="24"/>
      <c r="BZ103" s="24"/>
      <c r="CA103" s="24"/>
      <c r="CB103" s="24"/>
      <c r="CC103" s="24"/>
      <c r="CD103" s="24"/>
      <c r="CE103" s="24"/>
      <c r="CF103" s="24"/>
      <c r="CG103" s="24"/>
      <c r="CH103" s="24"/>
      <c r="CI103" s="24"/>
      <c r="CJ103" s="24"/>
      <c r="CK103" s="24"/>
      <c r="CL103" s="24"/>
      <c r="CM103" s="24"/>
      <c r="CN103" s="24"/>
      <c r="CO103" s="24"/>
      <c r="CP103" s="24"/>
      <c r="CQ103" s="24"/>
      <c r="CR103" s="24"/>
      <c r="CS103" s="24"/>
      <c r="CT103" s="24"/>
      <c r="CU103" s="24"/>
      <c r="CV103" s="24"/>
      <c r="CW103" s="24"/>
      <c r="CX103" s="24"/>
      <c r="CY103" s="24"/>
      <c r="CZ103" s="24"/>
      <c r="DA103" s="24"/>
      <c r="DB103" s="24"/>
      <c r="DC103" s="24"/>
      <c r="DD103" s="24"/>
      <c r="DE103" s="24"/>
      <c r="DF103" s="24"/>
      <c r="DG103" s="24"/>
      <c r="DH103" s="24"/>
      <c r="DI103" s="24"/>
      <c r="DJ103" s="24"/>
      <c r="DK103" s="24"/>
      <c r="DL103" s="24"/>
      <c r="DM103" s="24"/>
      <c r="DN103" s="24"/>
      <c r="DO103" s="24"/>
      <c r="DP103" s="24"/>
      <c r="DQ103" s="24"/>
      <c r="DR103" s="24"/>
      <c r="DS103" s="24"/>
      <c r="DT103" s="24"/>
      <c r="DU103" s="24"/>
      <c r="DV103" s="24"/>
      <c r="DW103" s="24"/>
      <c r="DX103" s="24"/>
      <c r="DY103" s="24"/>
      <c r="DZ103" s="24"/>
      <c r="EA103" s="24"/>
      <c r="EB103" s="24"/>
      <c r="EC103" s="24"/>
      <c r="ED103" s="24"/>
      <c r="EE103" s="24"/>
      <c r="EF103" s="24"/>
      <c r="EG103" s="24"/>
      <c r="EH103" s="24"/>
      <c r="EI103" s="24"/>
      <c r="EJ103" s="24"/>
      <c r="EK103" s="24"/>
      <c r="EL103" s="24"/>
      <c r="EM103" s="24"/>
      <c r="EN103" s="24"/>
      <c r="EO103" s="24"/>
      <c r="EP103" s="24"/>
      <c r="EQ103" s="24"/>
      <c r="ER103" s="24"/>
      <c r="ES103" s="24"/>
      <c r="ET103" s="24"/>
      <c r="EU103" s="24"/>
      <c r="EV103" s="24"/>
      <c r="EW103" s="24"/>
      <c r="EX103" s="24"/>
      <c r="EY103" s="24"/>
      <c r="EZ103" s="24"/>
      <c r="FA103" s="24"/>
      <c r="FB103" s="24"/>
      <c r="FC103" s="24"/>
      <c r="FD103" s="24"/>
      <c r="FE103" s="24"/>
      <c r="FF103" s="24"/>
      <c r="FG103" s="24"/>
      <c r="FH103" s="24"/>
      <c r="FI103" s="24"/>
      <c r="FJ103" s="24"/>
      <c r="FK103" s="24"/>
      <c r="FL103" s="24"/>
      <c r="FM103" s="24"/>
      <c r="FN103" s="24"/>
    </row>
    <row r="104" spans="1:170" ht="38.25" hidden="1">
      <c r="A104" s="8">
        <v>96</v>
      </c>
      <c r="B104" s="47" t="s">
        <v>83</v>
      </c>
      <c r="C104" s="31" t="s">
        <v>23</v>
      </c>
      <c r="D104" s="31">
        <v>2011</v>
      </c>
      <c r="E104" s="31">
        <v>2012</v>
      </c>
      <c r="F104" s="31">
        <v>750</v>
      </c>
      <c r="G104" s="31">
        <v>75023</v>
      </c>
      <c r="H104" s="23">
        <f t="shared" si="20"/>
        <v>16525000</v>
      </c>
      <c r="I104" s="16">
        <v>8520000</v>
      </c>
      <c r="J104" s="61">
        <f>7980000+25000</f>
        <v>8005000</v>
      </c>
      <c r="K104" s="63">
        <v>0</v>
      </c>
      <c r="L104" s="63">
        <v>0</v>
      </c>
      <c r="M104" s="63">
        <v>0</v>
      </c>
      <c r="N104" s="63">
        <v>0</v>
      </c>
      <c r="O104" s="63">
        <v>0</v>
      </c>
      <c r="P104" s="63">
        <v>0</v>
      </c>
      <c r="Q104" s="63">
        <v>0</v>
      </c>
      <c r="R104" s="63">
        <v>0</v>
      </c>
      <c r="S104" s="41">
        <f t="shared" si="19"/>
        <v>0</v>
      </c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  <c r="AF104" s="24"/>
      <c r="AG104" s="24"/>
      <c r="AH104" s="24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  <c r="AT104" s="24"/>
      <c r="AU104" s="24"/>
      <c r="AV104" s="24"/>
      <c r="AW104" s="24"/>
      <c r="AX104" s="24"/>
      <c r="AY104" s="24"/>
      <c r="AZ104" s="24"/>
      <c r="BA104" s="24"/>
      <c r="BB104" s="24"/>
      <c r="BC104" s="24"/>
      <c r="BD104" s="24"/>
      <c r="BE104" s="24"/>
      <c r="BF104" s="24"/>
      <c r="BG104" s="24"/>
      <c r="BH104" s="24"/>
      <c r="BI104" s="24"/>
      <c r="BJ104" s="24"/>
      <c r="BK104" s="24"/>
      <c r="BL104" s="24"/>
      <c r="BM104" s="24"/>
      <c r="BN104" s="24"/>
      <c r="BO104" s="24"/>
      <c r="BP104" s="24"/>
      <c r="BQ104" s="24"/>
      <c r="BR104" s="24"/>
      <c r="BS104" s="24"/>
      <c r="BT104" s="24"/>
      <c r="BU104" s="24"/>
      <c r="BV104" s="24"/>
      <c r="BW104" s="24"/>
      <c r="BX104" s="24"/>
      <c r="BY104" s="24"/>
      <c r="BZ104" s="24"/>
      <c r="CA104" s="24"/>
      <c r="CB104" s="24"/>
      <c r="CC104" s="24"/>
      <c r="CD104" s="24"/>
      <c r="CE104" s="24"/>
      <c r="CF104" s="24"/>
      <c r="CG104" s="24"/>
      <c r="CH104" s="24"/>
      <c r="CI104" s="24"/>
      <c r="CJ104" s="24"/>
      <c r="CK104" s="24"/>
      <c r="CL104" s="24"/>
      <c r="CM104" s="24"/>
      <c r="CN104" s="24"/>
      <c r="CO104" s="24"/>
      <c r="CP104" s="24"/>
      <c r="CQ104" s="24"/>
      <c r="CR104" s="24"/>
      <c r="CS104" s="24"/>
      <c r="CT104" s="24"/>
      <c r="CU104" s="24"/>
      <c r="CV104" s="24"/>
      <c r="CW104" s="24"/>
      <c r="CX104" s="24"/>
      <c r="CY104" s="24"/>
      <c r="CZ104" s="24"/>
      <c r="DA104" s="24"/>
      <c r="DB104" s="24"/>
      <c r="DC104" s="24"/>
      <c r="DD104" s="24"/>
      <c r="DE104" s="24"/>
      <c r="DF104" s="24"/>
      <c r="DG104" s="24"/>
      <c r="DH104" s="24"/>
      <c r="DI104" s="24"/>
      <c r="DJ104" s="24"/>
      <c r="DK104" s="24"/>
      <c r="DL104" s="24"/>
      <c r="DM104" s="24"/>
      <c r="DN104" s="24"/>
      <c r="DO104" s="24"/>
      <c r="DP104" s="24"/>
      <c r="DQ104" s="24"/>
      <c r="DR104" s="24"/>
      <c r="DS104" s="24"/>
      <c r="DT104" s="24"/>
      <c r="DU104" s="24"/>
      <c r="DV104" s="24"/>
      <c r="DW104" s="24"/>
      <c r="DX104" s="24"/>
      <c r="DY104" s="24"/>
      <c r="DZ104" s="24"/>
      <c r="EA104" s="24"/>
      <c r="EB104" s="24"/>
      <c r="EC104" s="24"/>
      <c r="ED104" s="24"/>
      <c r="EE104" s="24"/>
      <c r="EF104" s="24"/>
      <c r="EG104" s="24"/>
      <c r="EH104" s="24"/>
      <c r="EI104" s="24"/>
      <c r="EJ104" s="24"/>
      <c r="EK104" s="24"/>
      <c r="EL104" s="24"/>
      <c r="EM104" s="24"/>
      <c r="EN104" s="24"/>
      <c r="EO104" s="24"/>
      <c r="EP104" s="24"/>
      <c r="EQ104" s="24"/>
      <c r="ER104" s="24"/>
      <c r="ES104" s="24"/>
      <c r="ET104" s="24"/>
      <c r="EU104" s="24"/>
      <c r="EV104" s="24"/>
      <c r="EW104" s="24"/>
      <c r="EX104" s="24"/>
      <c r="EY104" s="24"/>
      <c r="EZ104" s="24"/>
      <c r="FA104" s="24"/>
      <c r="FB104" s="24"/>
      <c r="FC104" s="24"/>
      <c r="FD104" s="24"/>
      <c r="FE104" s="24"/>
      <c r="FF104" s="24"/>
      <c r="FG104" s="24"/>
      <c r="FH104" s="24"/>
      <c r="FI104" s="24"/>
      <c r="FJ104" s="24"/>
      <c r="FK104" s="24"/>
      <c r="FL104" s="24"/>
      <c r="FM104" s="24"/>
      <c r="FN104" s="24"/>
    </row>
    <row r="105" spans="1:170" ht="54.75" customHeight="1" hidden="1">
      <c r="A105" s="8">
        <v>97</v>
      </c>
      <c r="B105" s="64" t="s">
        <v>71</v>
      </c>
      <c r="C105" s="31" t="s">
        <v>23</v>
      </c>
      <c r="D105" s="65"/>
      <c r="E105" s="31">
        <v>2012</v>
      </c>
      <c r="F105" s="31">
        <v>750</v>
      </c>
      <c r="G105" s="31">
        <v>75095</v>
      </c>
      <c r="H105" s="23">
        <f t="shared" si="20"/>
        <v>16337.619999999999</v>
      </c>
      <c r="I105" s="16">
        <v>10954</v>
      </c>
      <c r="J105" s="61">
        <v>5383.62</v>
      </c>
      <c r="K105" s="63">
        <v>0</v>
      </c>
      <c r="L105" s="63">
        <v>0</v>
      </c>
      <c r="M105" s="63">
        <v>0</v>
      </c>
      <c r="N105" s="63">
        <v>0</v>
      </c>
      <c r="O105" s="63">
        <v>0</v>
      </c>
      <c r="P105" s="63">
        <v>0</v>
      </c>
      <c r="Q105" s="63">
        <v>0</v>
      </c>
      <c r="R105" s="63">
        <v>0</v>
      </c>
      <c r="S105" s="41">
        <f t="shared" si="19"/>
        <v>0</v>
      </c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  <c r="AE105" s="24"/>
      <c r="AF105" s="24"/>
      <c r="AG105" s="24"/>
      <c r="AH105" s="24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  <c r="AS105" s="24"/>
      <c r="AT105" s="24"/>
      <c r="AU105" s="24"/>
      <c r="AV105" s="24"/>
      <c r="AW105" s="24"/>
      <c r="AX105" s="24"/>
      <c r="AY105" s="24"/>
      <c r="AZ105" s="24"/>
      <c r="BA105" s="24"/>
      <c r="BB105" s="24"/>
      <c r="BC105" s="24"/>
      <c r="BD105" s="24"/>
      <c r="BE105" s="24"/>
      <c r="BF105" s="24"/>
      <c r="BG105" s="24"/>
      <c r="BH105" s="24"/>
      <c r="BI105" s="24"/>
      <c r="BJ105" s="24"/>
      <c r="BK105" s="24"/>
      <c r="BL105" s="24"/>
      <c r="BM105" s="24"/>
      <c r="BN105" s="24"/>
      <c r="BO105" s="24"/>
      <c r="BP105" s="24"/>
      <c r="BQ105" s="24"/>
      <c r="BR105" s="24"/>
      <c r="BS105" s="24"/>
      <c r="BT105" s="24"/>
      <c r="BU105" s="24"/>
      <c r="BV105" s="24"/>
      <c r="BW105" s="24"/>
      <c r="BX105" s="24"/>
      <c r="BY105" s="24"/>
      <c r="BZ105" s="24"/>
      <c r="CA105" s="24"/>
      <c r="CB105" s="24"/>
      <c r="CC105" s="24"/>
      <c r="CD105" s="24"/>
      <c r="CE105" s="24"/>
      <c r="CF105" s="24"/>
      <c r="CG105" s="24"/>
      <c r="CH105" s="24"/>
      <c r="CI105" s="24"/>
      <c r="CJ105" s="24"/>
      <c r="CK105" s="24"/>
      <c r="CL105" s="24"/>
      <c r="CM105" s="24"/>
      <c r="CN105" s="24"/>
      <c r="CO105" s="24"/>
      <c r="CP105" s="24"/>
      <c r="CQ105" s="24"/>
      <c r="CR105" s="24"/>
      <c r="CS105" s="24"/>
      <c r="CT105" s="24"/>
      <c r="CU105" s="24"/>
      <c r="CV105" s="24"/>
      <c r="CW105" s="24"/>
      <c r="CX105" s="24"/>
      <c r="CY105" s="24"/>
      <c r="CZ105" s="24"/>
      <c r="DA105" s="24"/>
      <c r="DB105" s="24"/>
      <c r="DC105" s="24"/>
      <c r="DD105" s="24"/>
      <c r="DE105" s="24"/>
      <c r="DF105" s="24"/>
      <c r="DG105" s="24"/>
      <c r="DH105" s="24"/>
      <c r="DI105" s="24"/>
      <c r="DJ105" s="24"/>
      <c r="DK105" s="24"/>
      <c r="DL105" s="24"/>
      <c r="DM105" s="24"/>
      <c r="DN105" s="24"/>
      <c r="DO105" s="24"/>
      <c r="DP105" s="24"/>
      <c r="DQ105" s="24"/>
      <c r="DR105" s="24"/>
      <c r="DS105" s="24"/>
      <c r="DT105" s="24"/>
      <c r="DU105" s="24"/>
      <c r="DV105" s="24"/>
      <c r="DW105" s="24"/>
      <c r="DX105" s="24"/>
      <c r="DY105" s="24"/>
      <c r="DZ105" s="24"/>
      <c r="EA105" s="24"/>
      <c r="EB105" s="24"/>
      <c r="EC105" s="24"/>
      <c r="ED105" s="24"/>
      <c r="EE105" s="24"/>
      <c r="EF105" s="24"/>
      <c r="EG105" s="24"/>
      <c r="EH105" s="24"/>
      <c r="EI105" s="24"/>
      <c r="EJ105" s="24"/>
      <c r="EK105" s="24"/>
      <c r="EL105" s="24"/>
      <c r="EM105" s="24"/>
      <c r="EN105" s="24"/>
      <c r="EO105" s="24"/>
      <c r="EP105" s="24"/>
      <c r="EQ105" s="24"/>
      <c r="ER105" s="24"/>
      <c r="ES105" s="24"/>
      <c r="ET105" s="24"/>
      <c r="EU105" s="24"/>
      <c r="EV105" s="24"/>
      <c r="EW105" s="24"/>
      <c r="EX105" s="24"/>
      <c r="EY105" s="24"/>
      <c r="EZ105" s="24"/>
      <c r="FA105" s="24"/>
      <c r="FB105" s="24"/>
      <c r="FC105" s="24"/>
      <c r="FD105" s="24"/>
      <c r="FE105" s="24"/>
      <c r="FF105" s="24"/>
      <c r="FG105" s="24"/>
      <c r="FH105" s="24"/>
      <c r="FI105" s="24"/>
      <c r="FJ105" s="24"/>
      <c r="FK105" s="24"/>
      <c r="FL105" s="24"/>
      <c r="FM105" s="24"/>
      <c r="FN105" s="24"/>
    </row>
    <row r="106" spans="1:170" ht="63" customHeight="1" hidden="1">
      <c r="A106" s="8">
        <v>98</v>
      </c>
      <c r="B106" s="64" t="s">
        <v>72</v>
      </c>
      <c r="C106" s="31" t="s">
        <v>23</v>
      </c>
      <c r="D106" s="65"/>
      <c r="E106" s="31">
        <v>2012</v>
      </c>
      <c r="F106" s="35" t="s">
        <v>73</v>
      </c>
      <c r="G106" s="31">
        <v>15011</v>
      </c>
      <c r="H106" s="23">
        <f t="shared" si="20"/>
        <v>19455.1</v>
      </c>
      <c r="I106" s="16">
        <v>14220</v>
      </c>
      <c r="J106" s="61">
        <v>5235.1</v>
      </c>
      <c r="K106" s="63">
        <v>0</v>
      </c>
      <c r="L106" s="63">
        <v>0</v>
      </c>
      <c r="M106" s="63">
        <v>0</v>
      </c>
      <c r="N106" s="63">
        <v>0</v>
      </c>
      <c r="O106" s="63">
        <v>0</v>
      </c>
      <c r="P106" s="63">
        <v>0</v>
      </c>
      <c r="Q106" s="63">
        <v>0</v>
      </c>
      <c r="R106" s="63">
        <v>0</v>
      </c>
      <c r="S106" s="41">
        <f t="shared" si="19"/>
        <v>0</v>
      </c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  <c r="AF106" s="24"/>
      <c r="AG106" s="24"/>
      <c r="AH106" s="24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  <c r="AU106" s="24"/>
      <c r="AV106" s="24"/>
      <c r="AW106" s="24"/>
      <c r="AX106" s="24"/>
      <c r="AY106" s="24"/>
      <c r="AZ106" s="24"/>
      <c r="BA106" s="24"/>
      <c r="BB106" s="24"/>
      <c r="BC106" s="24"/>
      <c r="BD106" s="24"/>
      <c r="BE106" s="24"/>
      <c r="BF106" s="24"/>
      <c r="BG106" s="24"/>
      <c r="BH106" s="24"/>
      <c r="BI106" s="24"/>
      <c r="BJ106" s="24"/>
      <c r="BK106" s="24"/>
      <c r="BL106" s="24"/>
      <c r="BM106" s="24"/>
      <c r="BN106" s="24"/>
      <c r="BO106" s="24"/>
      <c r="BP106" s="24"/>
      <c r="BQ106" s="24"/>
      <c r="BR106" s="24"/>
      <c r="BS106" s="24"/>
      <c r="BT106" s="24"/>
      <c r="BU106" s="24"/>
      <c r="BV106" s="24"/>
      <c r="BW106" s="24"/>
      <c r="BX106" s="24"/>
      <c r="BY106" s="24"/>
      <c r="BZ106" s="24"/>
      <c r="CA106" s="24"/>
      <c r="CB106" s="24"/>
      <c r="CC106" s="24"/>
      <c r="CD106" s="24"/>
      <c r="CE106" s="24"/>
      <c r="CF106" s="24"/>
      <c r="CG106" s="24"/>
      <c r="CH106" s="24"/>
      <c r="CI106" s="24"/>
      <c r="CJ106" s="24"/>
      <c r="CK106" s="24"/>
      <c r="CL106" s="24"/>
      <c r="CM106" s="24"/>
      <c r="CN106" s="24"/>
      <c r="CO106" s="24"/>
      <c r="CP106" s="24"/>
      <c r="CQ106" s="24"/>
      <c r="CR106" s="24"/>
      <c r="CS106" s="24"/>
      <c r="CT106" s="24"/>
      <c r="CU106" s="24"/>
      <c r="CV106" s="24"/>
      <c r="CW106" s="24"/>
      <c r="CX106" s="24"/>
      <c r="CY106" s="24"/>
      <c r="CZ106" s="24"/>
      <c r="DA106" s="24"/>
      <c r="DB106" s="24"/>
      <c r="DC106" s="24"/>
      <c r="DD106" s="24"/>
      <c r="DE106" s="24"/>
      <c r="DF106" s="24"/>
      <c r="DG106" s="24"/>
      <c r="DH106" s="24"/>
      <c r="DI106" s="24"/>
      <c r="DJ106" s="24"/>
      <c r="DK106" s="24"/>
      <c r="DL106" s="24"/>
      <c r="DM106" s="24"/>
      <c r="DN106" s="24"/>
      <c r="DO106" s="24"/>
      <c r="DP106" s="24"/>
      <c r="DQ106" s="24"/>
      <c r="DR106" s="24"/>
      <c r="DS106" s="24"/>
      <c r="DT106" s="24"/>
      <c r="DU106" s="24"/>
      <c r="DV106" s="24"/>
      <c r="DW106" s="24"/>
      <c r="DX106" s="24"/>
      <c r="DY106" s="24"/>
      <c r="DZ106" s="24"/>
      <c r="EA106" s="24"/>
      <c r="EB106" s="24"/>
      <c r="EC106" s="24"/>
      <c r="ED106" s="24"/>
      <c r="EE106" s="24"/>
      <c r="EF106" s="24"/>
      <c r="EG106" s="24"/>
      <c r="EH106" s="24"/>
      <c r="EI106" s="24"/>
      <c r="EJ106" s="24"/>
      <c r="EK106" s="24"/>
      <c r="EL106" s="24"/>
      <c r="EM106" s="24"/>
      <c r="EN106" s="24"/>
      <c r="EO106" s="24"/>
      <c r="EP106" s="24"/>
      <c r="EQ106" s="24"/>
      <c r="ER106" s="24"/>
      <c r="ES106" s="24"/>
      <c r="ET106" s="24"/>
      <c r="EU106" s="24"/>
      <c r="EV106" s="24"/>
      <c r="EW106" s="24"/>
      <c r="EX106" s="24"/>
      <c r="EY106" s="24"/>
      <c r="EZ106" s="24"/>
      <c r="FA106" s="24"/>
      <c r="FB106" s="24"/>
      <c r="FC106" s="24"/>
      <c r="FD106" s="24"/>
      <c r="FE106" s="24"/>
      <c r="FF106" s="24"/>
      <c r="FG106" s="24"/>
      <c r="FH106" s="24"/>
      <c r="FI106" s="24"/>
      <c r="FJ106" s="24"/>
      <c r="FK106" s="24"/>
      <c r="FL106" s="24"/>
      <c r="FM106" s="24"/>
      <c r="FN106" s="24"/>
    </row>
    <row r="107" spans="1:170" ht="24" customHeight="1" hidden="1">
      <c r="A107" s="8">
        <v>99</v>
      </c>
      <c r="B107" s="48" t="s">
        <v>56</v>
      </c>
      <c r="C107" s="31" t="s">
        <v>23</v>
      </c>
      <c r="D107" s="31">
        <v>2011</v>
      </c>
      <c r="E107" s="31">
        <v>2016</v>
      </c>
      <c r="F107" s="31">
        <v>801</v>
      </c>
      <c r="G107" s="31">
        <v>80101</v>
      </c>
      <c r="H107" s="23">
        <f t="shared" si="20"/>
        <v>2141718</v>
      </c>
      <c r="I107" s="16">
        <v>71718</v>
      </c>
      <c r="J107" s="61">
        <f>2010000+60000</f>
        <v>2070000</v>
      </c>
      <c r="K107" s="63">
        <v>0</v>
      </c>
      <c r="L107" s="63">
        <v>0</v>
      </c>
      <c r="M107" s="63">
        <v>0</v>
      </c>
      <c r="N107" s="63">
        <v>0</v>
      </c>
      <c r="O107" s="63">
        <v>0</v>
      </c>
      <c r="P107" s="63">
        <v>0</v>
      </c>
      <c r="Q107" s="63">
        <v>0</v>
      </c>
      <c r="R107" s="63">
        <v>0</v>
      </c>
      <c r="S107" s="41">
        <f t="shared" si="19"/>
        <v>0</v>
      </c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  <c r="AF107" s="24"/>
      <c r="AG107" s="24"/>
      <c r="AH107" s="24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  <c r="AT107" s="24"/>
      <c r="AU107" s="24"/>
      <c r="AV107" s="24"/>
      <c r="AW107" s="24"/>
      <c r="AX107" s="24"/>
      <c r="AY107" s="24"/>
      <c r="AZ107" s="24"/>
      <c r="BA107" s="24"/>
      <c r="BB107" s="24"/>
      <c r="BC107" s="24"/>
      <c r="BD107" s="24"/>
      <c r="BE107" s="24"/>
      <c r="BF107" s="24"/>
      <c r="BG107" s="24"/>
      <c r="BH107" s="24"/>
      <c r="BI107" s="24"/>
      <c r="BJ107" s="24"/>
      <c r="BK107" s="24"/>
      <c r="BL107" s="24"/>
      <c r="BM107" s="24"/>
      <c r="BN107" s="24"/>
      <c r="BO107" s="24"/>
      <c r="BP107" s="24"/>
      <c r="BQ107" s="24"/>
      <c r="BR107" s="24"/>
      <c r="BS107" s="24"/>
      <c r="BT107" s="24"/>
      <c r="BU107" s="24"/>
      <c r="BV107" s="24"/>
      <c r="BW107" s="24"/>
      <c r="BX107" s="24"/>
      <c r="BY107" s="24"/>
      <c r="BZ107" s="24"/>
      <c r="CA107" s="24"/>
      <c r="CB107" s="24"/>
      <c r="CC107" s="24"/>
      <c r="CD107" s="24"/>
      <c r="CE107" s="24"/>
      <c r="CF107" s="24"/>
      <c r="CG107" s="24"/>
      <c r="CH107" s="24"/>
      <c r="CI107" s="24"/>
      <c r="CJ107" s="24"/>
      <c r="CK107" s="24"/>
      <c r="CL107" s="24"/>
      <c r="CM107" s="24"/>
      <c r="CN107" s="24"/>
      <c r="CO107" s="24"/>
      <c r="CP107" s="24"/>
      <c r="CQ107" s="24"/>
      <c r="CR107" s="24"/>
      <c r="CS107" s="24"/>
      <c r="CT107" s="24"/>
      <c r="CU107" s="24"/>
      <c r="CV107" s="24"/>
      <c r="CW107" s="24"/>
      <c r="CX107" s="24"/>
      <c r="CY107" s="24"/>
      <c r="CZ107" s="24"/>
      <c r="DA107" s="24"/>
      <c r="DB107" s="24"/>
      <c r="DC107" s="24"/>
      <c r="DD107" s="24"/>
      <c r="DE107" s="24"/>
      <c r="DF107" s="24"/>
      <c r="DG107" s="24"/>
      <c r="DH107" s="24"/>
      <c r="DI107" s="24"/>
      <c r="DJ107" s="24"/>
      <c r="DK107" s="24"/>
      <c r="DL107" s="24"/>
      <c r="DM107" s="24"/>
      <c r="DN107" s="24"/>
      <c r="DO107" s="24"/>
      <c r="DP107" s="24"/>
      <c r="DQ107" s="24"/>
      <c r="DR107" s="24"/>
      <c r="DS107" s="24"/>
      <c r="DT107" s="24"/>
      <c r="DU107" s="24"/>
      <c r="DV107" s="24"/>
      <c r="DW107" s="24"/>
      <c r="DX107" s="24"/>
      <c r="DY107" s="24"/>
      <c r="DZ107" s="24"/>
      <c r="EA107" s="24"/>
      <c r="EB107" s="24"/>
      <c r="EC107" s="24"/>
      <c r="ED107" s="24"/>
      <c r="EE107" s="24"/>
      <c r="EF107" s="24"/>
      <c r="EG107" s="24"/>
      <c r="EH107" s="24"/>
      <c r="EI107" s="24"/>
      <c r="EJ107" s="24"/>
      <c r="EK107" s="24"/>
      <c r="EL107" s="24"/>
      <c r="EM107" s="24"/>
      <c r="EN107" s="24"/>
      <c r="EO107" s="24"/>
      <c r="EP107" s="24"/>
      <c r="EQ107" s="24"/>
      <c r="ER107" s="24"/>
      <c r="ES107" s="24"/>
      <c r="ET107" s="24"/>
      <c r="EU107" s="24"/>
      <c r="EV107" s="24"/>
      <c r="EW107" s="24"/>
      <c r="EX107" s="24"/>
      <c r="EY107" s="24"/>
      <c r="EZ107" s="24"/>
      <c r="FA107" s="24"/>
      <c r="FB107" s="24"/>
      <c r="FC107" s="24"/>
      <c r="FD107" s="24"/>
      <c r="FE107" s="24"/>
      <c r="FF107" s="24"/>
      <c r="FG107" s="24"/>
      <c r="FH107" s="24"/>
      <c r="FI107" s="24"/>
      <c r="FJ107" s="24"/>
      <c r="FK107" s="24"/>
      <c r="FL107" s="24"/>
      <c r="FM107" s="24"/>
      <c r="FN107" s="24"/>
    </row>
    <row r="108" spans="1:170" ht="38.25" hidden="1">
      <c r="A108" s="8">
        <v>100</v>
      </c>
      <c r="B108" s="47" t="s">
        <v>128</v>
      </c>
      <c r="C108" s="31" t="s">
        <v>23</v>
      </c>
      <c r="D108" s="31">
        <v>2011</v>
      </c>
      <c r="E108" s="31">
        <v>2014</v>
      </c>
      <c r="F108" s="31">
        <v>801</v>
      </c>
      <c r="G108" s="31">
        <v>80101</v>
      </c>
      <c r="H108" s="23">
        <f t="shared" si="20"/>
        <v>2667977</v>
      </c>
      <c r="I108" s="16">
        <v>0</v>
      </c>
      <c r="J108" s="61">
        <f>100000+168000</f>
        <v>268000</v>
      </c>
      <c r="K108" s="62">
        <v>99977</v>
      </c>
      <c r="L108" s="62">
        <v>2000000</v>
      </c>
      <c r="M108" s="62">
        <v>300000</v>
      </c>
      <c r="N108" s="63">
        <v>0</v>
      </c>
      <c r="O108" s="63">
        <v>0</v>
      </c>
      <c r="P108" s="63">
        <v>0</v>
      </c>
      <c r="Q108" s="63">
        <v>0</v>
      </c>
      <c r="R108" s="63">
        <v>0</v>
      </c>
      <c r="S108" s="41">
        <f t="shared" si="19"/>
        <v>2399977</v>
      </c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  <c r="AE108" s="24"/>
      <c r="AF108" s="24"/>
      <c r="AG108" s="24"/>
      <c r="AH108" s="24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  <c r="AT108" s="24"/>
      <c r="AU108" s="24"/>
      <c r="AV108" s="24"/>
      <c r="AW108" s="24"/>
      <c r="AX108" s="24"/>
      <c r="AY108" s="24"/>
      <c r="AZ108" s="24"/>
      <c r="BA108" s="24"/>
      <c r="BB108" s="24"/>
      <c r="BC108" s="24"/>
      <c r="BD108" s="24"/>
      <c r="BE108" s="24"/>
      <c r="BF108" s="24"/>
      <c r="BG108" s="24"/>
      <c r="BH108" s="24"/>
      <c r="BI108" s="24"/>
      <c r="BJ108" s="24"/>
      <c r="BK108" s="24"/>
      <c r="BL108" s="24"/>
      <c r="BM108" s="24"/>
      <c r="BN108" s="24"/>
      <c r="BO108" s="24"/>
      <c r="BP108" s="24"/>
      <c r="BQ108" s="24"/>
      <c r="BR108" s="24"/>
      <c r="BS108" s="24"/>
      <c r="BT108" s="24"/>
      <c r="BU108" s="24"/>
      <c r="BV108" s="24"/>
      <c r="BW108" s="24"/>
      <c r="BX108" s="24"/>
      <c r="BY108" s="24"/>
      <c r="BZ108" s="24"/>
      <c r="CA108" s="24"/>
      <c r="CB108" s="24"/>
      <c r="CC108" s="24"/>
      <c r="CD108" s="24"/>
      <c r="CE108" s="24"/>
      <c r="CF108" s="24"/>
      <c r="CG108" s="24"/>
      <c r="CH108" s="24"/>
      <c r="CI108" s="24"/>
      <c r="CJ108" s="24"/>
      <c r="CK108" s="24"/>
      <c r="CL108" s="24"/>
      <c r="CM108" s="24"/>
      <c r="CN108" s="24"/>
      <c r="CO108" s="24"/>
      <c r="CP108" s="24"/>
      <c r="CQ108" s="24"/>
      <c r="CR108" s="24"/>
      <c r="CS108" s="24"/>
      <c r="CT108" s="24"/>
      <c r="CU108" s="24"/>
      <c r="CV108" s="24"/>
      <c r="CW108" s="24"/>
      <c r="CX108" s="24"/>
      <c r="CY108" s="24"/>
      <c r="CZ108" s="24"/>
      <c r="DA108" s="24"/>
      <c r="DB108" s="24"/>
      <c r="DC108" s="24"/>
      <c r="DD108" s="24"/>
      <c r="DE108" s="24"/>
      <c r="DF108" s="24"/>
      <c r="DG108" s="24"/>
      <c r="DH108" s="24"/>
      <c r="DI108" s="24"/>
      <c r="DJ108" s="24"/>
      <c r="DK108" s="24"/>
      <c r="DL108" s="24"/>
      <c r="DM108" s="24"/>
      <c r="DN108" s="24"/>
      <c r="DO108" s="24"/>
      <c r="DP108" s="24"/>
      <c r="DQ108" s="24"/>
      <c r="DR108" s="24"/>
      <c r="DS108" s="24"/>
      <c r="DT108" s="24"/>
      <c r="DU108" s="24"/>
      <c r="DV108" s="24"/>
      <c r="DW108" s="24"/>
      <c r="DX108" s="24"/>
      <c r="DY108" s="24"/>
      <c r="DZ108" s="24"/>
      <c r="EA108" s="24"/>
      <c r="EB108" s="24"/>
      <c r="EC108" s="24"/>
      <c r="ED108" s="24"/>
      <c r="EE108" s="24"/>
      <c r="EF108" s="24"/>
      <c r="EG108" s="24"/>
      <c r="EH108" s="24"/>
      <c r="EI108" s="24"/>
      <c r="EJ108" s="24"/>
      <c r="EK108" s="24"/>
      <c r="EL108" s="24"/>
      <c r="EM108" s="24"/>
      <c r="EN108" s="24"/>
      <c r="EO108" s="24"/>
      <c r="EP108" s="24"/>
      <c r="EQ108" s="24"/>
      <c r="ER108" s="24"/>
      <c r="ES108" s="24"/>
      <c r="ET108" s="24"/>
      <c r="EU108" s="24"/>
      <c r="EV108" s="24"/>
      <c r="EW108" s="24"/>
      <c r="EX108" s="24"/>
      <c r="EY108" s="24"/>
      <c r="EZ108" s="24"/>
      <c r="FA108" s="24"/>
      <c r="FB108" s="24"/>
      <c r="FC108" s="24"/>
      <c r="FD108" s="24"/>
      <c r="FE108" s="24"/>
      <c r="FF108" s="24"/>
      <c r="FG108" s="24"/>
      <c r="FH108" s="24"/>
      <c r="FI108" s="24"/>
      <c r="FJ108" s="24"/>
      <c r="FK108" s="24"/>
      <c r="FL108" s="24"/>
      <c r="FM108" s="24"/>
      <c r="FN108" s="24"/>
    </row>
    <row r="109" spans="1:170" ht="25.5" hidden="1">
      <c r="A109" s="8">
        <v>101</v>
      </c>
      <c r="B109" s="47" t="s">
        <v>42</v>
      </c>
      <c r="C109" s="31" t="s">
        <v>23</v>
      </c>
      <c r="D109" s="31">
        <v>2011</v>
      </c>
      <c r="E109" s="31">
        <v>2014</v>
      </c>
      <c r="F109" s="31">
        <v>801</v>
      </c>
      <c r="G109" s="31">
        <v>80101</v>
      </c>
      <c r="H109" s="23">
        <f t="shared" si="20"/>
        <v>2800190</v>
      </c>
      <c r="I109" s="16">
        <v>190</v>
      </c>
      <c r="J109" s="61">
        <v>600000</v>
      </c>
      <c r="K109" s="62">
        <v>2200000</v>
      </c>
      <c r="L109" s="63">
        <v>0</v>
      </c>
      <c r="M109" s="63">
        <v>0</v>
      </c>
      <c r="N109" s="63">
        <v>0</v>
      </c>
      <c r="O109" s="63">
        <v>0</v>
      </c>
      <c r="P109" s="63">
        <v>0</v>
      </c>
      <c r="Q109" s="63">
        <v>0</v>
      </c>
      <c r="R109" s="63">
        <v>0</v>
      </c>
      <c r="S109" s="41">
        <f t="shared" si="19"/>
        <v>2200000</v>
      </c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  <c r="AE109" s="24"/>
      <c r="AF109" s="24"/>
      <c r="AG109" s="24"/>
      <c r="AH109" s="24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  <c r="AS109" s="24"/>
      <c r="AT109" s="24"/>
      <c r="AU109" s="24"/>
      <c r="AV109" s="24"/>
      <c r="AW109" s="24"/>
      <c r="AX109" s="24"/>
      <c r="AY109" s="24"/>
      <c r="AZ109" s="24"/>
      <c r="BA109" s="24"/>
      <c r="BB109" s="24"/>
      <c r="BC109" s="24"/>
      <c r="BD109" s="24"/>
      <c r="BE109" s="24"/>
      <c r="BF109" s="24"/>
      <c r="BG109" s="24"/>
      <c r="BH109" s="24"/>
      <c r="BI109" s="24"/>
      <c r="BJ109" s="24"/>
      <c r="BK109" s="24"/>
      <c r="BL109" s="24"/>
      <c r="BM109" s="24"/>
      <c r="BN109" s="24"/>
      <c r="BO109" s="24"/>
      <c r="BP109" s="24"/>
      <c r="BQ109" s="24"/>
      <c r="BR109" s="24"/>
      <c r="BS109" s="24"/>
      <c r="BT109" s="24"/>
      <c r="BU109" s="24"/>
      <c r="BV109" s="24"/>
      <c r="BW109" s="24"/>
      <c r="BX109" s="24"/>
      <c r="BY109" s="24"/>
      <c r="BZ109" s="24"/>
      <c r="CA109" s="24"/>
      <c r="CB109" s="24"/>
      <c r="CC109" s="24"/>
      <c r="CD109" s="24"/>
      <c r="CE109" s="24"/>
      <c r="CF109" s="24"/>
      <c r="CG109" s="24"/>
      <c r="CH109" s="24"/>
      <c r="CI109" s="24"/>
      <c r="CJ109" s="24"/>
      <c r="CK109" s="24"/>
      <c r="CL109" s="24"/>
      <c r="CM109" s="24"/>
      <c r="CN109" s="24"/>
      <c r="CO109" s="24"/>
      <c r="CP109" s="24"/>
      <c r="CQ109" s="24"/>
      <c r="CR109" s="24"/>
      <c r="CS109" s="24"/>
      <c r="CT109" s="24"/>
      <c r="CU109" s="24"/>
      <c r="CV109" s="24"/>
      <c r="CW109" s="24"/>
      <c r="CX109" s="24"/>
      <c r="CY109" s="24"/>
      <c r="CZ109" s="24"/>
      <c r="DA109" s="24"/>
      <c r="DB109" s="24"/>
      <c r="DC109" s="24"/>
      <c r="DD109" s="24"/>
      <c r="DE109" s="24"/>
      <c r="DF109" s="24"/>
      <c r="DG109" s="24"/>
      <c r="DH109" s="24"/>
      <c r="DI109" s="24"/>
      <c r="DJ109" s="24"/>
      <c r="DK109" s="24"/>
      <c r="DL109" s="24"/>
      <c r="DM109" s="24"/>
      <c r="DN109" s="24"/>
      <c r="DO109" s="24"/>
      <c r="DP109" s="24"/>
      <c r="DQ109" s="24"/>
      <c r="DR109" s="24"/>
      <c r="DS109" s="24"/>
      <c r="DT109" s="24"/>
      <c r="DU109" s="24"/>
      <c r="DV109" s="24"/>
      <c r="DW109" s="24"/>
      <c r="DX109" s="24"/>
      <c r="DY109" s="24"/>
      <c r="DZ109" s="24"/>
      <c r="EA109" s="24"/>
      <c r="EB109" s="24"/>
      <c r="EC109" s="24"/>
      <c r="ED109" s="24"/>
      <c r="EE109" s="24"/>
      <c r="EF109" s="24"/>
      <c r="EG109" s="24"/>
      <c r="EH109" s="24"/>
      <c r="EI109" s="24"/>
      <c r="EJ109" s="24"/>
      <c r="EK109" s="24"/>
      <c r="EL109" s="24"/>
      <c r="EM109" s="24"/>
      <c r="EN109" s="24"/>
      <c r="EO109" s="24"/>
      <c r="EP109" s="24"/>
      <c r="EQ109" s="24"/>
      <c r="ER109" s="24"/>
      <c r="ES109" s="24"/>
      <c r="ET109" s="24"/>
      <c r="EU109" s="24"/>
      <c r="EV109" s="24"/>
      <c r="EW109" s="24"/>
      <c r="EX109" s="24"/>
      <c r="EY109" s="24"/>
      <c r="EZ109" s="24"/>
      <c r="FA109" s="24"/>
      <c r="FB109" s="24"/>
      <c r="FC109" s="24"/>
      <c r="FD109" s="24"/>
      <c r="FE109" s="24"/>
      <c r="FF109" s="24"/>
      <c r="FG109" s="24"/>
      <c r="FH109" s="24"/>
      <c r="FI109" s="24"/>
      <c r="FJ109" s="24"/>
      <c r="FK109" s="24"/>
      <c r="FL109" s="24"/>
      <c r="FM109" s="24"/>
      <c r="FN109" s="24"/>
    </row>
    <row r="110" spans="1:170" ht="25.5" hidden="1">
      <c r="A110" s="8">
        <v>102</v>
      </c>
      <c r="B110" s="47" t="s">
        <v>46</v>
      </c>
      <c r="C110" s="31" t="s">
        <v>23</v>
      </c>
      <c r="D110" s="31">
        <v>2011</v>
      </c>
      <c r="E110" s="31">
        <v>2020</v>
      </c>
      <c r="F110" s="31">
        <v>801</v>
      </c>
      <c r="G110" s="31">
        <v>80104</v>
      </c>
      <c r="H110" s="23">
        <f t="shared" si="20"/>
        <v>14953699</v>
      </c>
      <c r="I110" s="16">
        <v>0</v>
      </c>
      <c r="J110" s="61">
        <v>0</v>
      </c>
      <c r="K110" s="66">
        <v>1000</v>
      </c>
      <c r="L110" s="62">
        <v>1000</v>
      </c>
      <c r="M110" s="62">
        <v>10000</v>
      </c>
      <c r="N110" s="62">
        <v>100000</v>
      </c>
      <c r="O110" s="62">
        <v>300000</v>
      </c>
      <c r="P110" s="62">
        <f>2000000</f>
        <v>2000000</v>
      </c>
      <c r="Q110" s="62">
        <v>5000000</v>
      </c>
      <c r="R110" s="62">
        <f>5000000+2541699</f>
        <v>7541699</v>
      </c>
      <c r="S110" s="41">
        <f t="shared" si="19"/>
        <v>14953699</v>
      </c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  <c r="AE110" s="24"/>
      <c r="AF110" s="24"/>
      <c r="AG110" s="24"/>
      <c r="AH110" s="24"/>
      <c r="AI110" s="24"/>
      <c r="AJ110" s="24"/>
      <c r="AK110" s="24"/>
      <c r="AL110" s="24"/>
      <c r="AM110" s="24"/>
      <c r="AN110" s="24"/>
      <c r="AO110" s="24"/>
      <c r="AP110" s="24"/>
      <c r="AQ110" s="24"/>
      <c r="AR110" s="24"/>
      <c r="AS110" s="24"/>
      <c r="AT110" s="24"/>
      <c r="AU110" s="24"/>
      <c r="AV110" s="24"/>
      <c r="AW110" s="24"/>
      <c r="AX110" s="24"/>
      <c r="AY110" s="24"/>
      <c r="AZ110" s="24"/>
      <c r="BA110" s="24"/>
      <c r="BB110" s="24"/>
      <c r="BC110" s="24"/>
      <c r="BD110" s="24"/>
      <c r="BE110" s="24"/>
      <c r="BF110" s="24"/>
      <c r="BG110" s="24"/>
      <c r="BH110" s="24"/>
      <c r="BI110" s="24"/>
      <c r="BJ110" s="24"/>
      <c r="BK110" s="24"/>
      <c r="BL110" s="24"/>
      <c r="BM110" s="24"/>
      <c r="BN110" s="24"/>
      <c r="BO110" s="24"/>
      <c r="BP110" s="24"/>
      <c r="BQ110" s="24"/>
      <c r="BR110" s="24"/>
      <c r="BS110" s="24"/>
      <c r="BT110" s="24"/>
      <c r="BU110" s="24"/>
      <c r="BV110" s="24"/>
      <c r="BW110" s="24"/>
      <c r="BX110" s="24"/>
      <c r="BY110" s="24"/>
      <c r="BZ110" s="24"/>
      <c r="CA110" s="24"/>
      <c r="CB110" s="24"/>
      <c r="CC110" s="24"/>
      <c r="CD110" s="24"/>
      <c r="CE110" s="24"/>
      <c r="CF110" s="24"/>
      <c r="CG110" s="24"/>
      <c r="CH110" s="24"/>
      <c r="CI110" s="24"/>
      <c r="CJ110" s="24"/>
      <c r="CK110" s="24"/>
      <c r="CL110" s="24"/>
      <c r="CM110" s="24"/>
      <c r="CN110" s="24"/>
      <c r="CO110" s="24"/>
      <c r="CP110" s="24"/>
      <c r="CQ110" s="24"/>
      <c r="CR110" s="24"/>
      <c r="CS110" s="24"/>
      <c r="CT110" s="24"/>
      <c r="CU110" s="24"/>
      <c r="CV110" s="24"/>
      <c r="CW110" s="24"/>
      <c r="CX110" s="24"/>
      <c r="CY110" s="24"/>
      <c r="CZ110" s="24"/>
      <c r="DA110" s="24"/>
      <c r="DB110" s="24"/>
      <c r="DC110" s="24"/>
      <c r="DD110" s="24"/>
      <c r="DE110" s="24"/>
      <c r="DF110" s="24"/>
      <c r="DG110" s="24"/>
      <c r="DH110" s="24"/>
      <c r="DI110" s="24"/>
      <c r="DJ110" s="24"/>
      <c r="DK110" s="24"/>
      <c r="DL110" s="24"/>
      <c r="DM110" s="24"/>
      <c r="DN110" s="24"/>
      <c r="DO110" s="24"/>
      <c r="DP110" s="24"/>
      <c r="DQ110" s="24"/>
      <c r="DR110" s="24"/>
      <c r="DS110" s="24"/>
      <c r="DT110" s="24"/>
      <c r="DU110" s="24"/>
      <c r="DV110" s="24"/>
      <c r="DW110" s="24"/>
      <c r="DX110" s="24"/>
      <c r="DY110" s="24"/>
      <c r="DZ110" s="24"/>
      <c r="EA110" s="24"/>
      <c r="EB110" s="24"/>
      <c r="EC110" s="24"/>
      <c r="ED110" s="24"/>
      <c r="EE110" s="24"/>
      <c r="EF110" s="24"/>
      <c r="EG110" s="24"/>
      <c r="EH110" s="24"/>
      <c r="EI110" s="24"/>
      <c r="EJ110" s="24"/>
      <c r="EK110" s="24"/>
      <c r="EL110" s="24"/>
      <c r="EM110" s="24"/>
      <c r="EN110" s="24"/>
      <c r="EO110" s="24"/>
      <c r="EP110" s="24"/>
      <c r="EQ110" s="24"/>
      <c r="ER110" s="24"/>
      <c r="ES110" s="24"/>
      <c r="ET110" s="24"/>
      <c r="EU110" s="24"/>
      <c r="EV110" s="24"/>
      <c r="EW110" s="24"/>
      <c r="EX110" s="24"/>
      <c r="EY110" s="24"/>
      <c r="EZ110" s="24"/>
      <c r="FA110" s="24"/>
      <c r="FB110" s="24"/>
      <c r="FC110" s="24"/>
      <c r="FD110" s="24"/>
      <c r="FE110" s="24"/>
      <c r="FF110" s="24"/>
      <c r="FG110" s="24"/>
      <c r="FH110" s="24"/>
      <c r="FI110" s="24"/>
      <c r="FJ110" s="24"/>
      <c r="FK110" s="24"/>
      <c r="FL110" s="24"/>
      <c r="FM110" s="24"/>
      <c r="FN110" s="24"/>
    </row>
    <row r="111" spans="1:170" ht="39.75" customHeight="1" thickBot="1">
      <c r="A111" s="8">
        <v>103</v>
      </c>
      <c r="B111" s="57" t="s">
        <v>47</v>
      </c>
      <c r="C111" s="21" t="s">
        <v>23</v>
      </c>
      <c r="D111" s="21">
        <v>2011</v>
      </c>
      <c r="E111" s="21">
        <v>2015</v>
      </c>
      <c r="F111" s="21">
        <v>801</v>
      </c>
      <c r="G111" s="21">
        <v>80104</v>
      </c>
      <c r="H111" s="23">
        <f t="shared" si="20"/>
        <v>7774311</v>
      </c>
      <c r="I111" s="23">
        <v>0</v>
      </c>
      <c r="J111" s="43">
        <v>0</v>
      </c>
      <c r="K111" s="58">
        <v>405000</v>
      </c>
      <c r="L111" s="59">
        <v>5936719</v>
      </c>
      <c r="M111" s="23">
        <v>1432592</v>
      </c>
      <c r="N111" s="23">
        <v>0</v>
      </c>
      <c r="O111" s="67">
        <v>0</v>
      </c>
      <c r="P111" s="67">
        <v>0</v>
      </c>
      <c r="Q111" s="67">
        <v>0</v>
      </c>
      <c r="R111" s="67">
        <v>0</v>
      </c>
      <c r="S111" s="38">
        <f>SUM(K111:R111)</f>
        <v>7774311</v>
      </c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  <c r="AE111" s="24"/>
      <c r="AF111" s="24"/>
      <c r="AG111" s="24"/>
      <c r="AH111" s="24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  <c r="AS111" s="24"/>
      <c r="AT111" s="24"/>
      <c r="AU111" s="24"/>
      <c r="AV111" s="24"/>
      <c r="AW111" s="24"/>
      <c r="AX111" s="24"/>
      <c r="AY111" s="24"/>
      <c r="AZ111" s="24"/>
      <c r="BA111" s="24"/>
      <c r="BB111" s="24"/>
      <c r="BC111" s="24"/>
      <c r="BD111" s="24"/>
      <c r="BE111" s="24"/>
      <c r="BF111" s="24"/>
      <c r="BG111" s="24"/>
      <c r="BH111" s="24"/>
      <c r="BI111" s="24"/>
      <c r="BJ111" s="24"/>
      <c r="BK111" s="24"/>
      <c r="BL111" s="24"/>
      <c r="BM111" s="24"/>
      <c r="BN111" s="24"/>
      <c r="BO111" s="24"/>
      <c r="BP111" s="24"/>
      <c r="BQ111" s="24"/>
      <c r="BR111" s="24"/>
      <c r="BS111" s="24"/>
      <c r="BT111" s="24"/>
      <c r="BU111" s="24"/>
      <c r="BV111" s="24"/>
      <c r="BW111" s="24"/>
      <c r="BX111" s="24"/>
      <c r="BY111" s="24"/>
      <c r="BZ111" s="24"/>
      <c r="CA111" s="24"/>
      <c r="CB111" s="24"/>
      <c r="CC111" s="24"/>
      <c r="CD111" s="24"/>
      <c r="CE111" s="24"/>
      <c r="CF111" s="24"/>
      <c r="CG111" s="24"/>
      <c r="CH111" s="24"/>
      <c r="CI111" s="24"/>
      <c r="CJ111" s="24"/>
      <c r="CK111" s="24"/>
      <c r="CL111" s="24"/>
      <c r="CM111" s="24"/>
      <c r="CN111" s="24"/>
      <c r="CO111" s="24"/>
      <c r="CP111" s="24"/>
      <c r="CQ111" s="24"/>
      <c r="CR111" s="24"/>
      <c r="CS111" s="24"/>
      <c r="CT111" s="24"/>
      <c r="CU111" s="24"/>
      <c r="CV111" s="24"/>
      <c r="CW111" s="24"/>
      <c r="CX111" s="24"/>
      <c r="CY111" s="24"/>
      <c r="CZ111" s="24"/>
      <c r="DA111" s="24"/>
      <c r="DB111" s="24"/>
      <c r="DC111" s="24"/>
      <c r="DD111" s="24"/>
      <c r="DE111" s="24"/>
      <c r="DF111" s="24"/>
      <c r="DG111" s="24"/>
      <c r="DH111" s="24"/>
      <c r="DI111" s="24"/>
      <c r="DJ111" s="24"/>
      <c r="DK111" s="24"/>
      <c r="DL111" s="24"/>
      <c r="DM111" s="24"/>
      <c r="DN111" s="24"/>
      <c r="DO111" s="24"/>
      <c r="DP111" s="24"/>
      <c r="DQ111" s="24"/>
      <c r="DR111" s="24"/>
      <c r="DS111" s="24"/>
      <c r="DT111" s="24"/>
      <c r="DU111" s="24"/>
      <c r="DV111" s="24"/>
      <c r="DW111" s="24"/>
      <c r="DX111" s="24"/>
      <c r="DY111" s="24"/>
      <c r="DZ111" s="24"/>
      <c r="EA111" s="24"/>
      <c r="EB111" s="24"/>
      <c r="EC111" s="24"/>
      <c r="ED111" s="24"/>
      <c r="EE111" s="24"/>
      <c r="EF111" s="24"/>
      <c r="EG111" s="24"/>
      <c r="EH111" s="24"/>
      <c r="EI111" s="24"/>
      <c r="EJ111" s="24"/>
      <c r="EK111" s="24"/>
      <c r="EL111" s="24"/>
      <c r="EM111" s="24"/>
      <c r="EN111" s="24"/>
      <c r="EO111" s="24"/>
      <c r="EP111" s="24"/>
      <c r="EQ111" s="24"/>
      <c r="ER111" s="24"/>
      <c r="ES111" s="24"/>
      <c r="ET111" s="24"/>
      <c r="EU111" s="24"/>
      <c r="EV111" s="24"/>
      <c r="EW111" s="24"/>
      <c r="EX111" s="24"/>
      <c r="EY111" s="24"/>
      <c r="EZ111" s="24"/>
      <c r="FA111" s="24"/>
      <c r="FB111" s="24"/>
      <c r="FC111" s="24"/>
      <c r="FD111" s="24"/>
      <c r="FE111" s="24"/>
      <c r="FF111" s="24"/>
      <c r="FG111" s="24"/>
      <c r="FH111" s="24"/>
      <c r="FI111" s="24"/>
      <c r="FJ111" s="24"/>
      <c r="FK111" s="24"/>
      <c r="FL111" s="24"/>
      <c r="FM111" s="24"/>
      <c r="FN111" s="24"/>
    </row>
    <row r="112" spans="1:170" ht="38.25" hidden="1">
      <c r="A112" s="8">
        <v>104</v>
      </c>
      <c r="B112" s="48" t="s">
        <v>48</v>
      </c>
      <c r="C112" s="31" t="s">
        <v>23</v>
      </c>
      <c r="D112" s="31">
        <v>2011</v>
      </c>
      <c r="E112" s="31">
        <v>2020</v>
      </c>
      <c r="F112" s="31">
        <v>801</v>
      </c>
      <c r="G112" s="31">
        <v>80104</v>
      </c>
      <c r="H112" s="23">
        <f t="shared" si="20"/>
        <v>1480524</v>
      </c>
      <c r="I112" s="16">
        <v>491524</v>
      </c>
      <c r="J112" s="68">
        <v>9000</v>
      </c>
      <c r="K112" s="69">
        <v>100000</v>
      </c>
      <c r="L112" s="62">
        <v>700000</v>
      </c>
      <c r="M112" s="62">
        <v>20000</v>
      </c>
      <c r="N112" s="62">
        <v>20000</v>
      </c>
      <c r="O112" s="62">
        <v>50000</v>
      </c>
      <c r="P112" s="62">
        <v>20000</v>
      </c>
      <c r="Q112" s="62">
        <v>20000</v>
      </c>
      <c r="R112" s="62">
        <v>50000</v>
      </c>
      <c r="S112" s="41">
        <f t="shared" si="19"/>
        <v>980000</v>
      </c>
      <c r="T112" s="24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  <c r="AE112" s="24"/>
      <c r="AF112" s="24"/>
      <c r="AG112" s="24"/>
      <c r="AH112" s="24"/>
      <c r="AI112" s="24"/>
      <c r="AJ112" s="24"/>
      <c r="AK112" s="24"/>
      <c r="AL112" s="24"/>
      <c r="AM112" s="24"/>
      <c r="AN112" s="24"/>
      <c r="AO112" s="24"/>
      <c r="AP112" s="24"/>
      <c r="AQ112" s="24"/>
      <c r="AR112" s="24"/>
      <c r="AS112" s="24"/>
      <c r="AT112" s="24"/>
      <c r="AU112" s="24"/>
      <c r="AV112" s="24"/>
      <c r="AW112" s="24"/>
      <c r="AX112" s="24"/>
      <c r="AY112" s="24"/>
      <c r="AZ112" s="24"/>
      <c r="BA112" s="24"/>
      <c r="BB112" s="24"/>
      <c r="BC112" s="24"/>
      <c r="BD112" s="24"/>
      <c r="BE112" s="24"/>
      <c r="BF112" s="24"/>
      <c r="BG112" s="24"/>
      <c r="BH112" s="24"/>
      <c r="BI112" s="24"/>
      <c r="BJ112" s="24"/>
      <c r="BK112" s="24"/>
      <c r="BL112" s="24"/>
      <c r="BM112" s="24"/>
      <c r="BN112" s="24"/>
      <c r="BO112" s="24"/>
      <c r="BP112" s="24"/>
      <c r="BQ112" s="24"/>
      <c r="BR112" s="24"/>
      <c r="BS112" s="24"/>
      <c r="BT112" s="24"/>
      <c r="BU112" s="24"/>
      <c r="BV112" s="24"/>
      <c r="BW112" s="24"/>
      <c r="BX112" s="24"/>
      <c r="BY112" s="24"/>
      <c r="BZ112" s="24"/>
      <c r="CA112" s="24"/>
      <c r="CB112" s="24"/>
      <c r="CC112" s="24"/>
      <c r="CD112" s="24"/>
      <c r="CE112" s="24"/>
      <c r="CF112" s="24"/>
      <c r="CG112" s="24"/>
      <c r="CH112" s="24"/>
      <c r="CI112" s="24"/>
      <c r="CJ112" s="24"/>
      <c r="CK112" s="24"/>
      <c r="CL112" s="24"/>
      <c r="CM112" s="24"/>
      <c r="CN112" s="24"/>
      <c r="CO112" s="24"/>
      <c r="CP112" s="24"/>
      <c r="CQ112" s="24"/>
      <c r="CR112" s="24"/>
      <c r="CS112" s="24"/>
      <c r="CT112" s="24"/>
      <c r="CU112" s="24"/>
      <c r="CV112" s="24"/>
      <c r="CW112" s="24"/>
      <c r="CX112" s="24"/>
      <c r="CY112" s="24"/>
      <c r="CZ112" s="24"/>
      <c r="DA112" s="24"/>
      <c r="DB112" s="24"/>
      <c r="DC112" s="24"/>
      <c r="DD112" s="24"/>
      <c r="DE112" s="24"/>
      <c r="DF112" s="24"/>
      <c r="DG112" s="24"/>
      <c r="DH112" s="24"/>
      <c r="DI112" s="24"/>
      <c r="DJ112" s="24"/>
      <c r="DK112" s="24"/>
      <c r="DL112" s="24"/>
      <c r="DM112" s="24"/>
      <c r="DN112" s="24"/>
      <c r="DO112" s="24"/>
      <c r="DP112" s="24"/>
      <c r="DQ112" s="24"/>
      <c r="DR112" s="24"/>
      <c r="DS112" s="24"/>
      <c r="DT112" s="24"/>
      <c r="DU112" s="24"/>
      <c r="DV112" s="24"/>
      <c r="DW112" s="24"/>
      <c r="DX112" s="24"/>
      <c r="DY112" s="24"/>
      <c r="DZ112" s="24"/>
      <c r="EA112" s="24"/>
      <c r="EB112" s="24"/>
      <c r="EC112" s="24"/>
      <c r="ED112" s="24"/>
      <c r="EE112" s="24"/>
      <c r="EF112" s="24"/>
      <c r="EG112" s="24"/>
      <c r="EH112" s="24"/>
      <c r="EI112" s="24"/>
      <c r="EJ112" s="24"/>
      <c r="EK112" s="24"/>
      <c r="EL112" s="24"/>
      <c r="EM112" s="24"/>
      <c r="EN112" s="24"/>
      <c r="EO112" s="24"/>
      <c r="EP112" s="24"/>
      <c r="EQ112" s="24"/>
      <c r="ER112" s="24"/>
      <c r="ES112" s="24"/>
      <c r="ET112" s="24"/>
      <c r="EU112" s="24"/>
      <c r="EV112" s="24"/>
      <c r="EW112" s="24"/>
      <c r="EX112" s="24"/>
      <c r="EY112" s="24"/>
      <c r="EZ112" s="24"/>
      <c r="FA112" s="24"/>
      <c r="FB112" s="24"/>
      <c r="FC112" s="24"/>
      <c r="FD112" s="24"/>
      <c r="FE112" s="24"/>
      <c r="FF112" s="24"/>
      <c r="FG112" s="24"/>
      <c r="FH112" s="24"/>
      <c r="FI112" s="24"/>
      <c r="FJ112" s="24"/>
      <c r="FK112" s="24"/>
      <c r="FL112" s="24"/>
      <c r="FM112" s="24"/>
      <c r="FN112" s="24"/>
    </row>
    <row r="113" spans="1:170" ht="25.5" hidden="1">
      <c r="A113" s="8">
        <v>105</v>
      </c>
      <c r="B113" s="47" t="s">
        <v>49</v>
      </c>
      <c r="C113" s="31" t="s">
        <v>23</v>
      </c>
      <c r="D113" s="31">
        <v>2011</v>
      </c>
      <c r="E113" s="31">
        <v>2020</v>
      </c>
      <c r="F113" s="31">
        <v>801</v>
      </c>
      <c r="G113" s="31">
        <v>80104</v>
      </c>
      <c r="H113" s="23">
        <f t="shared" si="20"/>
        <v>263000</v>
      </c>
      <c r="I113" s="16">
        <v>0</v>
      </c>
      <c r="J113" s="68">
        <v>13000</v>
      </c>
      <c r="K113" s="62">
        <v>20000</v>
      </c>
      <c r="L113" s="62">
        <v>50000</v>
      </c>
      <c r="M113" s="62">
        <v>20000</v>
      </c>
      <c r="N113" s="62">
        <v>20000</v>
      </c>
      <c r="O113" s="62">
        <v>50000</v>
      </c>
      <c r="P113" s="62">
        <v>20000</v>
      </c>
      <c r="Q113" s="62">
        <v>20000</v>
      </c>
      <c r="R113" s="62">
        <v>50000</v>
      </c>
      <c r="S113" s="41">
        <f t="shared" si="19"/>
        <v>250000</v>
      </c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  <c r="AE113" s="24"/>
      <c r="AF113" s="24"/>
      <c r="AG113" s="24"/>
      <c r="AH113" s="24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  <c r="AS113" s="24"/>
      <c r="AT113" s="24"/>
      <c r="AU113" s="24"/>
      <c r="AV113" s="24"/>
      <c r="AW113" s="24"/>
      <c r="AX113" s="24"/>
      <c r="AY113" s="24"/>
      <c r="AZ113" s="24"/>
      <c r="BA113" s="24"/>
      <c r="BB113" s="24"/>
      <c r="BC113" s="24"/>
      <c r="BD113" s="24"/>
      <c r="BE113" s="24"/>
      <c r="BF113" s="24"/>
      <c r="BG113" s="24"/>
      <c r="BH113" s="24"/>
      <c r="BI113" s="24"/>
      <c r="BJ113" s="24"/>
      <c r="BK113" s="24"/>
      <c r="BL113" s="24"/>
      <c r="BM113" s="24"/>
      <c r="BN113" s="24"/>
      <c r="BO113" s="24"/>
      <c r="BP113" s="24"/>
      <c r="BQ113" s="24"/>
      <c r="BR113" s="24"/>
      <c r="BS113" s="24"/>
      <c r="BT113" s="24"/>
      <c r="BU113" s="24"/>
      <c r="BV113" s="24"/>
      <c r="BW113" s="24"/>
      <c r="BX113" s="24"/>
      <c r="BY113" s="24"/>
      <c r="BZ113" s="24"/>
      <c r="CA113" s="24"/>
      <c r="CB113" s="24"/>
      <c r="CC113" s="24"/>
      <c r="CD113" s="24"/>
      <c r="CE113" s="24"/>
      <c r="CF113" s="24"/>
      <c r="CG113" s="24"/>
      <c r="CH113" s="24"/>
      <c r="CI113" s="24"/>
      <c r="CJ113" s="24"/>
      <c r="CK113" s="24"/>
      <c r="CL113" s="24"/>
      <c r="CM113" s="24"/>
      <c r="CN113" s="24"/>
      <c r="CO113" s="24"/>
      <c r="CP113" s="24"/>
      <c r="CQ113" s="24"/>
      <c r="CR113" s="24"/>
      <c r="CS113" s="24"/>
      <c r="CT113" s="24"/>
      <c r="CU113" s="24"/>
      <c r="CV113" s="24"/>
      <c r="CW113" s="24"/>
      <c r="CX113" s="24"/>
      <c r="CY113" s="24"/>
      <c r="CZ113" s="24"/>
      <c r="DA113" s="24"/>
      <c r="DB113" s="24"/>
      <c r="DC113" s="24"/>
      <c r="DD113" s="24"/>
      <c r="DE113" s="24"/>
      <c r="DF113" s="24"/>
      <c r="DG113" s="24"/>
      <c r="DH113" s="24"/>
      <c r="DI113" s="24"/>
      <c r="DJ113" s="24"/>
      <c r="DK113" s="24"/>
      <c r="DL113" s="24"/>
      <c r="DM113" s="24"/>
      <c r="DN113" s="24"/>
      <c r="DO113" s="24"/>
      <c r="DP113" s="24"/>
      <c r="DQ113" s="24"/>
      <c r="DR113" s="24"/>
      <c r="DS113" s="24"/>
      <c r="DT113" s="24"/>
      <c r="DU113" s="24"/>
      <c r="DV113" s="24"/>
      <c r="DW113" s="24"/>
      <c r="DX113" s="24"/>
      <c r="DY113" s="24"/>
      <c r="DZ113" s="24"/>
      <c r="EA113" s="24"/>
      <c r="EB113" s="24"/>
      <c r="EC113" s="24"/>
      <c r="ED113" s="24"/>
      <c r="EE113" s="24"/>
      <c r="EF113" s="24"/>
      <c r="EG113" s="24"/>
      <c r="EH113" s="24"/>
      <c r="EI113" s="24"/>
      <c r="EJ113" s="24"/>
      <c r="EK113" s="24"/>
      <c r="EL113" s="24"/>
      <c r="EM113" s="24"/>
      <c r="EN113" s="24"/>
      <c r="EO113" s="24"/>
      <c r="EP113" s="24"/>
      <c r="EQ113" s="24"/>
      <c r="ER113" s="24"/>
      <c r="ES113" s="24"/>
      <c r="ET113" s="24"/>
      <c r="EU113" s="24"/>
      <c r="EV113" s="24"/>
      <c r="EW113" s="24"/>
      <c r="EX113" s="24"/>
      <c r="EY113" s="24"/>
      <c r="EZ113" s="24"/>
      <c r="FA113" s="24"/>
      <c r="FB113" s="24"/>
      <c r="FC113" s="24"/>
      <c r="FD113" s="24"/>
      <c r="FE113" s="24"/>
      <c r="FF113" s="24"/>
      <c r="FG113" s="24"/>
      <c r="FH113" s="24"/>
      <c r="FI113" s="24"/>
      <c r="FJ113" s="24"/>
      <c r="FK113" s="24"/>
      <c r="FL113" s="24"/>
      <c r="FM113" s="24"/>
      <c r="FN113" s="24"/>
    </row>
    <row r="114" spans="1:170" ht="25.5" hidden="1">
      <c r="A114" s="8">
        <v>106</v>
      </c>
      <c r="B114" s="47" t="s">
        <v>52</v>
      </c>
      <c r="C114" s="31" t="s">
        <v>23</v>
      </c>
      <c r="D114" s="31">
        <v>2011</v>
      </c>
      <c r="E114" s="31">
        <v>2020</v>
      </c>
      <c r="F114" s="31">
        <v>852</v>
      </c>
      <c r="G114" s="31">
        <v>85202</v>
      </c>
      <c r="H114" s="23">
        <f t="shared" si="20"/>
        <v>3798249</v>
      </c>
      <c r="I114" s="16">
        <v>0</v>
      </c>
      <c r="J114" s="61">
        <v>10000</v>
      </c>
      <c r="K114" s="62">
        <v>10000</v>
      </c>
      <c r="L114" s="62">
        <v>10000</v>
      </c>
      <c r="M114" s="62">
        <v>300000</v>
      </c>
      <c r="N114" s="62">
        <v>1000000</v>
      </c>
      <c r="O114" s="62">
        <v>1420140</v>
      </c>
      <c r="P114" s="62">
        <v>1048109</v>
      </c>
      <c r="Q114" s="63">
        <v>0</v>
      </c>
      <c r="R114" s="63">
        <v>0</v>
      </c>
      <c r="S114" s="41">
        <f t="shared" si="19"/>
        <v>3788249</v>
      </c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  <c r="AE114" s="24"/>
      <c r="AF114" s="24"/>
      <c r="AG114" s="24"/>
      <c r="AH114" s="24"/>
      <c r="AI114" s="24"/>
      <c r="AJ114" s="24"/>
      <c r="AK114" s="24"/>
      <c r="AL114" s="24"/>
      <c r="AM114" s="24"/>
      <c r="AN114" s="24"/>
      <c r="AO114" s="24"/>
      <c r="AP114" s="24"/>
      <c r="AQ114" s="24"/>
      <c r="AR114" s="24"/>
      <c r="AS114" s="24"/>
      <c r="AT114" s="24"/>
      <c r="AU114" s="24"/>
      <c r="AV114" s="24"/>
      <c r="AW114" s="24"/>
      <c r="AX114" s="24"/>
      <c r="AY114" s="24"/>
      <c r="AZ114" s="24"/>
      <c r="BA114" s="24"/>
      <c r="BB114" s="24"/>
      <c r="BC114" s="24"/>
      <c r="BD114" s="24"/>
      <c r="BE114" s="24"/>
      <c r="BF114" s="24"/>
      <c r="BG114" s="24"/>
      <c r="BH114" s="24"/>
      <c r="BI114" s="24"/>
      <c r="BJ114" s="24"/>
      <c r="BK114" s="24"/>
      <c r="BL114" s="24"/>
      <c r="BM114" s="24"/>
      <c r="BN114" s="24"/>
      <c r="BO114" s="24"/>
      <c r="BP114" s="24"/>
      <c r="BQ114" s="24"/>
      <c r="BR114" s="24"/>
      <c r="BS114" s="24"/>
      <c r="BT114" s="24"/>
      <c r="BU114" s="24"/>
      <c r="BV114" s="24"/>
      <c r="BW114" s="24"/>
      <c r="BX114" s="24"/>
      <c r="BY114" s="24"/>
      <c r="BZ114" s="24"/>
      <c r="CA114" s="24"/>
      <c r="CB114" s="24"/>
      <c r="CC114" s="24"/>
      <c r="CD114" s="24"/>
      <c r="CE114" s="24"/>
      <c r="CF114" s="24"/>
      <c r="CG114" s="24"/>
      <c r="CH114" s="24"/>
      <c r="CI114" s="24"/>
      <c r="CJ114" s="24"/>
      <c r="CK114" s="24"/>
      <c r="CL114" s="24"/>
      <c r="CM114" s="24"/>
      <c r="CN114" s="24"/>
      <c r="CO114" s="24"/>
      <c r="CP114" s="24"/>
      <c r="CQ114" s="24"/>
      <c r="CR114" s="24"/>
      <c r="CS114" s="24"/>
      <c r="CT114" s="24"/>
      <c r="CU114" s="24"/>
      <c r="CV114" s="24"/>
      <c r="CW114" s="24"/>
      <c r="CX114" s="24"/>
      <c r="CY114" s="24"/>
      <c r="CZ114" s="24"/>
      <c r="DA114" s="24"/>
      <c r="DB114" s="24"/>
      <c r="DC114" s="24"/>
      <c r="DD114" s="24"/>
      <c r="DE114" s="24"/>
      <c r="DF114" s="24"/>
      <c r="DG114" s="24"/>
      <c r="DH114" s="24"/>
      <c r="DI114" s="24"/>
      <c r="DJ114" s="24"/>
      <c r="DK114" s="24"/>
      <c r="DL114" s="24"/>
      <c r="DM114" s="24"/>
      <c r="DN114" s="24"/>
      <c r="DO114" s="24"/>
      <c r="DP114" s="24"/>
      <c r="DQ114" s="24"/>
      <c r="DR114" s="24"/>
      <c r="DS114" s="24"/>
      <c r="DT114" s="24"/>
      <c r="DU114" s="24"/>
      <c r="DV114" s="24"/>
      <c r="DW114" s="24"/>
      <c r="DX114" s="24"/>
      <c r="DY114" s="24"/>
      <c r="DZ114" s="24"/>
      <c r="EA114" s="24"/>
      <c r="EB114" s="24"/>
      <c r="EC114" s="24"/>
      <c r="ED114" s="24"/>
      <c r="EE114" s="24"/>
      <c r="EF114" s="24"/>
      <c r="EG114" s="24"/>
      <c r="EH114" s="24"/>
      <c r="EI114" s="24"/>
      <c r="EJ114" s="24"/>
      <c r="EK114" s="24"/>
      <c r="EL114" s="24"/>
      <c r="EM114" s="24"/>
      <c r="EN114" s="24"/>
      <c r="EO114" s="24"/>
      <c r="EP114" s="24"/>
      <c r="EQ114" s="24"/>
      <c r="ER114" s="24"/>
      <c r="ES114" s="24"/>
      <c r="ET114" s="24"/>
      <c r="EU114" s="24"/>
      <c r="EV114" s="24"/>
      <c r="EW114" s="24"/>
      <c r="EX114" s="24"/>
      <c r="EY114" s="24"/>
      <c r="EZ114" s="24"/>
      <c r="FA114" s="24"/>
      <c r="FB114" s="24"/>
      <c r="FC114" s="24"/>
      <c r="FD114" s="24"/>
      <c r="FE114" s="24"/>
      <c r="FF114" s="24"/>
      <c r="FG114" s="24"/>
      <c r="FH114" s="24"/>
      <c r="FI114" s="24"/>
      <c r="FJ114" s="24"/>
      <c r="FK114" s="24"/>
      <c r="FL114" s="24"/>
      <c r="FM114" s="24"/>
      <c r="FN114" s="24"/>
    </row>
    <row r="115" spans="1:170" ht="40.5" hidden="1">
      <c r="A115" s="8">
        <v>107</v>
      </c>
      <c r="B115" s="30" t="s">
        <v>141</v>
      </c>
      <c r="C115" s="31" t="s">
        <v>23</v>
      </c>
      <c r="D115" s="31">
        <v>2011</v>
      </c>
      <c r="E115" s="31">
        <v>2018</v>
      </c>
      <c r="F115" s="74" t="s">
        <v>0</v>
      </c>
      <c r="G115" s="74"/>
      <c r="H115" s="23">
        <f>SUM(H116)</f>
        <v>2271315.62</v>
      </c>
      <c r="I115" s="23">
        <f>SUM(I116)</f>
        <v>118150.62</v>
      </c>
      <c r="J115" s="23">
        <f aca="true" t="shared" si="21" ref="J115:S115">SUM(J116)</f>
        <v>185000</v>
      </c>
      <c r="K115" s="38">
        <f t="shared" si="21"/>
        <v>150000</v>
      </c>
      <c r="L115" s="38">
        <f t="shared" si="21"/>
        <v>150000</v>
      </c>
      <c r="M115" s="38">
        <f t="shared" si="21"/>
        <v>150000</v>
      </c>
      <c r="N115" s="38">
        <f t="shared" si="21"/>
        <v>218165</v>
      </c>
      <c r="O115" s="38">
        <f t="shared" si="21"/>
        <v>200000</v>
      </c>
      <c r="P115" s="38">
        <f t="shared" si="21"/>
        <v>300000</v>
      </c>
      <c r="Q115" s="38">
        <f t="shared" si="21"/>
        <v>400000</v>
      </c>
      <c r="R115" s="38">
        <f t="shared" si="21"/>
        <v>400000</v>
      </c>
      <c r="S115" s="38">
        <f t="shared" si="21"/>
        <v>1968165</v>
      </c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  <c r="AE115" s="24"/>
      <c r="AF115" s="24"/>
      <c r="AG115" s="24"/>
      <c r="AH115" s="24"/>
      <c r="AI115" s="24"/>
      <c r="AJ115" s="24"/>
      <c r="AK115" s="24"/>
      <c r="AL115" s="24"/>
      <c r="AM115" s="24"/>
      <c r="AN115" s="24"/>
      <c r="AO115" s="24"/>
      <c r="AP115" s="24"/>
      <c r="AQ115" s="24"/>
      <c r="AR115" s="24"/>
      <c r="AS115" s="24"/>
      <c r="AT115" s="24"/>
      <c r="AU115" s="24"/>
      <c r="AV115" s="24"/>
      <c r="AW115" s="24"/>
      <c r="AX115" s="24"/>
      <c r="AY115" s="24"/>
      <c r="AZ115" s="24"/>
      <c r="BA115" s="24"/>
      <c r="BB115" s="24"/>
      <c r="BC115" s="24"/>
      <c r="BD115" s="24"/>
      <c r="BE115" s="24"/>
      <c r="BF115" s="24"/>
      <c r="BG115" s="24"/>
      <c r="BH115" s="24"/>
      <c r="BI115" s="24"/>
      <c r="BJ115" s="24"/>
      <c r="BK115" s="24"/>
      <c r="BL115" s="24"/>
      <c r="BM115" s="24"/>
      <c r="BN115" s="24"/>
      <c r="BO115" s="24"/>
      <c r="BP115" s="24"/>
      <c r="BQ115" s="24"/>
      <c r="BR115" s="24"/>
      <c r="BS115" s="24"/>
      <c r="BT115" s="24"/>
      <c r="BU115" s="24"/>
      <c r="BV115" s="24"/>
      <c r="BW115" s="24"/>
      <c r="BX115" s="24"/>
      <c r="BY115" s="24"/>
      <c r="BZ115" s="24"/>
      <c r="CA115" s="24"/>
      <c r="CB115" s="24"/>
      <c r="CC115" s="24"/>
      <c r="CD115" s="24"/>
      <c r="CE115" s="24"/>
      <c r="CF115" s="24"/>
      <c r="CG115" s="24"/>
      <c r="CH115" s="24"/>
      <c r="CI115" s="24"/>
      <c r="CJ115" s="24"/>
      <c r="CK115" s="24"/>
      <c r="CL115" s="24"/>
      <c r="CM115" s="24"/>
      <c r="CN115" s="24"/>
      <c r="CO115" s="24"/>
      <c r="CP115" s="24"/>
      <c r="CQ115" s="24"/>
      <c r="CR115" s="24"/>
      <c r="CS115" s="24"/>
      <c r="CT115" s="24"/>
      <c r="CU115" s="24"/>
      <c r="CV115" s="24"/>
      <c r="CW115" s="24"/>
      <c r="CX115" s="24"/>
      <c r="CY115" s="24"/>
      <c r="CZ115" s="24"/>
      <c r="DA115" s="24"/>
      <c r="DB115" s="24"/>
      <c r="DC115" s="24"/>
      <c r="DD115" s="24"/>
      <c r="DE115" s="24"/>
      <c r="DF115" s="24"/>
      <c r="DG115" s="24"/>
      <c r="DH115" s="24"/>
      <c r="DI115" s="24"/>
      <c r="DJ115" s="24"/>
      <c r="DK115" s="24"/>
      <c r="DL115" s="24"/>
      <c r="DM115" s="24"/>
      <c r="DN115" s="24"/>
      <c r="DO115" s="24"/>
      <c r="DP115" s="24"/>
      <c r="DQ115" s="24"/>
      <c r="DR115" s="24"/>
      <c r="DS115" s="24"/>
      <c r="DT115" s="24"/>
      <c r="DU115" s="24"/>
      <c r="DV115" s="24"/>
      <c r="DW115" s="24"/>
      <c r="DX115" s="24"/>
      <c r="DY115" s="24"/>
      <c r="DZ115" s="24"/>
      <c r="EA115" s="24"/>
      <c r="EB115" s="24"/>
      <c r="EC115" s="24"/>
      <c r="ED115" s="24"/>
      <c r="EE115" s="24"/>
      <c r="EF115" s="24"/>
      <c r="EG115" s="24"/>
      <c r="EH115" s="24"/>
      <c r="EI115" s="24"/>
      <c r="EJ115" s="24"/>
      <c r="EK115" s="24"/>
      <c r="EL115" s="24"/>
      <c r="EM115" s="24"/>
      <c r="EN115" s="24"/>
      <c r="EO115" s="24"/>
      <c r="EP115" s="24"/>
      <c r="EQ115" s="24"/>
      <c r="ER115" s="24"/>
      <c r="ES115" s="24"/>
      <c r="ET115" s="24"/>
      <c r="EU115" s="24"/>
      <c r="EV115" s="24"/>
      <c r="EW115" s="24"/>
      <c r="EX115" s="24"/>
      <c r="EY115" s="24"/>
      <c r="EZ115" s="24"/>
      <c r="FA115" s="24"/>
      <c r="FB115" s="24"/>
      <c r="FC115" s="24"/>
      <c r="FD115" s="24"/>
      <c r="FE115" s="24"/>
      <c r="FF115" s="24"/>
      <c r="FG115" s="24"/>
      <c r="FH115" s="24"/>
      <c r="FI115" s="24"/>
      <c r="FJ115" s="24"/>
      <c r="FK115" s="24"/>
      <c r="FL115" s="24"/>
      <c r="FM115" s="24"/>
      <c r="FN115" s="24"/>
    </row>
    <row r="116" spans="1:170" ht="38.25" hidden="1">
      <c r="A116" s="8">
        <v>108</v>
      </c>
      <c r="B116" s="50" t="s">
        <v>50</v>
      </c>
      <c r="C116" s="31" t="s">
        <v>23</v>
      </c>
      <c r="D116" s="31">
        <v>2011</v>
      </c>
      <c r="E116" s="31">
        <v>2020</v>
      </c>
      <c r="F116" s="31">
        <v>900</v>
      </c>
      <c r="G116" s="31">
        <v>90015</v>
      </c>
      <c r="H116" s="23">
        <f>SUM(I116:R116)</f>
        <v>2271315.62</v>
      </c>
      <c r="I116" s="16">
        <v>118150.62</v>
      </c>
      <c r="J116" s="68">
        <f>150000+50000-15000</f>
        <v>185000</v>
      </c>
      <c r="K116" s="62">
        <v>150000</v>
      </c>
      <c r="L116" s="62">
        <v>150000</v>
      </c>
      <c r="M116" s="62">
        <v>150000</v>
      </c>
      <c r="N116" s="62">
        <v>218165</v>
      </c>
      <c r="O116" s="62">
        <v>200000</v>
      </c>
      <c r="P116" s="62">
        <v>300000</v>
      </c>
      <c r="Q116" s="62">
        <v>400000</v>
      </c>
      <c r="R116" s="62">
        <v>400000</v>
      </c>
      <c r="S116" s="41">
        <f>SUM(K116:R116)</f>
        <v>1968165</v>
      </c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  <c r="AE116" s="24"/>
      <c r="AF116" s="24"/>
      <c r="AG116" s="24"/>
      <c r="AH116" s="24"/>
      <c r="AI116" s="24"/>
      <c r="AJ116" s="24"/>
      <c r="AK116" s="24"/>
      <c r="AL116" s="24"/>
      <c r="AM116" s="24"/>
      <c r="AN116" s="24"/>
      <c r="AO116" s="24"/>
      <c r="AP116" s="24"/>
      <c r="AQ116" s="24"/>
      <c r="AR116" s="24"/>
      <c r="AS116" s="24"/>
      <c r="AT116" s="24"/>
      <c r="AU116" s="24"/>
      <c r="AV116" s="24"/>
      <c r="AW116" s="24"/>
      <c r="AX116" s="24"/>
      <c r="AY116" s="24"/>
      <c r="AZ116" s="24"/>
      <c r="BA116" s="24"/>
      <c r="BB116" s="24"/>
      <c r="BC116" s="24"/>
      <c r="BD116" s="24"/>
      <c r="BE116" s="24"/>
      <c r="BF116" s="24"/>
      <c r="BG116" s="24"/>
      <c r="BH116" s="24"/>
      <c r="BI116" s="24"/>
      <c r="BJ116" s="24"/>
      <c r="BK116" s="24"/>
      <c r="BL116" s="24"/>
      <c r="BM116" s="24"/>
      <c r="BN116" s="24"/>
      <c r="BO116" s="24"/>
      <c r="BP116" s="24"/>
      <c r="BQ116" s="24"/>
      <c r="BR116" s="24"/>
      <c r="BS116" s="24"/>
      <c r="BT116" s="24"/>
      <c r="BU116" s="24"/>
      <c r="BV116" s="24"/>
      <c r="BW116" s="24"/>
      <c r="BX116" s="24"/>
      <c r="BY116" s="24"/>
      <c r="BZ116" s="24"/>
      <c r="CA116" s="24"/>
      <c r="CB116" s="24"/>
      <c r="CC116" s="24"/>
      <c r="CD116" s="24"/>
      <c r="CE116" s="24"/>
      <c r="CF116" s="24"/>
      <c r="CG116" s="24"/>
      <c r="CH116" s="24"/>
      <c r="CI116" s="24"/>
      <c r="CJ116" s="24"/>
      <c r="CK116" s="24"/>
      <c r="CL116" s="24"/>
      <c r="CM116" s="24"/>
      <c r="CN116" s="24"/>
      <c r="CO116" s="24"/>
      <c r="CP116" s="24"/>
      <c r="CQ116" s="24"/>
      <c r="CR116" s="24"/>
      <c r="CS116" s="24"/>
      <c r="CT116" s="24"/>
      <c r="CU116" s="24"/>
      <c r="CV116" s="24"/>
      <c r="CW116" s="24"/>
      <c r="CX116" s="24"/>
      <c r="CY116" s="24"/>
      <c r="CZ116" s="24"/>
      <c r="DA116" s="24"/>
      <c r="DB116" s="24"/>
      <c r="DC116" s="24"/>
      <c r="DD116" s="24"/>
      <c r="DE116" s="24"/>
      <c r="DF116" s="24"/>
      <c r="DG116" s="24"/>
      <c r="DH116" s="24"/>
      <c r="DI116" s="24"/>
      <c r="DJ116" s="24"/>
      <c r="DK116" s="24"/>
      <c r="DL116" s="24"/>
      <c r="DM116" s="24"/>
      <c r="DN116" s="24"/>
      <c r="DO116" s="24"/>
      <c r="DP116" s="24"/>
      <c r="DQ116" s="24"/>
      <c r="DR116" s="24"/>
      <c r="DS116" s="24"/>
      <c r="DT116" s="24"/>
      <c r="DU116" s="24"/>
      <c r="DV116" s="24"/>
      <c r="DW116" s="24"/>
      <c r="DX116" s="24"/>
      <c r="DY116" s="24"/>
      <c r="DZ116" s="24"/>
      <c r="EA116" s="24"/>
      <c r="EB116" s="24"/>
      <c r="EC116" s="24"/>
      <c r="ED116" s="24"/>
      <c r="EE116" s="24"/>
      <c r="EF116" s="24"/>
      <c r="EG116" s="24"/>
      <c r="EH116" s="24"/>
      <c r="EI116" s="24"/>
      <c r="EJ116" s="24"/>
      <c r="EK116" s="24"/>
      <c r="EL116" s="24"/>
      <c r="EM116" s="24"/>
      <c r="EN116" s="24"/>
      <c r="EO116" s="24"/>
      <c r="EP116" s="24"/>
      <c r="EQ116" s="24"/>
      <c r="ER116" s="24"/>
      <c r="ES116" s="24"/>
      <c r="ET116" s="24"/>
      <c r="EU116" s="24"/>
      <c r="EV116" s="24"/>
      <c r="EW116" s="24"/>
      <c r="EX116" s="24"/>
      <c r="EY116" s="24"/>
      <c r="EZ116" s="24"/>
      <c r="FA116" s="24"/>
      <c r="FB116" s="24"/>
      <c r="FC116" s="24"/>
      <c r="FD116" s="24"/>
      <c r="FE116" s="24"/>
      <c r="FF116" s="24"/>
      <c r="FG116" s="24"/>
      <c r="FH116" s="24"/>
      <c r="FI116" s="24"/>
      <c r="FJ116" s="24"/>
      <c r="FK116" s="24"/>
      <c r="FL116" s="24"/>
      <c r="FM116" s="24"/>
      <c r="FN116" s="24"/>
    </row>
    <row r="117" spans="1:170" ht="40.5" hidden="1">
      <c r="A117" s="8">
        <v>109</v>
      </c>
      <c r="B117" s="30" t="s">
        <v>142</v>
      </c>
      <c r="C117" s="31" t="s">
        <v>23</v>
      </c>
      <c r="D117" s="31">
        <v>2011</v>
      </c>
      <c r="E117" s="31">
        <v>2019</v>
      </c>
      <c r="F117" s="74" t="s">
        <v>0</v>
      </c>
      <c r="G117" s="74"/>
      <c r="H117" s="23">
        <f>SUM(H118:H119)</f>
        <v>3496489</v>
      </c>
      <c r="I117" s="23">
        <f>SUM(I118:I119)</f>
        <v>0</v>
      </c>
      <c r="J117" s="23">
        <f aca="true" t="shared" si="22" ref="J117:S117">SUM(J118:J119)</f>
        <v>160000</v>
      </c>
      <c r="K117" s="38">
        <f t="shared" si="22"/>
        <v>21000</v>
      </c>
      <c r="L117" s="38">
        <f t="shared" si="22"/>
        <v>10000</v>
      </c>
      <c r="M117" s="38">
        <f t="shared" si="22"/>
        <v>20000</v>
      </c>
      <c r="N117" s="38">
        <f t="shared" si="22"/>
        <v>100000</v>
      </c>
      <c r="O117" s="38">
        <f t="shared" si="22"/>
        <v>100000</v>
      </c>
      <c r="P117" s="38">
        <f t="shared" si="22"/>
        <v>300000</v>
      </c>
      <c r="Q117" s="38">
        <f t="shared" si="22"/>
        <v>2785489</v>
      </c>
      <c r="R117" s="23">
        <f t="shared" si="22"/>
        <v>0</v>
      </c>
      <c r="S117" s="38">
        <f t="shared" si="22"/>
        <v>3336489</v>
      </c>
      <c r="T117" s="24"/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  <c r="AE117" s="24"/>
      <c r="AF117" s="24"/>
      <c r="AG117" s="24"/>
      <c r="AH117" s="24"/>
      <c r="AI117" s="24"/>
      <c r="AJ117" s="24"/>
      <c r="AK117" s="24"/>
      <c r="AL117" s="24"/>
      <c r="AM117" s="24"/>
      <c r="AN117" s="24"/>
      <c r="AO117" s="24"/>
      <c r="AP117" s="24"/>
      <c r="AQ117" s="24"/>
      <c r="AR117" s="24"/>
      <c r="AS117" s="24"/>
      <c r="AT117" s="24"/>
      <c r="AU117" s="24"/>
      <c r="AV117" s="24"/>
      <c r="AW117" s="24"/>
      <c r="AX117" s="24"/>
      <c r="AY117" s="24"/>
      <c r="AZ117" s="24"/>
      <c r="BA117" s="24"/>
      <c r="BB117" s="24"/>
      <c r="BC117" s="24"/>
      <c r="BD117" s="24"/>
      <c r="BE117" s="24"/>
      <c r="BF117" s="24"/>
      <c r="BG117" s="24"/>
      <c r="BH117" s="24"/>
      <c r="BI117" s="24"/>
      <c r="BJ117" s="24"/>
      <c r="BK117" s="24"/>
      <c r="BL117" s="24"/>
      <c r="BM117" s="24"/>
      <c r="BN117" s="24"/>
      <c r="BO117" s="24"/>
      <c r="BP117" s="24"/>
      <c r="BQ117" s="24"/>
      <c r="BR117" s="24"/>
      <c r="BS117" s="24"/>
      <c r="BT117" s="24"/>
      <c r="BU117" s="24"/>
      <c r="BV117" s="24"/>
      <c r="BW117" s="24"/>
      <c r="BX117" s="24"/>
      <c r="BY117" s="24"/>
      <c r="BZ117" s="24"/>
      <c r="CA117" s="24"/>
      <c r="CB117" s="24"/>
      <c r="CC117" s="24"/>
      <c r="CD117" s="24"/>
      <c r="CE117" s="24"/>
      <c r="CF117" s="24"/>
      <c r="CG117" s="24"/>
      <c r="CH117" s="24"/>
      <c r="CI117" s="24"/>
      <c r="CJ117" s="24"/>
      <c r="CK117" s="24"/>
      <c r="CL117" s="24"/>
      <c r="CM117" s="24"/>
      <c r="CN117" s="24"/>
      <c r="CO117" s="24"/>
      <c r="CP117" s="24"/>
      <c r="CQ117" s="24"/>
      <c r="CR117" s="24"/>
      <c r="CS117" s="24"/>
      <c r="CT117" s="24"/>
      <c r="CU117" s="24"/>
      <c r="CV117" s="24"/>
      <c r="CW117" s="24"/>
      <c r="CX117" s="24"/>
      <c r="CY117" s="24"/>
      <c r="CZ117" s="24"/>
      <c r="DA117" s="24"/>
      <c r="DB117" s="24"/>
      <c r="DC117" s="24"/>
      <c r="DD117" s="24"/>
      <c r="DE117" s="24"/>
      <c r="DF117" s="24"/>
      <c r="DG117" s="24"/>
      <c r="DH117" s="24"/>
      <c r="DI117" s="24"/>
      <c r="DJ117" s="24"/>
      <c r="DK117" s="24"/>
      <c r="DL117" s="24"/>
      <c r="DM117" s="24"/>
      <c r="DN117" s="24"/>
      <c r="DO117" s="24"/>
      <c r="DP117" s="24"/>
      <c r="DQ117" s="24"/>
      <c r="DR117" s="24"/>
      <c r="DS117" s="24"/>
      <c r="DT117" s="24"/>
      <c r="DU117" s="24"/>
      <c r="DV117" s="24"/>
      <c r="DW117" s="24"/>
      <c r="DX117" s="24"/>
      <c r="DY117" s="24"/>
      <c r="DZ117" s="24"/>
      <c r="EA117" s="24"/>
      <c r="EB117" s="24"/>
      <c r="EC117" s="24"/>
      <c r="ED117" s="24"/>
      <c r="EE117" s="24"/>
      <c r="EF117" s="24"/>
      <c r="EG117" s="24"/>
      <c r="EH117" s="24"/>
      <c r="EI117" s="24"/>
      <c r="EJ117" s="24"/>
      <c r="EK117" s="24"/>
      <c r="EL117" s="24"/>
      <c r="EM117" s="24"/>
      <c r="EN117" s="24"/>
      <c r="EO117" s="24"/>
      <c r="EP117" s="24"/>
      <c r="EQ117" s="24"/>
      <c r="ER117" s="24"/>
      <c r="ES117" s="24"/>
      <c r="ET117" s="24"/>
      <c r="EU117" s="24"/>
      <c r="EV117" s="24"/>
      <c r="EW117" s="24"/>
      <c r="EX117" s="24"/>
      <c r="EY117" s="24"/>
      <c r="EZ117" s="24"/>
      <c r="FA117" s="24"/>
      <c r="FB117" s="24"/>
      <c r="FC117" s="24"/>
      <c r="FD117" s="24"/>
      <c r="FE117" s="24"/>
      <c r="FF117" s="24"/>
      <c r="FG117" s="24"/>
      <c r="FH117" s="24"/>
      <c r="FI117" s="24"/>
      <c r="FJ117" s="24"/>
      <c r="FK117" s="24"/>
      <c r="FL117" s="24"/>
      <c r="FM117" s="24"/>
      <c r="FN117" s="24"/>
    </row>
    <row r="118" spans="1:170" ht="25.5" hidden="1">
      <c r="A118" s="8">
        <v>110</v>
      </c>
      <c r="B118" s="47" t="s">
        <v>54</v>
      </c>
      <c r="C118" s="31" t="s">
        <v>23</v>
      </c>
      <c r="D118" s="31">
        <v>2011</v>
      </c>
      <c r="E118" s="31">
        <v>2014</v>
      </c>
      <c r="F118" s="31">
        <v>921</v>
      </c>
      <c r="G118" s="31">
        <v>92109</v>
      </c>
      <c r="H118" s="23">
        <f>SUM(I118:R118)</f>
        <v>160000</v>
      </c>
      <c r="I118" s="16">
        <v>0</v>
      </c>
      <c r="J118" s="16">
        <f>10000+130000</f>
        <v>140000</v>
      </c>
      <c r="K118" s="16">
        <v>20000</v>
      </c>
      <c r="L118" s="16">
        <v>0</v>
      </c>
      <c r="M118" s="16">
        <v>0</v>
      </c>
      <c r="N118" s="16">
        <v>0</v>
      </c>
      <c r="O118" s="16">
        <v>0</v>
      </c>
      <c r="P118" s="16">
        <v>0</v>
      </c>
      <c r="Q118" s="16">
        <v>0</v>
      </c>
      <c r="R118" s="16">
        <v>0</v>
      </c>
      <c r="S118" s="41">
        <v>20000</v>
      </c>
      <c r="T118" s="24"/>
      <c r="U118" s="24"/>
      <c r="V118" s="24"/>
      <c r="W118" s="24"/>
      <c r="X118" s="24"/>
      <c r="Y118" s="24"/>
      <c r="Z118" s="24"/>
      <c r="AA118" s="24"/>
      <c r="AB118" s="24"/>
      <c r="AC118" s="24"/>
      <c r="AD118" s="24"/>
      <c r="AE118" s="24"/>
      <c r="AF118" s="24"/>
      <c r="AG118" s="24"/>
      <c r="AH118" s="24"/>
      <c r="AI118" s="24"/>
      <c r="AJ118" s="24"/>
      <c r="AK118" s="24"/>
      <c r="AL118" s="24"/>
      <c r="AM118" s="24"/>
      <c r="AN118" s="24"/>
      <c r="AO118" s="24"/>
      <c r="AP118" s="24"/>
      <c r="AQ118" s="24"/>
      <c r="AR118" s="24"/>
      <c r="AS118" s="24"/>
      <c r="AT118" s="24"/>
      <c r="AU118" s="24"/>
      <c r="AV118" s="24"/>
      <c r="AW118" s="24"/>
      <c r="AX118" s="24"/>
      <c r="AY118" s="24"/>
      <c r="AZ118" s="24"/>
      <c r="BA118" s="24"/>
      <c r="BB118" s="24"/>
      <c r="BC118" s="24"/>
      <c r="BD118" s="24"/>
      <c r="BE118" s="24"/>
      <c r="BF118" s="24"/>
      <c r="BG118" s="24"/>
      <c r="BH118" s="24"/>
      <c r="BI118" s="24"/>
      <c r="BJ118" s="24"/>
      <c r="BK118" s="24"/>
      <c r="BL118" s="24"/>
      <c r="BM118" s="24"/>
      <c r="BN118" s="24"/>
      <c r="BO118" s="24"/>
      <c r="BP118" s="24"/>
      <c r="BQ118" s="24"/>
      <c r="BR118" s="24"/>
      <c r="BS118" s="24"/>
      <c r="BT118" s="24"/>
      <c r="BU118" s="24"/>
      <c r="BV118" s="24"/>
      <c r="BW118" s="24"/>
      <c r="BX118" s="24"/>
      <c r="BY118" s="24"/>
      <c r="BZ118" s="24"/>
      <c r="CA118" s="24"/>
      <c r="CB118" s="24"/>
      <c r="CC118" s="24"/>
      <c r="CD118" s="24"/>
      <c r="CE118" s="24"/>
      <c r="CF118" s="24"/>
      <c r="CG118" s="24"/>
      <c r="CH118" s="24"/>
      <c r="CI118" s="24"/>
      <c r="CJ118" s="24"/>
      <c r="CK118" s="24"/>
      <c r="CL118" s="24"/>
      <c r="CM118" s="24"/>
      <c r="CN118" s="24"/>
      <c r="CO118" s="24"/>
      <c r="CP118" s="24"/>
      <c r="CQ118" s="24"/>
      <c r="CR118" s="24"/>
      <c r="CS118" s="24"/>
      <c r="CT118" s="24"/>
      <c r="CU118" s="24"/>
      <c r="CV118" s="24"/>
      <c r="CW118" s="24"/>
      <c r="CX118" s="24"/>
      <c r="CY118" s="24"/>
      <c r="CZ118" s="24"/>
      <c r="DA118" s="24"/>
      <c r="DB118" s="24"/>
      <c r="DC118" s="24"/>
      <c r="DD118" s="24"/>
      <c r="DE118" s="24"/>
      <c r="DF118" s="24"/>
      <c r="DG118" s="24"/>
      <c r="DH118" s="24"/>
      <c r="DI118" s="24"/>
      <c r="DJ118" s="24"/>
      <c r="DK118" s="24"/>
      <c r="DL118" s="24"/>
      <c r="DM118" s="24"/>
      <c r="DN118" s="24"/>
      <c r="DO118" s="24"/>
      <c r="DP118" s="24"/>
      <c r="DQ118" s="24"/>
      <c r="DR118" s="24"/>
      <c r="DS118" s="24"/>
      <c r="DT118" s="24"/>
      <c r="DU118" s="24"/>
      <c r="DV118" s="24"/>
      <c r="DW118" s="24"/>
      <c r="DX118" s="24"/>
      <c r="DY118" s="24"/>
      <c r="DZ118" s="24"/>
      <c r="EA118" s="24"/>
      <c r="EB118" s="24"/>
      <c r="EC118" s="24"/>
      <c r="ED118" s="24"/>
      <c r="EE118" s="24"/>
      <c r="EF118" s="24"/>
      <c r="EG118" s="24"/>
      <c r="EH118" s="24"/>
      <c r="EI118" s="24"/>
      <c r="EJ118" s="24"/>
      <c r="EK118" s="24"/>
      <c r="EL118" s="24"/>
      <c r="EM118" s="24"/>
      <c r="EN118" s="24"/>
      <c r="EO118" s="24"/>
      <c r="EP118" s="24"/>
      <c r="EQ118" s="24"/>
      <c r="ER118" s="24"/>
      <c r="ES118" s="24"/>
      <c r="ET118" s="24"/>
      <c r="EU118" s="24"/>
      <c r="EV118" s="24"/>
      <c r="EW118" s="24"/>
      <c r="EX118" s="24"/>
      <c r="EY118" s="24"/>
      <c r="EZ118" s="24"/>
      <c r="FA118" s="24"/>
      <c r="FB118" s="24"/>
      <c r="FC118" s="24"/>
      <c r="FD118" s="24"/>
      <c r="FE118" s="24"/>
      <c r="FF118" s="24"/>
      <c r="FG118" s="24"/>
      <c r="FH118" s="24"/>
      <c r="FI118" s="24"/>
      <c r="FJ118" s="24"/>
      <c r="FK118" s="24"/>
      <c r="FL118" s="24"/>
      <c r="FM118" s="24"/>
      <c r="FN118" s="24"/>
    </row>
    <row r="119" spans="1:170" ht="25.5" hidden="1">
      <c r="A119" s="8">
        <v>111</v>
      </c>
      <c r="B119" s="47" t="s">
        <v>55</v>
      </c>
      <c r="C119" s="31" t="s">
        <v>23</v>
      </c>
      <c r="D119" s="31">
        <v>2011</v>
      </c>
      <c r="E119" s="31">
        <v>2019</v>
      </c>
      <c r="F119" s="31">
        <v>921</v>
      </c>
      <c r="G119" s="31">
        <v>92109</v>
      </c>
      <c r="H119" s="23">
        <f>SUM(I119:R119)</f>
        <v>3336489</v>
      </c>
      <c r="I119" s="16">
        <v>0</v>
      </c>
      <c r="J119" s="61">
        <v>20000</v>
      </c>
      <c r="K119" s="62">
        <v>1000</v>
      </c>
      <c r="L119" s="62">
        <v>10000</v>
      </c>
      <c r="M119" s="62">
        <v>20000</v>
      </c>
      <c r="N119" s="62">
        <v>100000</v>
      </c>
      <c r="O119" s="62">
        <v>100000</v>
      </c>
      <c r="P119" s="62">
        <v>300000</v>
      </c>
      <c r="Q119" s="62">
        <f>2500000+285489</f>
        <v>2785489</v>
      </c>
      <c r="R119" s="16">
        <v>0</v>
      </c>
      <c r="S119" s="41">
        <f>SUM(K119:R119)</f>
        <v>3316489</v>
      </c>
      <c r="T119" s="24"/>
      <c r="U119" s="24"/>
      <c r="V119" s="24"/>
      <c r="W119" s="24"/>
      <c r="X119" s="24"/>
      <c r="Y119" s="24"/>
      <c r="Z119" s="24"/>
      <c r="AA119" s="24"/>
      <c r="AB119" s="24"/>
      <c r="AC119" s="24"/>
      <c r="AD119" s="24"/>
      <c r="AE119" s="24"/>
      <c r="AF119" s="24"/>
      <c r="AG119" s="24"/>
      <c r="AH119" s="24"/>
      <c r="AI119" s="24"/>
      <c r="AJ119" s="24"/>
      <c r="AK119" s="24"/>
      <c r="AL119" s="24"/>
      <c r="AM119" s="24"/>
      <c r="AN119" s="24"/>
      <c r="AO119" s="24"/>
      <c r="AP119" s="24"/>
      <c r="AQ119" s="24"/>
      <c r="AR119" s="24"/>
      <c r="AS119" s="24"/>
      <c r="AT119" s="24"/>
      <c r="AU119" s="24"/>
      <c r="AV119" s="24"/>
      <c r="AW119" s="24"/>
      <c r="AX119" s="24"/>
      <c r="AY119" s="24"/>
      <c r="AZ119" s="24"/>
      <c r="BA119" s="24"/>
      <c r="BB119" s="24"/>
      <c r="BC119" s="24"/>
      <c r="BD119" s="24"/>
      <c r="BE119" s="24"/>
      <c r="BF119" s="24"/>
      <c r="BG119" s="24"/>
      <c r="BH119" s="24"/>
      <c r="BI119" s="24"/>
      <c r="BJ119" s="24"/>
      <c r="BK119" s="24"/>
      <c r="BL119" s="24"/>
      <c r="BM119" s="24"/>
      <c r="BN119" s="24"/>
      <c r="BO119" s="24"/>
      <c r="BP119" s="24"/>
      <c r="BQ119" s="24"/>
      <c r="BR119" s="24"/>
      <c r="BS119" s="24"/>
      <c r="BT119" s="24"/>
      <c r="BU119" s="24"/>
      <c r="BV119" s="24"/>
      <c r="BW119" s="24"/>
      <c r="BX119" s="24"/>
      <c r="BY119" s="24"/>
      <c r="BZ119" s="24"/>
      <c r="CA119" s="24"/>
      <c r="CB119" s="24"/>
      <c r="CC119" s="24"/>
      <c r="CD119" s="24"/>
      <c r="CE119" s="24"/>
      <c r="CF119" s="24"/>
      <c r="CG119" s="24"/>
      <c r="CH119" s="24"/>
      <c r="CI119" s="24"/>
      <c r="CJ119" s="24"/>
      <c r="CK119" s="24"/>
      <c r="CL119" s="24"/>
      <c r="CM119" s="24"/>
      <c r="CN119" s="24"/>
      <c r="CO119" s="24"/>
      <c r="CP119" s="24"/>
      <c r="CQ119" s="24"/>
      <c r="CR119" s="24"/>
      <c r="CS119" s="24"/>
      <c r="CT119" s="24"/>
      <c r="CU119" s="24"/>
      <c r="CV119" s="24"/>
      <c r="CW119" s="24"/>
      <c r="CX119" s="24"/>
      <c r="CY119" s="24"/>
      <c r="CZ119" s="24"/>
      <c r="DA119" s="24"/>
      <c r="DB119" s="24"/>
      <c r="DC119" s="24"/>
      <c r="DD119" s="24"/>
      <c r="DE119" s="24"/>
      <c r="DF119" s="24"/>
      <c r="DG119" s="24"/>
      <c r="DH119" s="24"/>
      <c r="DI119" s="24"/>
      <c r="DJ119" s="24"/>
      <c r="DK119" s="24"/>
      <c r="DL119" s="24"/>
      <c r="DM119" s="24"/>
      <c r="DN119" s="24"/>
      <c r="DO119" s="24"/>
      <c r="DP119" s="24"/>
      <c r="DQ119" s="24"/>
      <c r="DR119" s="24"/>
      <c r="DS119" s="24"/>
      <c r="DT119" s="24"/>
      <c r="DU119" s="24"/>
      <c r="DV119" s="24"/>
      <c r="DW119" s="24"/>
      <c r="DX119" s="24"/>
      <c r="DY119" s="24"/>
      <c r="DZ119" s="24"/>
      <c r="EA119" s="24"/>
      <c r="EB119" s="24"/>
      <c r="EC119" s="24"/>
      <c r="ED119" s="24"/>
      <c r="EE119" s="24"/>
      <c r="EF119" s="24"/>
      <c r="EG119" s="24"/>
      <c r="EH119" s="24"/>
      <c r="EI119" s="24"/>
      <c r="EJ119" s="24"/>
      <c r="EK119" s="24"/>
      <c r="EL119" s="24"/>
      <c r="EM119" s="24"/>
      <c r="EN119" s="24"/>
      <c r="EO119" s="24"/>
      <c r="EP119" s="24"/>
      <c r="EQ119" s="24"/>
      <c r="ER119" s="24"/>
      <c r="ES119" s="24"/>
      <c r="ET119" s="24"/>
      <c r="EU119" s="24"/>
      <c r="EV119" s="24"/>
      <c r="EW119" s="24"/>
      <c r="EX119" s="24"/>
      <c r="EY119" s="24"/>
      <c r="EZ119" s="24"/>
      <c r="FA119" s="24"/>
      <c r="FB119" s="24"/>
      <c r="FC119" s="24"/>
      <c r="FD119" s="24"/>
      <c r="FE119" s="24"/>
      <c r="FF119" s="24"/>
      <c r="FG119" s="24"/>
      <c r="FH119" s="24"/>
      <c r="FI119" s="24"/>
      <c r="FJ119" s="24"/>
      <c r="FK119" s="24"/>
      <c r="FL119" s="24"/>
      <c r="FM119" s="24"/>
      <c r="FN119" s="24"/>
    </row>
    <row r="120" spans="1:170" ht="39.75" customHeight="1" hidden="1">
      <c r="A120" s="8">
        <v>112</v>
      </c>
      <c r="B120" s="30" t="s">
        <v>143</v>
      </c>
      <c r="C120" s="31" t="s">
        <v>23</v>
      </c>
      <c r="D120" s="31">
        <v>2011</v>
      </c>
      <c r="E120" s="31">
        <v>2017</v>
      </c>
      <c r="F120" s="74" t="s">
        <v>0</v>
      </c>
      <c r="G120" s="74"/>
      <c r="H120" s="23">
        <f>SUM(H121:H132)</f>
        <v>443000</v>
      </c>
      <c r="I120" s="23">
        <f>SUM(I121:I132)</f>
        <v>0</v>
      </c>
      <c r="J120" s="23">
        <f aca="true" t="shared" si="23" ref="J120:S120">SUM(J121)</f>
        <v>13000</v>
      </c>
      <c r="K120" s="38">
        <f t="shared" si="23"/>
        <v>10000</v>
      </c>
      <c r="L120" s="38">
        <f t="shared" si="23"/>
        <v>10000</v>
      </c>
      <c r="M120" s="38">
        <f t="shared" si="23"/>
        <v>10000</v>
      </c>
      <c r="N120" s="38">
        <f t="shared" si="23"/>
        <v>200000</v>
      </c>
      <c r="O120" s="38">
        <f t="shared" si="23"/>
        <v>200000</v>
      </c>
      <c r="P120" s="23">
        <f t="shared" si="23"/>
        <v>0</v>
      </c>
      <c r="Q120" s="23">
        <f t="shared" si="23"/>
        <v>0</v>
      </c>
      <c r="R120" s="23">
        <f t="shared" si="23"/>
        <v>0</v>
      </c>
      <c r="S120" s="38">
        <f t="shared" si="23"/>
        <v>430000</v>
      </c>
      <c r="T120" s="24"/>
      <c r="U120" s="24"/>
      <c r="V120" s="24"/>
      <c r="W120" s="24"/>
      <c r="X120" s="24"/>
      <c r="Y120" s="24"/>
      <c r="Z120" s="24"/>
      <c r="AA120" s="24"/>
      <c r="AB120" s="24"/>
      <c r="AC120" s="24"/>
      <c r="AD120" s="24"/>
      <c r="AE120" s="24"/>
      <c r="AF120" s="24"/>
      <c r="AG120" s="24"/>
      <c r="AH120" s="24"/>
      <c r="AI120" s="24"/>
      <c r="AJ120" s="24"/>
      <c r="AK120" s="24"/>
      <c r="AL120" s="24"/>
      <c r="AM120" s="24"/>
      <c r="AN120" s="24"/>
      <c r="AO120" s="24"/>
      <c r="AP120" s="24"/>
      <c r="AQ120" s="24"/>
      <c r="AR120" s="24"/>
      <c r="AS120" s="24"/>
      <c r="AT120" s="24"/>
      <c r="AU120" s="24"/>
      <c r="AV120" s="24"/>
      <c r="AW120" s="24"/>
      <c r="AX120" s="24"/>
      <c r="AY120" s="24"/>
      <c r="AZ120" s="24"/>
      <c r="BA120" s="24"/>
      <c r="BB120" s="24"/>
      <c r="BC120" s="24"/>
      <c r="BD120" s="24"/>
      <c r="BE120" s="24"/>
      <c r="BF120" s="24"/>
      <c r="BG120" s="24"/>
      <c r="BH120" s="24"/>
      <c r="BI120" s="24"/>
      <c r="BJ120" s="24"/>
      <c r="BK120" s="24"/>
      <c r="BL120" s="24"/>
      <c r="BM120" s="24"/>
      <c r="BN120" s="24"/>
      <c r="BO120" s="24"/>
      <c r="BP120" s="24"/>
      <c r="BQ120" s="24"/>
      <c r="BR120" s="24"/>
      <c r="BS120" s="24"/>
      <c r="BT120" s="24"/>
      <c r="BU120" s="24"/>
      <c r="BV120" s="24"/>
      <c r="BW120" s="24"/>
      <c r="BX120" s="24"/>
      <c r="BY120" s="24"/>
      <c r="BZ120" s="24"/>
      <c r="CA120" s="24"/>
      <c r="CB120" s="24"/>
      <c r="CC120" s="24"/>
      <c r="CD120" s="24"/>
      <c r="CE120" s="24"/>
      <c r="CF120" s="24"/>
      <c r="CG120" s="24"/>
      <c r="CH120" s="24"/>
      <c r="CI120" s="24"/>
      <c r="CJ120" s="24"/>
      <c r="CK120" s="24"/>
      <c r="CL120" s="24"/>
      <c r="CM120" s="24"/>
      <c r="CN120" s="24"/>
      <c r="CO120" s="24"/>
      <c r="CP120" s="24"/>
      <c r="CQ120" s="24"/>
      <c r="CR120" s="24"/>
      <c r="CS120" s="24"/>
      <c r="CT120" s="24"/>
      <c r="CU120" s="24"/>
      <c r="CV120" s="24"/>
      <c r="CW120" s="24"/>
      <c r="CX120" s="24"/>
      <c r="CY120" s="24"/>
      <c r="CZ120" s="24"/>
      <c r="DA120" s="24"/>
      <c r="DB120" s="24"/>
      <c r="DC120" s="24"/>
      <c r="DD120" s="24"/>
      <c r="DE120" s="24"/>
      <c r="DF120" s="24"/>
      <c r="DG120" s="24"/>
      <c r="DH120" s="24"/>
      <c r="DI120" s="24"/>
      <c r="DJ120" s="24"/>
      <c r="DK120" s="24"/>
      <c r="DL120" s="24"/>
      <c r="DM120" s="24"/>
      <c r="DN120" s="24"/>
      <c r="DO120" s="24"/>
      <c r="DP120" s="24"/>
      <c r="DQ120" s="24"/>
      <c r="DR120" s="24"/>
      <c r="DS120" s="24"/>
      <c r="DT120" s="24"/>
      <c r="DU120" s="24"/>
      <c r="DV120" s="24"/>
      <c r="DW120" s="24"/>
      <c r="DX120" s="24"/>
      <c r="DY120" s="24"/>
      <c r="DZ120" s="24"/>
      <c r="EA120" s="24"/>
      <c r="EB120" s="24"/>
      <c r="EC120" s="24"/>
      <c r="ED120" s="24"/>
      <c r="EE120" s="24"/>
      <c r="EF120" s="24"/>
      <c r="EG120" s="24"/>
      <c r="EH120" s="24"/>
      <c r="EI120" s="24"/>
      <c r="EJ120" s="24"/>
      <c r="EK120" s="24"/>
      <c r="EL120" s="24"/>
      <c r="EM120" s="24"/>
      <c r="EN120" s="24"/>
      <c r="EO120" s="24"/>
      <c r="EP120" s="24"/>
      <c r="EQ120" s="24"/>
      <c r="ER120" s="24"/>
      <c r="ES120" s="24"/>
      <c r="ET120" s="24"/>
      <c r="EU120" s="24"/>
      <c r="EV120" s="24"/>
      <c r="EW120" s="24"/>
      <c r="EX120" s="24"/>
      <c r="EY120" s="24"/>
      <c r="EZ120" s="24"/>
      <c r="FA120" s="24"/>
      <c r="FB120" s="24"/>
      <c r="FC120" s="24"/>
      <c r="FD120" s="24"/>
      <c r="FE120" s="24"/>
      <c r="FF120" s="24"/>
      <c r="FG120" s="24"/>
      <c r="FH120" s="24"/>
      <c r="FI120" s="24"/>
      <c r="FJ120" s="24"/>
      <c r="FK120" s="24"/>
      <c r="FL120" s="24"/>
      <c r="FM120" s="24"/>
      <c r="FN120" s="24"/>
    </row>
    <row r="121" spans="1:170" ht="12" customHeight="1" hidden="1">
      <c r="A121" s="8">
        <v>113</v>
      </c>
      <c r="B121" s="50" t="s">
        <v>51</v>
      </c>
      <c r="C121" s="31" t="s">
        <v>23</v>
      </c>
      <c r="D121" s="31">
        <v>2011</v>
      </c>
      <c r="E121" s="31">
        <v>2017</v>
      </c>
      <c r="F121" s="31">
        <v>926</v>
      </c>
      <c r="G121" s="31">
        <v>92601</v>
      </c>
      <c r="H121" s="23">
        <f>SUM(I121:R121)</f>
        <v>443000</v>
      </c>
      <c r="I121" s="16">
        <v>0</v>
      </c>
      <c r="J121" s="68">
        <f>10000+10000-7000</f>
        <v>13000</v>
      </c>
      <c r="K121" s="62">
        <v>10000</v>
      </c>
      <c r="L121" s="62">
        <v>10000</v>
      </c>
      <c r="M121" s="62">
        <v>10000</v>
      </c>
      <c r="N121" s="62">
        <v>200000</v>
      </c>
      <c r="O121" s="62">
        <v>200000</v>
      </c>
      <c r="P121" s="63">
        <v>0</v>
      </c>
      <c r="Q121" s="63">
        <v>0</v>
      </c>
      <c r="R121" s="63">
        <v>0</v>
      </c>
      <c r="S121" s="41">
        <f>SUM(K121:R121)</f>
        <v>430000</v>
      </c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  <c r="AE121" s="24"/>
      <c r="AF121" s="24"/>
      <c r="AG121" s="24"/>
      <c r="AH121" s="24"/>
      <c r="AI121" s="24"/>
      <c r="AJ121" s="24"/>
      <c r="AK121" s="24"/>
      <c r="AL121" s="24"/>
      <c r="AM121" s="24"/>
      <c r="AN121" s="24"/>
      <c r="AO121" s="24"/>
      <c r="AP121" s="24"/>
      <c r="AQ121" s="24"/>
      <c r="AR121" s="24"/>
      <c r="AS121" s="24"/>
      <c r="AT121" s="24"/>
      <c r="AU121" s="24"/>
      <c r="AV121" s="24"/>
      <c r="AW121" s="24"/>
      <c r="AX121" s="24"/>
      <c r="AY121" s="24"/>
      <c r="AZ121" s="24"/>
      <c r="BA121" s="24"/>
      <c r="BB121" s="24"/>
      <c r="BC121" s="24"/>
      <c r="BD121" s="24"/>
      <c r="BE121" s="24"/>
      <c r="BF121" s="24"/>
      <c r="BG121" s="24"/>
      <c r="BH121" s="24"/>
      <c r="BI121" s="24"/>
      <c r="BJ121" s="24"/>
      <c r="BK121" s="24"/>
      <c r="BL121" s="24"/>
      <c r="BM121" s="24"/>
      <c r="BN121" s="24"/>
      <c r="BO121" s="24"/>
      <c r="BP121" s="24"/>
      <c r="BQ121" s="24"/>
      <c r="BR121" s="24"/>
      <c r="BS121" s="24"/>
      <c r="BT121" s="24"/>
      <c r="BU121" s="24"/>
      <c r="BV121" s="24"/>
      <c r="BW121" s="24"/>
      <c r="BX121" s="24"/>
      <c r="BY121" s="24"/>
      <c r="BZ121" s="24"/>
      <c r="CA121" s="24"/>
      <c r="CB121" s="24"/>
      <c r="CC121" s="24"/>
      <c r="CD121" s="24"/>
      <c r="CE121" s="24"/>
      <c r="CF121" s="24"/>
      <c r="CG121" s="24"/>
      <c r="CH121" s="24"/>
      <c r="CI121" s="24"/>
      <c r="CJ121" s="24"/>
      <c r="CK121" s="24"/>
      <c r="CL121" s="24"/>
      <c r="CM121" s="24"/>
      <c r="CN121" s="24"/>
      <c r="CO121" s="24"/>
      <c r="CP121" s="24"/>
      <c r="CQ121" s="24"/>
      <c r="CR121" s="24"/>
      <c r="CS121" s="24"/>
      <c r="CT121" s="24"/>
      <c r="CU121" s="24"/>
      <c r="CV121" s="24"/>
      <c r="CW121" s="24"/>
      <c r="CX121" s="24"/>
      <c r="CY121" s="24"/>
      <c r="CZ121" s="24"/>
      <c r="DA121" s="24"/>
      <c r="DB121" s="24"/>
      <c r="DC121" s="24"/>
      <c r="DD121" s="24"/>
      <c r="DE121" s="24"/>
      <c r="DF121" s="24"/>
      <c r="DG121" s="24"/>
      <c r="DH121" s="24"/>
      <c r="DI121" s="24"/>
      <c r="DJ121" s="24"/>
      <c r="DK121" s="24"/>
      <c r="DL121" s="24"/>
      <c r="DM121" s="24"/>
      <c r="DN121" s="24"/>
      <c r="DO121" s="24"/>
      <c r="DP121" s="24"/>
      <c r="DQ121" s="24"/>
      <c r="DR121" s="24"/>
      <c r="DS121" s="24"/>
      <c r="DT121" s="24"/>
      <c r="DU121" s="24"/>
      <c r="DV121" s="24"/>
      <c r="DW121" s="24"/>
      <c r="DX121" s="24"/>
      <c r="DY121" s="24"/>
      <c r="DZ121" s="24"/>
      <c r="EA121" s="24"/>
      <c r="EB121" s="24"/>
      <c r="EC121" s="24"/>
      <c r="ED121" s="24"/>
      <c r="EE121" s="24"/>
      <c r="EF121" s="24"/>
      <c r="EG121" s="24"/>
      <c r="EH121" s="24"/>
      <c r="EI121" s="24"/>
      <c r="EJ121" s="24"/>
      <c r="EK121" s="24"/>
      <c r="EL121" s="24"/>
      <c r="EM121" s="24"/>
      <c r="EN121" s="24"/>
      <c r="EO121" s="24"/>
      <c r="EP121" s="24"/>
      <c r="EQ121" s="24"/>
      <c r="ER121" s="24"/>
      <c r="ES121" s="24"/>
      <c r="ET121" s="24"/>
      <c r="EU121" s="24"/>
      <c r="EV121" s="24"/>
      <c r="EW121" s="24"/>
      <c r="EX121" s="24"/>
      <c r="EY121" s="24"/>
      <c r="EZ121" s="24"/>
      <c r="FA121" s="24"/>
      <c r="FB121" s="24"/>
      <c r="FC121" s="24"/>
      <c r="FD121" s="24"/>
      <c r="FE121" s="24"/>
      <c r="FF121" s="24"/>
      <c r="FG121" s="24"/>
      <c r="FH121" s="24"/>
      <c r="FI121" s="24"/>
      <c r="FJ121" s="24"/>
      <c r="FK121" s="24"/>
      <c r="FL121" s="24"/>
      <c r="FM121" s="24"/>
      <c r="FN121" s="24"/>
    </row>
    <row r="122" spans="1:19" ht="12.75" hidden="1">
      <c r="A122" s="8">
        <v>115</v>
      </c>
      <c r="B122" s="75" t="s">
        <v>9</v>
      </c>
      <c r="C122" s="76"/>
      <c r="D122" s="76"/>
      <c r="E122" s="76"/>
      <c r="F122" s="76"/>
      <c r="G122" s="76"/>
      <c r="H122" s="9"/>
      <c r="I122" s="3"/>
      <c r="J122" s="9"/>
      <c r="K122" s="3"/>
      <c r="L122" s="3"/>
      <c r="M122" s="3"/>
      <c r="N122" s="3"/>
      <c r="O122" s="3"/>
      <c r="P122" s="3"/>
      <c r="Q122" s="3"/>
      <c r="R122" s="3"/>
      <c r="S122" s="3"/>
    </row>
    <row r="123" spans="1:19" ht="12.75" hidden="1">
      <c r="A123" s="8">
        <v>116</v>
      </c>
      <c r="B123" s="75" t="s">
        <v>10</v>
      </c>
      <c r="C123" s="76"/>
      <c r="D123" s="76"/>
      <c r="E123" s="76"/>
      <c r="F123" s="76"/>
      <c r="G123" s="76"/>
      <c r="H123" s="9"/>
      <c r="I123" s="3"/>
      <c r="J123" s="9"/>
      <c r="K123" s="3"/>
      <c r="L123" s="3"/>
      <c r="M123" s="3"/>
      <c r="N123" s="3"/>
      <c r="O123" s="3"/>
      <c r="P123" s="3"/>
      <c r="Q123" s="3"/>
      <c r="R123" s="3"/>
      <c r="S123" s="3"/>
    </row>
    <row r="124" spans="1:19" ht="12.75" hidden="1">
      <c r="A124" s="8">
        <v>117</v>
      </c>
      <c r="B124" s="6" t="s">
        <v>16</v>
      </c>
      <c r="C124" s="2"/>
      <c r="D124" s="2"/>
      <c r="E124" s="2"/>
      <c r="F124" s="73" t="s">
        <v>0</v>
      </c>
      <c r="G124" s="73"/>
      <c r="H124" s="9"/>
      <c r="I124" s="3"/>
      <c r="J124" s="9"/>
      <c r="K124" s="3"/>
      <c r="L124" s="3"/>
      <c r="M124" s="3"/>
      <c r="N124" s="3"/>
      <c r="O124" s="3"/>
      <c r="P124" s="3"/>
      <c r="Q124" s="3"/>
      <c r="R124" s="3"/>
      <c r="S124" s="3"/>
    </row>
    <row r="125" spans="1:19" ht="38.25" hidden="1">
      <c r="A125" s="8">
        <v>118</v>
      </c>
      <c r="B125" s="6" t="s">
        <v>13</v>
      </c>
      <c r="C125" s="2"/>
      <c r="D125" s="2"/>
      <c r="E125" s="2"/>
      <c r="F125" s="2"/>
      <c r="G125" s="2"/>
      <c r="H125" s="9"/>
      <c r="I125" s="3"/>
      <c r="J125" s="9"/>
      <c r="K125" s="3"/>
      <c r="L125" s="3"/>
      <c r="M125" s="3"/>
      <c r="N125" s="3"/>
      <c r="O125" s="3"/>
      <c r="P125" s="3"/>
      <c r="Q125" s="3"/>
      <c r="R125" s="3"/>
      <c r="S125" s="3"/>
    </row>
    <row r="126" spans="1:19" ht="12.75" hidden="1">
      <c r="A126" s="8">
        <v>119</v>
      </c>
      <c r="B126" s="75" t="s">
        <v>17</v>
      </c>
      <c r="C126" s="76"/>
      <c r="D126" s="76"/>
      <c r="E126" s="76"/>
      <c r="F126" s="76"/>
      <c r="G126" s="76"/>
      <c r="H126" s="9"/>
      <c r="I126" s="3"/>
      <c r="J126" s="9"/>
      <c r="K126" s="3"/>
      <c r="L126" s="3"/>
      <c r="M126" s="3"/>
      <c r="N126" s="3"/>
      <c r="O126" s="3"/>
      <c r="P126" s="3"/>
      <c r="Q126" s="3"/>
      <c r="R126" s="3"/>
      <c r="S126" s="3"/>
    </row>
    <row r="127" spans="1:19" ht="12.75" hidden="1">
      <c r="A127" s="8">
        <v>120</v>
      </c>
      <c r="B127" s="75" t="s">
        <v>9</v>
      </c>
      <c r="C127" s="76"/>
      <c r="D127" s="76"/>
      <c r="E127" s="76"/>
      <c r="F127" s="76"/>
      <c r="G127" s="76"/>
      <c r="H127" s="9"/>
      <c r="I127" s="3"/>
      <c r="J127" s="9"/>
      <c r="K127" s="3"/>
      <c r="L127" s="3"/>
      <c r="M127" s="3"/>
      <c r="N127" s="3"/>
      <c r="O127" s="3"/>
      <c r="P127" s="3"/>
      <c r="Q127" s="3"/>
      <c r="R127" s="3"/>
      <c r="S127" s="3"/>
    </row>
    <row r="128" spans="1:19" ht="12.75" hidden="1">
      <c r="A128" s="8"/>
      <c r="B128" s="18"/>
      <c r="C128" s="19"/>
      <c r="D128" s="19"/>
      <c r="E128" s="19"/>
      <c r="F128" s="19"/>
      <c r="G128" s="19"/>
      <c r="H128" s="9"/>
      <c r="I128" s="3"/>
      <c r="J128" s="9"/>
      <c r="K128" s="3"/>
      <c r="L128" s="3"/>
      <c r="M128" s="3"/>
      <c r="N128" s="3"/>
      <c r="O128" s="3"/>
      <c r="P128" s="3"/>
      <c r="Q128" s="3"/>
      <c r="R128" s="3"/>
      <c r="S128" s="3"/>
    </row>
    <row r="129" spans="1:19" ht="12.75" hidden="1">
      <c r="A129" s="8"/>
      <c r="B129" s="18"/>
      <c r="C129" s="19"/>
      <c r="D129" s="19"/>
      <c r="E129" s="19"/>
      <c r="F129" s="19"/>
      <c r="G129" s="19"/>
      <c r="H129" s="9"/>
      <c r="I129" s="3"/>
      <c r="J129" s="9"/>
      <c r="K129" s="3"/>
      <c r="L129" s="3"/>
      <c r="M129" s="3"/>
      <c r="N129" s="3"/>
      <c r="O129" s="3"/>
      <c r="P129" s="3"/>
      <c r="Q129" s="3"/>
      <c r="R129" s="3"/>
      <c r="S129" s="3"/>
    </row>
    <row r="130" spans="1:19" ht="12.75" hidden="1">
      <c r="A130" s="8">
        <v>121</v>
      </c>
      <c r="B130" s="6" t="s">
        <v>16</v>
      </c>
      <c r="C130" s="2"/>
      <c r="D130" s="2"/>
      <c r="E130" s="2"/>
      <c r="F130" s="73" t="s">
        <v>0</v>
      </c>
      <c r="G130" s="73"/>
      <c r="H130" s="9"/>
      <c r="I130" s="3"/>
      <c r="J130" s="9"/>
      <c r="K130" s="3"/>
      <c r="L130" s="3"/>
      <c r="M130" s="3"/>
      <c r="N130" s="3"/>
      <c r="O130" s="3"/>
      <c r="P130" s="3"/>
      <c r="Q130" s="3"/>
      <c r="R130" s="3"/>
      <c r="S130" s="3"/>
    </row>
    <row r="131" spans="1:19" ht="12.75" hidden="1">
      <c r="A131" s="8"/>
      <c r="B131" s="6"/>
      <c r="C131" s="2"/>
      <c r="D131" s="2"/>
      <c r="E131" s="2"/>
      <c r="F131" s="20"/>
      <c r="G131" s="20"/>
      <c r="H131" s="9"/>
      <c r="I131" s="3"/>
      <c r="J131" s="9"/>
      <c r="K131" s="3"/>
      <c r="L131" s="3"/>
      <c r="M131" s="3"/>
      <c r="N131" s="3"/>
      <c r="O131" s="3"/>
      <c r="P131" s="3"/>
      <c r="Q131" s="3"/>
      <c r="R131" s="3"/>
      <c r="S131" s="3"/>
    </row>
    <row r="132" spans="1:19" ht="38.25" hidden="1">
      <c r="A132" s="8">
        <v>122</v>
      </c>
      <c r="B132" s="6" t="s">
        <v>13</v>
      </c>
      <c r="C132" s="2"/>
      <c r="D132" s="2"/>
      <c r="E132" s="2"/>
      <c r="F132" s="2"/>
      <c r="G132" s="2"/>
      <c r="H132" s="9"/>
      <c r="I132" s="3"/>
      <c r="J132" s="9"/>
      <c r="K132" s="3"/>
      <c r="L132" s="3"/>
      <c r="M132" s="3"/>
      <c r="N132" s="3"/>
      <c r="O132" s="3"/>
      <c r="P132" s="3"/>
      <c r="Q132" s="3"/>
      <c r="R132" s="3"/>
      <c r="S132" s="3"/>
    </row>
    <row r="133" spans="1:19" ht="0.75" customHeight="1" hidden="1">
      <c r="A133" s="8"/>
      <c r="B133" s="1"/>
      <c r="C133" s="1"/>
      <c r="D133" s="1"/>
      <c r="E133" s="1"/>
      <c r="F133" s="1"/>
      <c r="G133" s="1"/>
      <c r="H133" s="10"/>
      <c r="I133" s="1"/>
      <c r="J133" s="10"/>
      <c r="K133" s="1"/>
      <c r="L133" s="1"/>
      <c r="M133" s="1"/>
      <c r="N133" s="1"/>
      <c r="O133" s="1"/>
      <c r="P133" s="1"/>
      <c r="Q133" s="1"/>
      <c r="R133" s="1"/>
      <c r="S133" s="1"/>
    </row>
    <row r="134" spans="2:18" ht="12.75" hidden="1">
      <c r="B134" s="4"/>
      <c r="K134" s="5"/>
      <c r="L134" s="5"/>
      <c r="O134" s="5"/>
      <c r="P134" s="5"/>
      <c r="Q134" s="5"/>
      <c r="R134" s="5"/>
    </row>
    <row r="135" spans="1:19" ht="12.75" hidden="1">
      <c r="A135" s="87" t="s">
        <v>134</v>
      </c>
      <c r="B135" s="88"/>
      <c r="C135" s="88"/>
      <c r="D135" s="88"/>
      <c r="E135" s="88"/>
      <c r="F135" s="88"/>
      <c r="G135" s="88"/>
      <c r="H135" s="88"/>
      <c r="I135" s="88"/>
      <c r="J135" s="88"/>
      <c r="K135" s="88"/>
      <c r="L135" s="88"/>
      <c r="M135" s="88"/>
      <c r="N135" s="88"/>
      <c r="O135" s="88"/>
      <c r="P135" s="88"/>
      <c r="Q135" s="88"/>
      <c r="R135" s="88"/>
      <c r="S135" s="88"/>
    </row>
    <row r="136" ht="12.75">
      <c r="B136" s="4"/>
    </row>
    <row r="137" spans="1:9" ht="12.75">
      <c r="A137" s="89"/>
      <c r="B137" s="90"/>
      <c r="C137" s="90"/>
      <c r="D137" s="90"/>
      <c r="E137" s="90"/>
      <c r="F137" s="90"/>
      <c r="G137" s="90"/>
      <c r="H137" s="90"/>
      <c r="I137" s="90"/>
    </row>
  </sheetData>
  <sheetProtection/>
  <mergeCells count="42">
    <mergeCell ref="A135:S135"/>
    <mergeCell ref="A137:I137"/>
    <mergeCell ref="F3:G4"/>
    <mergeCell ref="B3:B4"/>
    <mergeCell ref="C3:C4"/>
    <mergeCell ref="B7:G7"/>
    <mergeCell ref="B8:G8"/>
    <mergeCell ref="B9:G9"/>
    <mergeCell ref="F19:G19"/>
    <mergeCell ref="B10:G10"/>
    <mergeCell ref="B11:G11"/>
    <mergeCell ref="B12:G12"/>
    <mergeCell ref="B13:G13"/>
    <mergeCell ref="B2:S2"/>
    <mergeCell ref="S3:S4"/>
    <mergeCell ref="H3:H4"/>
    <mergeCell ref="I3:I4"/>
    <mergeCell ref="J3:R4"/>
    <mergeCell ref="D3:E4"/>
    <mergeCell ref="B21:G21"/>
    <mergeCell ref="B22:G22"/>
    <mergeCell ref="B56:G56"/>
    <mergeCell ref="F14:G14"/>
    <mergeCell ref="B16:G16"/>
    <mergeCell ref="B17:G17"/>
    <mergeCell ref="B18:G18"/>
    <mergeCell ref="F124:G124"/>
    <mergeCell ref="B126:G126"/>
    <mergeCell ref="B127:G127"/>
    <mergeCell ref="F57:G57"/>
    <mergeCell ref="F64:G64"/>
    <mergeCell ref="B122:G122"/>
    <mergeCell ref="A3:A4"/>
    <mergeCell ref="B1:S1"/>
    <mergeCell ref="F130:G130"/>
    <mergeCell ref="F117:G117"/>
    <mergeCell ref="F120:G120"/>
    <mergeCell ref="F71:G71"/>
    <mergeCell ref="F94:G94"/>
    <mergeCell ref="F100:G100"/>
    <mergeCell ref="F115:G115"/>
    <mergeCell ref="B123:G123"/>
  </mergeCells>
  <printOptions/>
  <pageMargins left="0.7874015748031497" right="0.7874015748031497" top="0.3937007874015748" bottom="0.3937007874015748" header="0.5118110236220472" footer="0.5118110236220472"/>
  <pageSetup horizontalDpi="300" verticalDpi="300" orientation="landscape" paperSize="8" scale="79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</dc:creator>
  <cp:keywords/>
  <dc:description/>
  <cp:lastModifiedBy>Izabela Gora</cp:lastModifiedBy>
  <cp:lastPrinted>2012-12-17T09:25:02Z</cp:lastPrinted>
  <dcterms:created xsi:type="dcterms:W3CDTF">2010-06-05T20:15:04Z</dcterms:created>
  <dcterms:modified xsi:type="dcterms:W3CDTF">2012-12-17T10:27:52Z</dcterms:modified>
  <cp:category/>
  <cp:version/>
  <cp:contentType/>
  <cp:contentStatus/>
</cp:coreProperties>
</file>