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04'!$7:$10</definedName>
  </definedNames>
  <calcPr fullCalcOnLoad="1"/>
</workbook>
</file>

<file path=xl/sharedStrings.xml><?xml version="1.0" encoding="utf-8"?>
<sst xmlns="http://schemas.openxmlformats.org/spreadsheetml/2006/main" count="226" uniqueCount="158">
  <si>
    <t>podatek od nieruchomości od osób fizycznych</t>
  </si>
  <si>
    <t>podatek rolny od osób fizycznych</t>
  </si>
  <si>
    <t>podatek od środków transportowych od osób fizycznych</t>
  </si>
  <si>
    <t>wpływy z opłaty targowej</t>
  </si>
  <si>
    <t>podatek leśny od osób fizycznych</t>
  </si>
  <si>
    <t>Lp.</t>
  </si>
  <si>
    <t>dochody jst związane z realizacją zadań z zakresu adm.rządowej oraz innych zadań zleconych ustawami (wydawanie dowodów osobistych)</t>
  </si>
  <si>
    <t>odsetki za nieterminowe wpłaty z tytułu podatków i opłat</t>
  </si>
  <si>
    <t>pozostałe odsetki-odsetki od środków na rach.bankowych</t>
  </si>
  <si>
    <t xml:space="preserve">podatek od czynności cywilnoprawnych  od osób prawnych  </t>
  </si>
  <si>
    <t xml:space="preserve">podatek od nieruchomości od osób prawnych </t>
  </si>
  <si>
    <t xml:space="preserve">podatek od środków transportowych od osób prawnych </t>
  </si>
  <si>
    <t>podatek rolny od osób  prawnych</t>
  </si>
  <si>
    <t>podatek leśny od osób  prawnych</t>
  </si>
  <si>
    <t>wpływy z opłaty skarbowej</t>
  </si>
  <si>
    <t>Ogółem</t>
  </si>
  <si>
    <t>w tym:</t>
  </si>
  <si>
    <t xml:space="preserve">bieżące </t>
  </si>
  <si>
    <t>majątkowe</t>
  </si>
  <si>
    <t>Dział</t>
  </si>
  <si>
    <t>Rozdział</t>
  </si>
  <si>
    <t>Dział 010 Rolnictwo i łowiectwo</t>
  </si>
  <si>
    <t>Dział 700 Gospodarka mieszkaniowa</t>
  </si>
  <si>
    <t>Dział 750 Administracja publiczna</t>
  </si>
  <si>
    <t>010</t>
  </si>
  <si>
    <t>01010</t>
  </si>
  <si>
    <t>0830</t>
  </si>
  <si>
    <t>0470</t>
  </si>
  <si>
    <t>0490</t>
  </si>
  <si>
    <t>0750</t>
  </si>
  <si>
    <t>0760</t>
  </si>
  <si>
    <t>0970</t>
  </si>
  <si>
    <t>0350</t>
  </si>
  <si>
    <t>0310</t>
  </si>
  <si>
    <t>0320</t>
  </si>
  <si>
    <t>0330</t>
  </si>
  <si>
    <t>0340</t>
  </si>
  <si>
    <t>0500</t>
  </si>
  <si>
    <t>0360</t>
  </si>
  <si>
    <t>0910</t>
  </si>
  <si>
    <t>0430</t>
  </si>
  <si>
    <t>0410</t>
  </si>
  <si>
    <t>0480</t>
  </si>
  <si>
    <t>0010</t>
  </si>
  <si>
    <t>0020</t>
  </si>
  <si>
    <t>0920</t>
  </si>
  <si>
    <t>2310</t>
  </si>
  <si>
    <t>2030</t>
  </si>
  <si>
    <t>2010</t>
  </si>
  <si>
    <t>Dział 801 Oświata i wychowanie</t>
  </si>
  <si>
    <t>pozostałe odsetki - odsetki od środków na rachunkach bankowych</t>
  </si>
  <si>
    <t>Dział 754 Bezpieczeństwo publiczne i ochrona przeciwpożarowa</t>
  </si>
  <si>
    <t>Dział 756 Dochody od osób prawnych,od osób fizycznych i od innych jednostek nieposiadających osobowości prawnej oraz wydatki związane z ich poborem</t>
  </si>
  <si>
    <t>Dział 758 Różne rozliczenia</t>
  </si>
  <si>
    <t>Dział 921 Kultura i ochrona dziedzictwa narodowego</t>
  </si>
  <si>
    <t>wpływy z różnych dochodów (wpływy z tyt. wynagrodzenia dla płatnika z tyt. wykonywania zadań określonych przepisami prawa)</t>
  </si>
  <si>
    <t>subwencja ogólna z budżetu państwa-część oświatowa dla jednostek samorządu terytorialnego</t>
  </si>
  <si>
    <t>Dział 852 Pomoc społeczna</t>
  </si>
  <si>
    <t>§</t>
  </si>
  <si>
    <t>0690</t>
  </si>
  <si>
    <t>odsetki za nieterminowe wpłaty z tytułu czynsze mieszkaniowe</t>
  </si>
  <si>
    <t>Dział 854 Edukacyjna opieka wychowawcza</t>
  </si>
  <si>
    <t>wpływy z tytułu przekształcenia prawa użytkowania wieczystego przysługującego osobom fizycznym w prawo własności</t>
  </si>
  <si>
    <t>wpływy z opłaty za zarząd, użytkowanie i użytkowanie wieczyste nieruchomości</t>
  </si>
  <si>
    <t xml:space="preserve">podatek od spadków i darowizn </t>
  </si>
  <si>
    <t xml:space="preserve">podatek od czynności cywilnoprawnych 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</si>
  <si>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</si>
  <si>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zadań bieżących z zakresu administracji rządowej oraz innych zadań zleconych gminie (związkom gmin) ustawami (obrony cywilnej)</t>
  </si>
  <si>
    <t>dotacje celowe otrzymane z budżetu państwa na realizację zadań bieżących z zakresu administracji rządowej  oraz innych zadań zleconych gminie (związkom gmin) ustawami (pomocy społecznej - świadczenia rodzinne)</t>
  </si>
  <si>
    <t>dotacje celowe otrzymane z budżetu państwa na realizację  własnych zadań bieżących gmin - z zakresu pomocy społecznej- zasiłki i pomoc w naturze</t>
  </si>
  <si>
    <t>dotacje celowe otrzymane z budżetu państwa na realizację własnych zadań bieżących gmin - z zakresu pomocy społecznej- działalność ośrodka pomocy społecznej</t>
  </si>
  <si>
    <t>wpływy z usług (odpłatność za udział w imprezach kulturalnych)</t>
  </si>
  <si>
    <t>podatek od działalności gospodarczej osoby fizyczne, opłacany w formie karty podatkowej</t>
  </si>
  <si>
    <t xml:space="preserve">wpływy z innych lokalnych opłat pobieranych przez jst na podstawie odrębnych ustaw (z tytułu  opłaty adiacenckiej związanej  z podziałem nieruchomości i wzrostu wartości nieruch spowodowanej budową urz. infrastr.techn. - sieć wodoc. i kanal.)  </t>
  </si>
  <si>
    <t>wpływy z usług  (czynsze mieszkaniowe)</t>
  </si>
  <si>
    <t>wpływy z usług   (za pobór wody)</t>
  </si>
  <si>
    <t>wpływy z usług   (za zrzut ścieków)</t>
  </si>
  <si>
    <t>wpływy z różnych opłat  (wpłaty za duplikaty legitymacji i świadectw szkolnych)</t>
  </si>
  <si>
    <t>wpływy z usług  (opłata stała za przedszkole)</t>
  </si>
  <si>
    <t>dotacje celowe otrzymane z gminy na zadania bieżące realiz na podstawie porozumień między jst  ( refundacja kosztów przez inne gminy za pobyt dzieci w przedszk. na terenie naszej gminy)</t>
  </si>
  <si>
    <t>wpływy z różnych opłat  (duplikaty legitymacji i świadectw)</t>
  </si>
  <si>
    <t>wpływy z różnych opłat (duplikaty legitymacji i świadectw)</t>
  </si>
  <si>
    <t>dotacje celowe otrzymane z budżetu państwa na realizację zadań bieżących z zakresu administracji rządowej -  zwrot podatku akcyzowego zawartego w cenie paliwa napędowego wykorzystywanego do produkcji rolnej</t>
  </si>
  <si>
    <t xml:space="preserve">Dział 751 Urzędy naczelnych organów władzy państwowej,kontroli i ochrony prawa </t>
  </si>
  <si>
    <t>dotacje celowe z zakresu edukacji opieki wychowawczej -z przeznaczeniem na dofinansowanie świadczeń pomocy materialnej dla uczniów o charakterze socjalnym</t>
  </si>
  <si>
    <t>podatek dochodowy od osób prawnych - udział we wpływach (CIT)</t>
  </si>
  <si>
    <t>podatek dochodowy od osób fizycznych - udział we wpływach (PIT)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</si>
  <si>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</si>
  <si>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</si>
  <si>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</si>
  <si>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odsetki za nieterminowe wpłaty z tytułu podatków i opłat -z karty podatkowej</t>
  </si>
  <si>
    <t>Wykonanie za I półrocze 2009 roku</t>
  </si>
  <si>
    <t>wpływy z różnych dochodów (zwrot środków z wydatków niewygasajacych)</t>
  </si>
  <si>
    <t>Wykonanie  dochodów bieżących  za I półrocze 2009 roku</t>
  </si>
  <si>
    <t>Wykonanie dochodów majątkowych za I półrocze 2009 roku</t>
  </si>
  <si>
    <t>wpływy z usług  (odpłatność za usługi opiekuńcze)</t>
  </si>
  <si>
    <t>Plan dochodów na 2009 rok po zmianach</t>
  </si>
  <si>
    <t>% wzrostu</t>
  </si>
  <si>
    <t xml:space="preserve">dochody z najmu i dzierżawy składników majątkowych skarbu państwa, jst lub innych jednostek zaliczonych do sektora finansów publicznych oraz innych umów o podobnym charakterze </t>
  </si>
  <si>
    <t>wpływy z innych lokalnych opłat pobieranych przez jst na podstawie odrębnych ustaw  (opłaty za zajęcie pasa drogowego)</t>
  </si>
  <si>
    <t>dotacje celowe otrzymane z budżetu państwa na realizację własnych zadań bieżących  gmin (pomocy społecznej- składki na ubezp.zdrowotne)</t>
  </si>
  <si>
    <t>z tego:</t>
  </si>
  <si>
    <t>Dochody ogółem, w tym:</t>
  </si>
  <si>
    <t>Źródła dochodów</t>
  </si>
  <si>
    <t xml:space="preserve">dochody jst związane z realizacją zadań z zakresu adm.rządowej oraz innych zadań zleconych ustawami </t>
  </si>
  <si>
    <t>dotacje celowe otrzymane z budżetu państwa na realizację  własnych zadań bieżących gmin - z zakresu pomocy społecznej- zasiłki stałe</t>
  </si>
  <si>
    <t xml:space="preserve">dotacje celowe otrzymane z budżetu państwa na realizację  własnych zadań bieżących gmin - z zakresu pomocy społecznej- dofinansowanie dożywiania  </t>
  </si>
  <si>
    <t>Dział 900 Gospodarka komunalna i ochrona środowiska</t>
  </si>
  <si>
    <t>odsetki za nieterminowe wpłaty z tytułu zajęcia pasa drogowego</t>
  </si>
  <si>
    <t>wpływy z tytułu zwrotów wypłaconych świadczeń z funduszu alimentacyjnego</t>
  </si>
  <si>
    <t>wpływy z opłat za wydawanie zezwoleń na sprzedaż napojów alkoholowych</t>
  </si>
  <si>
    <t xml:space="preserve">Planowane  dochody na 2011 rok                          </t>
  </si>
  <si>
    <t>dotacje celowe otrzymane z budżetu państwa na realizację zadań bieżących z zakresu administracji rządowej oraz innych zadań zleconych gminie (związkom gmin) ustawami  (pomocy społecznej - składki na ubezp.zdrowotne)</t>
  </si>
  <si>
    <t>wpływy z różnych dochodów - odpłatność za dom pomocy społecznej</t>
  </si>
  <si>
    <t>(w złotych)</t>
  </si>
  <si>
    <t xml:space="preserve">dotacje celowe otrzymane z budżetu państwa na zadania bieżące realizowane przez gminę na podstawie porozumień z organami administracji rządowej </t>
  </si>
  <si>
    <t>Dział 710 Działalność usługowa</t>
  </si>
  <si>
    <t>pozostałe odsetki  (od nieterminowych wpłat za ścieki)</t>
  </si>
  <si>
    <t>pozostałe odsetki (od  nieterminowych wpłat z tytułu czynszów mieszkaniowych)</t>
  </si>
  <si>
    <t>pozostałe odsetki (od nieterminowych wpłat z tytułu dzierżaw, opłat za wieczyste użytkowanie)</t>
  </si>
  <si>
    <t>dotacje celowe otrzymane z gminy na zadania bieżące realiz na podstawie porozumień między jst  (refundacja kosztów przez inne gminy za pobyt dzieci w przedszk.  na terenie naszej gminy)</t>
  </si>
  <si>
    <t>środki na dofinansowanie własnych inwestycji gmin (związków gmin), powiatów (związków powiatów), samorządów województw pozyskane z innych źródeł 
(środki pochodzące z Norweskiego Mechanizmu Finansowego, Mechanizmu Finansowanego EOG oraz Szwajcarsko - Polskiego Programu Współpracy)</t>
  </si>
  <si>
    <t>wpływy z różnych opłat - zwroty kosztów upomnień wyegzekwowanych przez komornika skarbowego</t>
  </si>
  <si>
    <t>wpływy z różnych opłat (opłaty za usuwanie drzew i krzewów oraz składowania odpadów oraz pozostałych rodzajów gospodarczego korzystania ze środowiska i dokonywania w nim zmian)</t>
  </si>
  <si>
    <t>Załącznik nr 1</t>
  </si>
  <si>
    <t>Wójta Gminy Michałowice</t>
  </si>
  <si>
    <t>Wykonanie dochodów ogółem w tym:</t>
  </si>
  <si>
    <t xml:space="preserve">dochody bieżące </t>
  </si>
  <si>
    <t>dochody majątkowe</t>
  </si>
  <si>
    <t xml:space="preserve">środki na dofinansowanie własnych inwestycji gmin (związków gmin), powiatów (związków powiatów), samorządów województw pozyskane z innych źródeł </t>
  </si>
  <si>
    <t>dochody jednostek samorządu terytorialnego związane z realizacja zadań z zakresu administracji rządowej oraz innych zadań ustawami  (2% dochodów od wpłaconego zwrotu podatku akcyzowego zawartego w cenie oleju napędowego wykorzystywanego do produkcji rolnej)</t>
  </si>
  <si>
    <t>dotacje celowe otrzymane z budżetu państwa na realizację zadań bieżących z zakresu administracji rządowej oraz innych zadań zleconych gminie (związkom gmin) ustawami - spis powszechny</t>
  </si>
  <si>
    <t>dotacje celowe otrzymane z budżetu państwa na realizację zadań bieżących z zakresu administracji rządowej oraz innych zadań zleconych gminie (związkom gmin) ustawami  - aktualizacja stałego rejestru wyborców</t>
  </si>
  <si>
    <t>odsetki od dotacji oraz płatności: wykorzystanych niezgodnie z przeznaczeniem lub wykorzystanych z naruszeniem procedur, o których mowa w art. 184 ustawy, pobranych nienależnie lub w nadmiernej wysokości - odsetki naliczone od niewykorzystanej części  dotacji  zwróconej po terminie przez OSP</t>
  </si>
  <si>
    <t>wpływy ze zwrotów dotacji oraz płatności, w tym wykorzystanych niezgodnie z przeznaczeniem lub wykorzystanych z naruszeniem procedur, o których mowa w art. 184 ustawy, pobranych nienależnie lub w nadmiernej wysokości - zwrot części niewykorzystanej dotacji udzielonej dla OSP</t>
  </si>
  <si>
    <t xml:space="preserve">wpływy z innych lokalnych opłat pobieranych przez jst na podstawie odrębnych ustaw (z tytułu  wzrostu nieruchomości)  </t>
  </si>
  <si>
    <t xml:space="preserve">pozostałe odsetki </t>
  </si>
  <si>
    <t>odsetki od dotacji oraz płatności: wykorzystanych niezgodnie z przeznaczeniem lub wykorzystanych z naruszeniem procedur, o których mowa w art. 184 ustawy, pobranych nienależnie lub w nadmiernej wysokości - odsetki naliczone od niewykorzystanej części  dotacji  zwróconej po terminie przez UKS Komorów</t>
  </si>
  <si>
    <t>środki na dofinansowanie własnych zadań bieżących gmin (związków gmin), powiatów (związków powiatów), samorządów województw pozyskane z innych źródeł 
(środki pochodzące z Norweskiego Mechanizmu Finansowego, Mechanizmu Finansowanego EOG oraz Szwajcarsko - Polskiego Programu Współpracy)</t>
  </si>
  <si>
    <t>dochody z najmu i dzierżawy składników majątkowych skarbu państwa, jst lub innych jednostek zaliczonych do sektora finansów publicznych oraz innych umów o podobnym charakterze - wynajem pomieszczeń szkolnych</t>
  </si>
  <si>
    <t>wpływy ze zwrotów dotacji oraz płatności, w tym wykorzystanych niezgodnie z przeznaczeniem lub wykorzystanych z naruszeniem procedur, o których mowa w art. 184 ustawy, pobranych nienależnie lub w nadmiernej wysokości - zwrot dotacji pobranej w roku poprzednim</t>
  </si>
  <si>
    <t>z dnia  12 sierpnia  2011 r.</t>
  </si>
  <si>
    <t xml:space="preserve">Dział 926 Kultura fizyczna </t>
  </si>
  <si>
    <t xml:space="preserve">Planowane  dochody po zmianach                                           </t>
  </si>
  <si>
    <t>% wyk</t>
  </si>
  <si>
    <t>Wykonanie dochodów budżetu za I półrocze 2011 roku</t>
  </si>
  <si>
    <t>dotacje celowe otrzymane z budżetu państwa na realizację zadań bieżących z zakresu administracji rządowej oraz innych zadań zleconych gminie (związkom gmin) ustawami - wybory uzupełniające do rady gminy</t>
  </si>
  <si>
    <t>wpływy ze zwrotów dotacji oraz płatności, w tym wykorzystanych niezgodnie z przeznaczeniem lub wykorzystanych z naruszeniem procedur, o których mowa w art. 184 ustawy, pobranych nienależnie lub w nadmiernej wysokości - zwrot części niewykorzystanej dotacji udzielonej dla UKS Komorów</t>
  </si>
  <si>
    <t>rekompensaty utraconych dochodów w podatkach i opłatach lokalnych (dotacja z funduszy celowych PFRON)</t>
  </si>
  <si>
    <t>wpływy z różnych opłat (za wpis do KW)</t>
  </si>
  <si>
    <t>wpływy z różnych opłat (zwrot opłaty sądowej)</t>
  </si>
  <si>
    <t>wpływy z różnych opłat (koszty postępowania egzekucyjnego)</t>
  </si>
  <si>
    <t>dochody jednostek samorządu terytorialnego związane z realizacja zadań z zakresu administracji rządowej oraz innych zadań ustawami  (z tytułu zwrotu zaliczek alimentacyjnych)</t>
  </si>
  <si>
    <t>wpływy z różnych dochodów (zwrot zasiłku celowego z lat ubiegłych)</t>
  </si>
  <si>
    <t>wpływy z różnych opłat (zwrot świadczeń pieniężnych na zakup żywności z lat ubiegłych)</t>
  </si>
  <si>
    <t>wpływy z różnych dochodów (zwrot środków przez PGE Rejon Pruszków za ciecie drzew)</t>
  </si>
  <si>
    <t>grzywny i inne  kary pieniężne od osób prawnych i innych jednostek organizacyjnych ( naliczona kara za odstąpienie przez firmę wykonywania umowy - konserwacja oświetleń ulicznych)</t>
  </si>
  <si>
    <t xml:space="preserve">do Zarządzenia Nr 124 /2011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</si>
</sst>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i/>
      <sz val="9"/>
      <name val="Arial CE"/>
      <family val="0"/>
    </font>
    <font>
      <b/>
      <sz val="12"/>
      <name val="Times New Roman"/>
      <family val="1"/>
    </font>
    <font>
      <sz val="12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3" fontId="4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left"/>
    </xf>
    <xf numFmtId="4" fontId="7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wrapText="1"/>
    </xf>
    <xf numFmtId="4" fontId="4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right" vertical="center"/>
    </xf>
    <xf numFmtId="4" fontId="9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top" wrapText="1"/>
    </xf>
    <xf numFmtId="4" fontId="9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164" fontId="3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4" fillId="0" borderId="2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6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07"/>
  <sheetViews>
    <sheetView tabSelected="1" workbookViewId="0" topLeftCell="A1">
      <selection activeCell="AB15" sqref="AB15"/>
    </sheetView>
  </sheetViews>
  <sheetFormatPr defaultColWidth="9.00390625" defaultRowHeight="12.75"/>
  <cols>
    <col min="1" max="1" width="3.625" style="1" customWidth="1"/>
    <col min="2" max="2" width="5.125" style="1" bestFit="1" customWidth="1"/>
    <col min="3" max="3" width="10.25390625" style="1" hidden="1" customWidth="1"/>
    <col min="4" max="4" width="5.75390625" style="1" hidden="1" customWidth="1"/>
    <col min="5" max="5" width="25.87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10" width="11.00390625" style="1" hidden="1" customWidth="1"/>
    <col min="11" max="11" width="10.75390625" style="1" hidden="1" customWidth="1"/>
    <col min="12" max="12" width="1.25" style="1" hidden="1" customWidth="1"/>
    <col min="13" max="13" width="11.375" style="26" hidden="1" customWidth="1"/>
    <col min="14" max="14" width="11.125" style="1" hidden="1" customWidth="1"/>
    <col min="15" max="15" width="10.625" style="1" hidden="1" customWidth="1"/>
    <col min="16" max="16" width="10.875" style="1" customWidth="1"/>
    <col min="17" max="17" width="11.25390625" style="1" customWidth="1"/>
    <col min="18" max="18" width="10.125" style="1" customWidth="1"/>
    <col min="19" max="19" width="10.625" style="1" customWidth="1"/>
    <col min="20" max="20" width="11.375" style="1" bestFit="1" customWidth="1"/>
    <col min="21" max="21" width="10.625" style="1" customWidth="1"/>
    <col min="22" max="22" width="6.25390625" style="79" customWidth="1"/>
    <col min="23" max="16384" width="9.125" style="1" customWidth="1"/>
  </cols>
  <sheetData>
    <row r="1" spans="5:19" ht="12" customHeight="1">
      <c r="E1" s="2"/>
      <c r="F1" s="2"/>
      <c r="S1" s="2" t="s">
        <v>124</v>
      </c>
    </row>
    <row r="2" spans="5:19" ht="12" customHeight="1">
      <c r="E2" s="2"/>
      <c r="F2" s="2"/>
      <c r="S2" s="2" t="s">
        <v>157</v>
      </c>
    </row>
    <row r="3" spans="5:19" ht="12" customHeight="1">
      <c r="E3" s="2"/>
      <c r="F3" s="2"/>
      <c r="S3" s="2" t="s">
        <v>125</v>
      </c>
    </row>
    <row r="4" spans="5:19" ht="12" customHeight="1">
      <c r="E4" s="2"/>
      <c r="F4" s="2"/>
      <c r="S4" s="2" t="s">
        <v>141</v>
      </c>
    </row>
    <row r="5" spans="1:18" ht="21" customHeight="1">
      <c r="A5" s="84" t="s">
        <v>145</v>
      </c>
      <c r="B5" s="85"/>
      <c r="C5" s="85"/>
      <c r="D5" s="85"/>
      <c r="E5" s="85"/>
      <c r="F5" s="86"/>
      <c r="G5" s="86"/>
      <c r="H5" s="86"/>
      <c r="I5" s="86"/>
      <c r="J5" s="86"/>
      <c r="K5" s="86"/>
      <c r="L5" s="86"/>
      <c r="M5" s="86"/>
      <c r="N5" s="86"/>
      <c r="O5" s="87"/>
      <c r="P5" s="87"/>
      <c r="Q5" s="87"/>
      <c r="R5" s="87"/>
    </row>
    <row r="6" spans="1:19" ht="11.25" customHeight="1">
      <c r="A6" s="3"/>
      <c r="B6" s="3"/>
      <c r="C6" s="3"/>
      <c r="D6" s="4"/>
      <c r="E6" s="4"/>
      <c r="G6" s="1" t="s">
        <v>87</v>
      </c>
      <c r="I6" s="5"/>
      <c r="J6" s="5"/>
      <c r="K6" s="5"/>
      <c r="L6" s="6"/>
      <c r="S6" s="34" t="s">
        <v>114</v>
      </c>
    </row>
    <row r="7" spans="1:22" ht="37.5" customHeight="1">
      <c r="A7" s="104" t="s">
        <v>5</v>
      </c>
      <c r="B7" s="104" t="s">
        <v>19</v>
      </c>
      <c r="C7" s="104" t="s">
        <v>20</v>
      </c>
      <c r="D7" s="88" t="s">
        <v>58</v>
      </c>
      <c r="E7" s="104" t="s">
        <v>103</v>
      </c>
      <c r="F7" s="93" t="s">
        <v>96</v>
      </c>
      <c r="G7" s="94"/>
      <c r="H7" s="127"/>
      <c r="I7" s="95" t="s">
        <v>91</v>
      </c>
      <c r="J7" s="110" t="s">
        <v>93</v>
      </c>
      <c r="K7" s="110" t="s">
        <v>94</v>
      </c>
      <c r="L7" s="95" t="s">
        <v>97</v>
      </c>
      <c r="M7" s="93" t="s">
        <v>111</v>
      </c>
      <c r="N7" s="94"/>
      <c r="O7" s="94"/>
      <c r="P7" s="93" t="s">
        <v>143</v>
      </c>
      <c r="Q7" s="94"/>
      <c r="R7" s="94"/>
      <c r="S7" s="99" t="s">
        <v>126</v>
      </c>
      <c r="T7" s="88" t="s">
        <v>127</v>
      </c>
      <c r="U7" s="88" t="s">
        <v>128</v>
      </c>
      <c r="V7" s="83" t="s">
        <v>144</v>
      </c>
    </row>
    <row r="8" spans="1:22" ht="9.75" customHeight="1">
      <c r="A8" s="107"/>
      <c r="B8" s="105"/>
      <c r="C8" s="105"/>
      <c r="D8" s="89"/>
      <c r="E8" s="107"/>
      <c r="F8" s="95" t="s">
        <v>15</v>
      </c>
      <c r="G8" s="130" t="s">
        <v>16</v>
      </c>
      <c r="H8" s="131"/>
      <c r="I8" s="102"/>
      <c r="J8" s="111"/>
      <c r="K8" s="111"/>
      <c r="L8" s="108"/>
      <c r="M8" s="95" t="s">
        <v>15</v>
      </c>
      <c r="N8" s="97" t="s">
        <v>101</v>
      </c>
      <c r="O8" s="98"/>
      <c r="P8" s="95" t="s">
        <v>15</v>
      </c>
      <c r="Q8" s="97" t="s">
        <v>101</v>
      </c>
      <c r="R8" s="98"/>
      <c r="S8" s="100"/>
      <c r="T8" s="89"/>
      <c r="U8" s="89"/>
      <c r="V8" s="91"/>
    </row>
    <row r="9" spans="1:22" ht="14.25" customHeight="1">
      <c r="A9" s="106"/>
      <c r="B9" s="106"/>
      <c r="C9" s="106"/>
      <c r="D9" s="106"/>
      <c r="E9" s="106"/>
      <c r="F9" s="129"/>
      <c r="G9" s="8" t="s">
        <v>17</v>
      </c>
      <c r="H9" s="8" t="s">
        <v>18</v>
      </c>
      <c r="I9" s="103"/>
      <c r="J9" s="112"/>
      <c r="K9" s="113"/>
      <c r="L9" s="109"/>
      <c r="M9" s="96"/>
      <c r="N9" s="8" t="s">
        <v>17</v>
      </c>
      <c r="O9" s="63" t="s">
        <v>18</v>
      </c>
      <c r="P9" s="96"/>
      <c r="Q9" s="8" t="s">
        <v>17</v>
      </c>
      <c r="R9" s="63" t="s">
        <v>18</v>
      </c>
      <c r="S9" s="101"/>
      <c r="T9" s="90"/>
      <c r="U9" s="90"/>
      <c r="V9" s="92"/>
    </row>
    <row r="10" spans="1:22" s="66" customFormat="1" ht="12">
      <c r="A10" s="10">
        <v>1</v>
      </c>
      <c r="B10" s="10">
        <v>2</v>
      </c>
      <c r="C10" s="10">
        <v>3</v>
      </c>
      <c r="D10" s="10">
        <v>4</v>
      </c>
      <c r="E10" s="10">
        <v>3</v>
      </c>
      <c r="F10" s="10">
        <v>6</v>
      </c>
      <c r="G10" s="10">
        <v>7</v>
      </c>
      <c r="H10" s="10">
        <v>8</v>
      </c>
      <c r="I10" s="10">
        <v>12</v>
      </c>
      <c r="J10" s="21">
        <v>13</v>
      </c>
      <c r="K10" s="21">
        <v>14</v>
      </c>
      <c r="L10" s="17">
        <v>15</v>
      </c>
      <c r="M10" s="10">
        <v>4</v>
      </c>
      <c r="N10" s="10">
        <v>5</v>
      </c>
      <c r="O10" s="17">
        <v>6</v>
      </c>
      <c r="P10" s="10">
        <v>4</v>
      </c>
      <c r="Q10" s="10">
        <v>5</v>
      </c>
      <c r="R10" s="10">
        <v>6</v>
      </c>
      <c r="S10" s="10">
        <v>7</v>
      </c>
      <c r="T10" s="10">
        <v>8</v>
      </c>
      <c r="U10" s="10">
        <v>9</v>
      </c>
      <c r="V10" s="10">
        <v>10</v>
      </c>
    </row>
    <row r="11" spans="1:22" ht="17.25" customHeight="1">
      <c r="A11" s="10">
        <v>1</v>
      </c>
      <c r="B11" s="11" t="s">
        <v>24</v>
      </c>
      <c r="C11" s="12" t="s">
        <v>25</v>
      </c>
      <c r="D11" s="12" t="s">
        <v>26</v>
      </c>
      <c r="E11" s="13" t="s">
        <v>75</v>
      </c>
      <c r="F11" s="35">
        <f>SUM(G11+H11)</f>
        <v>1323000</v>
      </c>
      <c r="G11" s="36">
        <v>1323000</v>
      </c>
      <c r="H11" s="9">
        <v>0</v>
      </c>
      <c r="I11" s="53">
        <v>517613.03</v>
      </c>
      <c r="J11" s="53">
        <v>517613.03</v>
      </c>
      <c r="K11" s="53"/>
      <c r="L11" s="54" t="e">
        <f>SUM(#REF!/F11)*100</f>
        <v>#REF!</v>
      </c>
      <c r="M11" s="52">
        <f aca="true" t="shared" si="0" ref="M11:M16">SUM(N11+O11)</f>
        <v>1773000</v>
      </c>
      <c r="N11" s="53">
        <v>1773000</v>
      </c>
      <c r="O11" s="64">
        <v>0</v>
      </c>
      <c r="P11" s="52">
        <f aca="true" t="shared" si="1" ref="P11:P16">SUM(Q11+R11)</f>
        <v>1773000</v>
      </c>
      <c r="Q11" s="53">
        <v>1773000</v>
      </c>
      <c r="R11" s="64">
        <v>0</v>
      </c>
      <c r="S11" s="70">
        <f>SUM(U11+T11)</f>
        <v>530757.3</v>
      </c>
      <c r="T11" s="67">
        <v>530757.3</v>
      </c>
      <c r="U11" s="67">
        <v>0</v>
      </c>
      <c r="V11" s="77">
        <f>SUM(S11/P11)</f>
        <v>0.29935549915397636</v>
      </c>
    </row>
    <row r="12" spans="1:22" ht="24">
      <c r="A12" s="10">
        <v>2</v>
      </c>
      <c r="B12" s="11" t="s">
        <v>24</v>
      </c>
      <c r="C12" s="12" t="s">
        <v>25</v>
      </c>
      <c r="D12" s="12" t="s">
        <v>26</v>
      </c>
      <c r="E12" s="13" t="s">
        <v>76</v>
      </c>
      <c r="F12" s="35">
        <f>SUM(G12+H12)</f>
        <v>1724000</v>
      </c>
      <c r="G12" s="36">
        <v>1724000</v>
      </c>
      <c r="H12" s="9">
        <v>0</v>
      </c>
      <c r="I12" s="53">
        <v>650358.56</v>
      </c>
      <c r="J12" s="53">
        <v>650358.56</v>
      </c>
      <c r="K12" s="53"/>
      <c r="L12" s="54" t="e">
        <f>SUM(#REF!/F12)*100</f>
        <v>#REF!</v>
      </c>
      <c r="M12" s="52">
        <f t="shared" si="0"/>
        <v>2521000</v>
      </c>
      <c r="N12" s="53">
        <v>2521000</v>
      </c>
      <c r="O12" s="64">
        <v>0</v>
      </c>
      <c r="P12" s="52">
        <f t="shared" si="1"/>
        <v>2521000</v>
      </c>
      <c r="Q12" s="53">
        <v>2521000</v>
      </c>
      <c r="R12" s="64">
        <v>0</v>
      </c>
      <c r="S12" s="70">
        <f aca="true" t="shared" si="2" ref="S12:S79">SUM(U12+T12)</f>
        <v>1061251.75</v>
      </c>
      <c r="T12" s="67">
        <v>1061251.75</v>
      </c>
      <c r="U12" s="67">
        <v>0</v>
      </c>
      <c r="V12" s="77">
        <f aca="true" t="shared" si="3" ref="V12:V76">SUM(S12/P12)</f>
        <v>0.42096459738199127</v>
      </c>
    </row>
    <row r="13" spans="1:22" ht="24">
      <c r="A13" s="10">
        <v>3</v>
      </c>
      <c r="B13" s="11" t="s">
        <v>24</v>
      </c>
      <c r="C13" s="12"/>
      <c r="D13" s="10"/>
      <c r="E13" s="13" t="s">
        <v>117</v>
      </c>
      <c r="F13" s="35"/>
      <c r="G13" s="36"/>
      <c r="H13" s="9"/>
      <c r="I13" s="53"/>
      <c r="J13" s="53"/>
      <c r="K13" s="53"/>
      <c r="L13" s="54"/>
      <c r="M13" s="52">
        <f>SUM(N13+O13)</f>
        <v>5000</v>
      </c>
      <c r="N13" s="53">
        <v>5000</v>
      </c>
      <c r="O13" s="64">
        <v>0</v>
      </c>
      <c r="P13" s="52">
        <f>SUM(Q13+R13)</f>
        <v>5000</v>
      </c>
      <c r="Q13" s="53">
        <v>5000</v>
      </c>
      <c r="R13" s="64">
        <v>0</v>
      </c>
      <c r="S13" s="70">
        <f>SUM(U13+T13)</f>
        <v>4486.82</v>
      </c>
      <c r="T13" s="67">
        <v>4486.82</v>
      </c>
      <c r="U13" s="67">
        <v>0</v>
      </c>
      <c r="V13" s="77">
        <f t="shared" si="3"/>
        <v>0.8973639999999999</v>
      </c>
    </row>
    <row r="14" spans="1:22" ht="64.5" customHeight="1">
      <c r="A14" s="17">
        <v>4</v>
      </c>
      <c r="B14" s="11" t="s">
        <v>24</v>
      </c>
      <c r="C14" s="12"/>
      <c r="D14" s="10"/>
      <c r="E14" s="13" t="s">
        <v>129</v>
      </c>
      <c r="F14" s="35"/>
      <c r="G14" s="36"/>
      <c r="H14" s="9"/>
      <c r="I14" s="53"/>
      <c r="J14" s="53"/>
      <c r="K14" s="53"/>
      <c r="L14" s="54"/>
      <c r="M14" s="52">
        <f>SUM(N14+O14)</f>
        <v>0</v>
      </c>
      <c r="N14" s="53">
        <v>0</v>
      </c>
      <c r="O14" s="64">
        <v>0</v>
      </c>
      <c r="P14" s="52">
        <f>SUM(Q14+R14)</f>
        <v>250600</v>
      </c>
      <c r="Q14" s="53">
        <v>0</v>
      </c>
      <c r="R14" s="64">
        <v>250600</v>
      </c>
      <c r="S14" s="70">
        <f>SUM(U14+T14)</f>
        <v>106495.1</v>
      </c>
      <c r="T14" s="67">
        <v>0</v>
      </c>
      <c r="U14" s="67">
        <v>106495.1</v>
      </c>
      <c r="V14" s="77">
        <f t="shared" si="3"/>
        <v>0.42496049481245013</v>
      </c>
    </row>
    <row r="15" spans="1:22" ht="96">
      <c r="A15" s="17">
        <v>5</v>
      </c>
      <c r="B15" s="11" t="s">
        <v>24</v>
      </c>
      <c r="C15" s="12"/>
      <c r="D15" s="10"/>
      <c r="E15" s="13" t="s">
        <v>82</v>
      </c>
      <c r="F15" s="35"/>
      <c r="G15" s="36"/>
      <c r="H15" s="9"/>
      <c r="I15" s="53"/>
      <c r="J15" s="53"/>
      <c r="K15" s="53"/>
      <c r="L15" s="54"/>
      <c r="M15" s="52">
        <f t="shared" si="0"/>
        <v>0</v>
      </c>
      <c r="N15" s="53">
        <v>0</v>
      </c>
      <c r="O15" s="64">
        <v>0</v>
      </c>
      <c r="P15" s="52">
        <f t="shared" si="1"/>
        <v>4078.43</v>
      </c>
      <c r="Q15" s="53">
        <v>4078.43</v>
      </c>
      <c r="R15" s="64">
        <v>0</v>
      </c>
      <c r="S15" s="70">
        <f t="shared" si="2"/>
        <v>4078.43</v>
      </c>
      <c r="T15" s="67">
        <v>4078.43</v>
      </c>
      <c r="U15" s="67">
        <v>0</v>
      </c>
      <c r="V15" s="77">
        <f t="shared" si="3"/>
        <v>1</v>
      </c>
    </row>
    <row r="16" spans="1:22" ht="120">
      <c r="A16" s="10">
        <v>6</v>
      </c>
      <c r="B16" s="11" t="s">
        <v>24</v>
      </c>
      <c r="C16" s="12"/>
      <c r="D16" s="10"/>
      <c r="E16" s="71" t="s">
        <v>130</v>
      </c>
      <c r="F16" s="35"/>
      <c r="G16" s="36"/>
      <c r="H16" s="9"/>
      <c r="I16" s="53"/>
      <c r="J16" s="53"/>
      <c r="K16" s="53"/>
      <c r="L16" s="54"/>
      <c r="M16" s="52">
        <f t="shared" si="0"/>
        <v>0</v>
      </c>
      <c r="N16" s="53">
        <v>0</v>
      </c>
      <c r="O16" s="64">
        <v>0</v>
      </c>
      <c r="P16" s="52">
        <f t="shared" si="1"/>
        <v>0</v>
      </c>
      <c r="Q16" s="53">
        <v>0</v>
      </c>
      <c r="R16" s="64">
        <v>0</v>
      </c>
      <c r="S16" s="70">
        <f t="shared" si="2"/>
        <v>79.97</v>
      </c>
      <c r="T16" s="67">
        <v>79.97</v>
      </c>
      <c r="U16" s="67">
        <v>0</v>
      </c>
      <c r="V16" s="77">
        <v>0</v>
      </c>
    </row>
    <row r="17" spans="1:22" s="33" customFormat="1" ht="15.75" customHeight="1">
      <c r="A17" s="118" t="s">
        <v>21</v>
      </c>
      <c r="B17" s="119"/>
      <c r="C17" s="119"/>
      <c r="D17" s="121"/>
      <c r="E17" s="122"/>
      <c r="F17" s="37" t="e">
        <f>SUM(H17+G17)</f>
        <v>#REF!</v>
      </c>
      <c r="G17" s="37">
        <f>SUM(G11:G12)</f>
        <v>3047000</v>
      </c>
      <c r="H17" s="37" t="e">
        <f>SUM(#REF!)</f>
        <v>#REF!</v>
      </c>
      <c r="I17" s="48" t="e">
        <f>SUM(J17+K17)</f>
        <v>#REF!</v>
      </c>
      <c r="J17" s="48">
        <f>SUM(J11:J12)</f>
        <v>1167971.59</v>
      </c>
      <c r="K17" s="48" t="e">
        <f>SUM(#REF!)</f>
        <v>#REF!</v>
      </c>
      <c r="L17" s="54" t="e">
        <f>SUM(#REF!/F17)*100</f>
        <v>#REF!</v>
      </c>
      <c r="M17" s="48">
        <f>SUM(O17+N17)</f>
        <v>4299000</v>
      </c>
      <c r="N17" s="48">
        <f>SUM(N11:N16)</f>
        <v>4299000</v>
      </c>
      <c r="O17" s="55">
        <f>SUM(O11:O16)</f>
        <v>0</v>
      </c>
      <c r="P17" s="48">
        <f>SUM(R17+Q17)</f>
        <v>4553678.43</v>
      </c>
      <c r="Q17" s="48">
        <f>SUM(Q11:Q16)</f>
        <v>4303078.43</v>
      </c>
      <c r="R17" s="55">
        <f>SUM(R11:R16)</f>
        <v>250600</v>
      </c>
      <c r="S17" s="70">
        <f t="shared" si="2"/>
        <v>1707149.37</v>
      </c>
      <c r="T17" s="68">
        <f>SUM(T11:T16)</f>
        <v>1600654.27</v>
      </c>
      <c r="U17" s="68">
        <f>SUM(U11:U16)</f>
        <v>106495.1</v>
      </c>
      <c r="V17" s="80">
        <f t="shared" si="3"/>
        <v>0.37489458165362816</v>
      </c>
    </row>
    <row r="18" spans="1:22" ht="24">
      <c r="A18" s="10">
        <v>1</v>
      </c>
      <c r="B18" s="14">
        <v>700</v>
      </c>
      <c r="C18" s="10">
        <v>70004</v>
      </c>
      <c r="D18" s="12" t="s">
        <v>26</v>
      </c>
      <c r="E18" s="15" t="s">
        <v>74</v>
      </c>
      <c r="F18" s="35">
        <f aca="true" t="shared" si="4" ref="F18:F23">SUM(G18+H18)</f>
        <v>6000</v>
      </c>
      <c r="G18" s="9">
        <v>6000</v>
      </c>
      <c r="H18" s="9"/>
      <c r="I18" s="53">
        <v>5237.89</v>
      </c>
      <c r="J18" s="53">
        <v>5237.89</v>
      </c>
      <c r="K18" s="53"/>
      <c r="L18" s="54" t="e">
        <f>SUM(#REF!/F18)*100</f>
        <v>#REF!</v>
      </c>
      <c r="M18" s="52">
        <f aca="true" t="shared" si="5" ref="M18:M25">SUM(N18+O18)</f>
        <v>15000</v>
      </c>
      <c r="N18" s="53">
        <v>15000</v>
      </c>
      <c r="O18" s="64">
        <v>0</v>
      </c>
      <c r="P18" s="52">
        <f aca="true" t="shared" si="6" ref="P18:P25">SUM(Q18+R18)</f>
        <v>15000</v>
      </c>
      <c r="Q18" s="53">
        <v>15000</v>
      </c>
      <c r="R18" s="64">
        <v>0</v>
      </c>
      <c r="S18" s="70">
        <f t="shared" si="2"/>
        <v>4257.49</v>
      </c>
      <c r="T18" s="67">
        <v>4257.49</v>
      </c>
      <c r="U18" s="67">
        <v>0</v>
      </c>
      <c r="V18" s="77">
        <f t="shared" si="3"/>
        <v>0.2838326666666667</v>
      </c>
    </row>
    <row r="19" spans="1:22" ht="36">
      <c r="A19" s="10">
        <v>2</v>
      </c>
      <c r="B19" s="14">
        <v>700</v>
      </c>
      <c r="C19" s="10">
        <v>70004</v>
      </c>
      <c r="D19" s="12" t="s">
        <v>39</v>
      </c>
      <c r="E19" s="15" t="s">
        <v>118</v>
      </c>
      <c r="F19" s="35">
        <f t="shared" si="4"/>
        <v>0</v>
      </c>
      <c r="G19" s="9">
        <v>0</v>
      </c>
      <c r="H19" s="9">
        <v>0</v>
      </c>
      <c r="I19" s="53">
        <v>257.25</v>
      </c>
      <c r="J19" s="53">
        <v>257.25</v>
      </c>
      <c r="K19" s="53"/>
      <c r="L19" s="54" t="e">
        <f>SUM(#REF!/F19)*100</f>
        <v>#REF!</v>
      </c>
      <c r="M19" s="52">
        <f t="shared" si="5"/>
        <v>500</v>
      </c>
      <c r="N19" s="53">
        <v>500</v>
      </c>
      <c r="O19" s="64">
        <v>0</v>
      </c>
      <c r="P19" s="52">
        <f t="shared" si="6"/>
        <v>500</v>
      </c>
      <c r="Q19" s="53">
        <v>500</v>
      </c>
      <c r="R19" s="64">
        <v>0</v>
      </c>
      <c r="S19" s="70">
        <f t="shared" si="2"/>
        <v>21.47</v>
      </c>
      <c r="T19" s="67">
        <v>21.47</v>
      </c>
      <c r="U19" s="67">
        <v>0</v>
      </c>
      <c r="V19" s="77">
        <f t="shared" si="3"/>
        <v>0.04294</v>
      </c>
    </row>
    <row r="20" spans="1:22" ht="36">
      <c r="A20" s="10">
        <v>3</v>
      </c>
      <c r="B20" s="14">
        <v>700</v>
      </c>
      <c r="C20" s="10">
        <v>70005</v>
      </c>
      <c r="D20" s="12" t="s">
        <v>27</v>
      </c>
      <c r="E20" s="15" t="s">
        <v>63</v>
      </c>
      <c r="F20" s="35">
        <f t="shared" si="4"/>
        <v>209697</v>
      </c>
      <c r="G20" s="36">
        <v>209697</v>
      </c>
      <c r="H20" s="9">
        <v>0</v>
      </c>
      <c r="I20" s="53">
        <v>146853.71</v>
      </c>
      <c r="J20" s="53">
        <v>146853.71</v>
      </c>
      <c r="K20" s="53"/>
      <c r="L20" s="54" t="e">
        <f>SUM(#REF!/F20)*100</f>
        <v>#REF!</v>
      </c>
      <c r="M20" s="52">
        <f t="shared" si="5"/>
        <v>168000</v>
      </c>
      <c r="N20" s="53">
        <v>168000</v>
      </c>
      <c r="O20" s="64">
        <v>0</v>
      </c>
      <c r="P20" s="52">
        <f t="shared" si="6"/>
        <v>168000</v>
      </c>
      <c r="Q20" s="53">
        <v>168000</v>
      </c>
      <c r="R20" s="64">
        <v>0</v>
      </c>
      <c r="S20" s="70">
        <f t="shared" si="2"/>
        <v>120665.36</v>
      </c>
      <c r="T20" s="67">
        <v>120665.36</v>
      </c>
      <c r="U20" s="67">
        <v>0</v>
      </c>
      <c r="V20" s="77">
        <f t="shared" si="3"/>
        <v>0.7182461904761904</v>
      </c>
    </row>
    <row r="21" spans="1:22" ht="72">
      <c r="A21" s="10">
        <v>4</v>
      </c>
      <c r="B21" s="14">
        <v>700</v>
      </c>
      <c r="C21" s="10">
        <v>70005</v>
      </c>
      <c r="D21" s="12" t="s">
        <v>29</v>
      </c>
      <c r="E21" s="15" t="s">
        <v>98</v>
      </c>
      <c r="F21" s="35">
        <f t="shared" si="4"/>
        <v>479557</v>
      </c>
      <c r="G21" s="36">
        <v>479557</v>
      </c>
      <c r="H21" s="9">
        <v>0</v>
      </c>
      <c r="I21" s="53">
        <v>271047.73</v>
      </c>
      <c r="J21" s="53">
        <v>271047.73</v>
      </c>
      <c r="K21" s="53"/>
      <c r="L21" s="54" t="e">
        <f>SUM(#REF!/F21)*100</f>
        <v>#REF!</v>
      </c>
      <c r="M21" s="52">
        <f t="shared" si="5"/>
        <v>504000</v>
      </c>
      <c r="N21" s="53">
        <v>504000</v>
      </c>
      <c r="O21" s="64">
        <v>0</v>
      </c>
      <c r="P21" s="52">
        <f t="shared" si="6"/>
        <v>504000</v>
      </c>
      <c r="Q21" s="53">
        <v>504000</v>
      </c>
      <c r="R21" s="64">
        <v>0</v>
      </c>
      <c r="S21" s="70">
        <f t="shared" si="2"/>
        <v>279240.56</v>
      </c>
      <c r="T21" s="67">
        <v>279240.56</v>
      </c>
      <c r="U21" s="67">
        <v>0</v>
      </c>
      <c r="V21" s="77">
        <f t="shared" si="3"/>
        <v>0.5540487301587301</v>
      </c>
    </row>
    <row r="22" spans="1:22" ht="48">
      <c r="A22" s="10">
        <v>5</v>
      </c>
      <c r="B22" s="14">
        <v>700</v>
      </c>
      <c r="C22" s="10">
        <v>70005</v>
      </c>
      <c r="D22" s="12" t="s">
        <v>30</v>
      </c>
      <c r="E22" s="15" t="s">
        <v>62</v>
      </c>
      <c r="F22" s="35">
        <f t="shared" si="4"/>
        <v>374180</v>
      </c>
      <c r="G22" s="36"/>
      <c r="H22" s="36">
        <v>374180</v>
      </c>
      <c r="I22" s="53">
        <v>373207.61</v>
      </c>
      <c r="J22" s="53"/>
      <c r="K22" s="53">
        <v>373207.61</v>
      </c>
      <c r="L22" s="54" t="e">
        <f>SUM(#REF!/F22)*100</f>
        <v>#REF!</v>
      </c>
      <c r="M22" s="52">
        <f t="shared" si="5"/>
        <v>20000</v>
      </c>
      <c r="N22" s="53">
        <v>0</v>
      </c>
      <c r="O22" s="64">
        <v>20000</v>
      </c>
      <c r="P22" s="52">
        <f t="shared" si="6"/>
        <v>20000</v>
      </c>
      <c r="Q22" s="53">
        <v>0</v>
      </c>
      <c r="R22" s="64">
        <v>20000</v>
      </c>
      <c r="S22" s="70">
        <f t="shared" si="2"/>
        <v>98424.31</v>
      </c>
      <c r="T22" s="67">
        <v>0</v>
      </c>
      <c r="U22" s="67">
        <v>98424.31</v>
      </c>
      <c r="V22" s="77">
        <f t="shared" si="3"/>
        <v>4.9212155</v>
      </c>
    </row>
    <row r="23" spans="1:22" ht="48">
      <c r="A23" s="10">
        <v>6</v>
      </c>
      <c r="B23" s="14">
        <v>700</v>
      </c>
      <c r="C23" s="10">
        <v>70005</v>
      </c>
      <c r="D23" s="12" t="s">
        <v>39</v>
      </c>
      <c r="E23" s="29" t="s">
        <v>119</v>
      </c>
      <c r="F23" s="35">
        <f t="shared" si="4"/>
        <v>2745</v>
      </c>
      <c r="G23" s="36">
        <v>2745</v>
      </c>
      <c r="H23" s="36">
        <v>0</v>
      </c>
      <c r="I23" s="53">
        <v>4136.71</v>
      </c>
      <c r="J23" s="53">
        <v>4136.71</v>
      </c>
      <c r="K23" s="53"/>
      <c r="L23" s="54" t="e">
        <f>SUM(#REF!/F23)*100</f>
        <v>#REF!</v>
      </c>
      <c r="M23" s="52">
        <f t="shared" si="5"/>
        <v>4500</v>
      </c>
      <c r="N23" s="53">
        <v>4500</v>
      </c>
      <c r="O23" s="64">
        <v>0</v>
      </c>
      <c r="P23" s="52">
        <f t="shared" si="6"/>
        <v>4500</v>
      </c>
      <c r="Q23" s="53">
        <v>4500</v>
      </c>
      <c r="R23" s="64">
        <v>0</v>
      </c>
      <c r="S23" s="70">
        <f t="shared" si="2"/>
        <v>3373.64</v>
      </c>
      <c r="T23" s="67">
        <v>3373.64</v>
      </c>
      <c r="U23" s="67">
        <v>0</v>
      </c>
      <c r="V23" s="77">
        <f t="shared" si="3"/>
        <v>0.7496977777777778</v>
      </c>
    </row>
    <row r="24" spans="1:22" ht="27" customHeight="1">
      <c r="A24" s="17">
        <v>7</v>
      </c>
      <c r="B24" s="14">
        <v>700</v>
      </c>
      <c r="C24" s="45"/>
      <c r="D24" s="44"/>
      <c r="E24" s="29" t="s">
        <v>149</v>
      </c>
      <c r="F24" s="35"/>
      <c r="G24" s="36"/>
      <c r="H24" s="36"/>
      <c r="I24" s="53"/>
      <c r="J24" s="53"/>
      <c r="K24" s="53"/>
      <c r="L24" s="54"/>
      <c r="M24" s="52">
        <f t="shared" si="5"/>
        <v>0</v>
      </c>
      <c r="N24" s="53">
        <v>0</v>
      </c>
      <c r="O24" s="64">
        <v>0</v>
      </c>
      <c r="P24" s="52">
        <f t="shared" si="6"/>
        <v>0</v>
      </c>
      <c r="Q24" s="53">
        <v>0</v>
      </c>
      <c r="R24" s="64">
        <v>0</v>
      </c>
      <c r="S24" s="70">
        <f t="shared" si="2"/>
        <v>800</v>
      </c>
      <c r="T24" s="67">
        <v>800</v>
      </c>
      <c r="U24" s="67">
        <v>0</v>
      </c>
      <c r="V24" s="77">
        <v>0</v>
      </c>
    </row>
    <row r="25" spans="1:22" ht="27" customHeight="1">
      <c r="A25" s="17">
        <v>8</v>
      </c>
      <c r="B25" s="14">
        <v>700</v>
      </c>
      <c r="C25" s="45"/>
      <c r="D25" s="44"/>
      <c r="E25" s="29" t="s">
        <v>150</v>
      </c>
      <c r="F25" s="35"/>
      <c r="G25" s="36"/>
      <c r="H25" s="36"/>
      <c r="I25" s="53"/>
      <c r="J25" s="53"/>
      <c r="K25" s="53"/>
      <c r="L25" s="54"/>
      <c r="M25" s="52">
        <f t="shared" si="5"/>
        <v>0</v>
      </c>
      <c r="N25" s="53">
        <v>0</v>
      </c>
      <c r="O25" s="64">
        <v>0</v>
      </c>
      <c r="P25" s="52">
        <f t="shared" si="6"/>
        <v>0</v>
      </c>
      <c r="Q25" s="53">
        <v>0</v>
      </c>
      <c r="R25" s="64">
        <v>0</v>
      </c>
      <c r="S25" s="70">
        <f t="shared" si="2"/>
        <v>228</v>
      </c>
      <c r="T25" s="67">
        <v>228</v>
      </c>
      <c r="U25" s="67">
        <v>0</v>
      </c>
      <c r="V25" s="77">
        <v>0</v>
      </c>
    </row>
    <row r="26" spans="1:23" s="34" customFormat="1" ht="12">
      <c r="A26" s="118" t="s">
        <v>22</v>
      </c>
      <c r="B26" s="119"/>
      <c r="C26" s="119"/>
      <c r="D26" s="121"/>
      <c r="E26" s="122"/>
      <c r="F26" s="37">
        <f>SUM(F18:F23)</f>
        <v>1072179</v>
      </c>
      <c r="G26" s="38">
        <f>SUM(G18:G23)</f>
        <v>697999</v>
      </c>
      <c r="H26" s="38">
        <f>SUM(H22:H23)</f>
        <v>374180</v>
      </c>
      <c r="I26" s="48">
        <f>SUM(K26+J26)</f>
        <v>800740.8999999999</v>
      </c>
      <c r="J26" s="48">
        <f>SUM(J18:J23)</f>
        <v>427533.29</v>
      </c>
      <c r="K26" s="48">
        <f>SUM(K22:K23)</f>
        <v>373207.61</v>
      </c>
      <c r="L26" s="54" t="e">
        <f>SUM(#REF!/F26)*100</f>
        <v>#REF!</v>
      </c>
      <c r="M26" s="48">
        <f>SUM(M18:M23)</f>
        <v>712000</v>
      </c>
      <c r="N26" s="48">
        <f>SUM(N18:N25)</f>
        <v>692000</v>
      </c>
      <c r="O26" s="55">
        <f>SUM(O22:O23)</f>
        <v>20000</v>
      </c>
      <c r="P26" s="48">
        <f>SUM(P18:P23)</f>
        <v>712000</v>
      </c>
      <c r="Q26" s="48">
        <f>SUM(Q18:Q25)</f>
        <v>692000</v>
      </c>
      <c r="R26" s="55">
        <f>SUM(R22:R23)</f>
        <v>20000</v>
      </c>
      <c r="S26" s="70">
        <f t="shared" si="2"/>
        <v>507010.83</v>
      </c>
      <c r="T26" s="68">
        <f>SUM(T18:T25)</f>
        <v>408586.52</v>
      </c>
      <c r="U26" s="68">
        <f>SUM(U18:U25)</f>
        <v>98424.31</v>
      </c>
      <c r="V26" s="80">
        <f t="shared" si="3"/>
        <v>0.7120938623595506</v>
      </c>
      <c r="W26" s="72"/>
    </row>
    <row r="27" spans="1:22" ht="53.25" customHeight="1" hidden="1">
      <c r="A27" s="10">
        <v>1</v>
      </c>
      <c r="B27" s="14">
        <v>750</v>
      </c>
      <c r="C27" s="10">
        <v>75011</v>
      </c>
      <c r="D27" s="10">
        <v>2360</v>
      </c>
      <c r="E27" s="13" t="s">
        <v>6</v>
      </c>
      <c r="F27" s="35">
        <f>SUM(G27+H27)</f>
        <v>2438</v>
      </c>
      <c r="G27" s="36">
        <v>2438</v>
      </c>
      <c r="H27" s="9">
        <v>0</v>
      </c>
      <c r="I27" s="53">
        <v>731</v>
      </c>
      <c r="J27" s="53">
        <v>731</v>
      </c>
      <c r="K27" s="53"/>
      <c r="L27" s="54" t="e">
        <f>SUM(#REF!/F27)*100</f>
        <v>#REF!</v>
      </c>
      <c r="M27" s="52">
        <f aca="true" t="shared" si="7" ref="M27:M33">SUM(N27+O27)</f>
        <v>0</v>
      </c>
      <c r="N27" s="53"/>
      <c r="O27" s="64">
        <v>0</v>
      </c>
      <c r="P27" s="52">
        <f aca="true" t="shared" si="8" ref="P27:P33">SUM(Q27+R27)</f>
        <v>0</v>
      </c>
      <c r="Q27" s="53"/>
      <c r="R27" s="64">
        <v>0</v>
      </c>
      <c r="S27" s="70">
        <f t="shared" si="2"/>
        <v>0</v>
      </c>
      <c r="T27" s="67"/>
      <c r="U27" s="67"/>
      <c r="V27" s="78" t="e">
        <f t="shared" si="3"/>
        <v>#DIV/0!</v>
      </c>
    </row>
    <row r="28" spans="1:22" ht="60">
      <c r="A28" s="10">
        <v>1</v>
      </c>
      <c r="B28" s="14">
        <v>710</v>
      </c>
      <c r="C28" s="10"/>
      <c r="D28" s="10"/>
      <c r="E28" s="13" t="s">
        <v>115</v>
      </c>
      <c r="F28" s="35"/>
      <c r="G28" s="36"/>
      <c r="H28" s="9"/>
      <c r="I28" s="53"/>
      <c r="J28" s="53"/>
      <c r="K28" s="53"/>
      <c r="L28" s="54"/>
      <c r="M28" s="52">
        <f>SUM(N28+O28)</f>
        <v>5000</v>
      </c>
      <c r="N28" s="53">
        <v>5000</v>
      </c>
      <c r="O28" s="64">
        <v>0</v>
      </c>
      <c r="P28" s="52">
        <f t="shared" si="8"/>
        <v>5000</v>
      </c>
      <c r="Q28" s="53">
        <v>5000</v>
      </c>
      <c r="R28" s="64">
        <v>0</v>
      </c>
      <c r="S28" s="70">
        <f t="shared" si="2"/>
        <v>0</v>
      </c>
      <c r="T28" s="67">
        <v>0</v>
      </c>
      <c r="U28" s="67">
        <v>0</v>
      </c>
      <c r="V28" s="77">
        <f t="shared" si="3"/>
        <v>0</v>
      </c>
    </row>
    <row r="29" spans="1:22" ht="15" customHeight="1">
      <c r="A29" s="118" t="s">
        <v>116</v>
      </c>
      <c r="B29" s="119"/>
      <c r="C29" s="119"/>
      <c r="D29" s="121"/>
      <c r="E29" s="122"/>
      <c r="F29" s="35"/>
      <c r="G29" s="36"/>
      <c r="H29" s="9"/>
      <c r="I29" s="53"/>
      <c r="J29" s="53"/>
      <c r="K29" s="53"/>
      <c r="L29" s="54"/>
      <c r="M29" s="52">
        <f>SUM(N29+O29)</f>
        <v>5000</v>
      </c>
      <c r="N29" s="53">
        <v>5000</v>
      </c>
      <c r="O29" s="64">
        <v>0</v>
      </c>
      <c r="P29" s="52">
        <f t="shared" si="8"/>
        <v>5000</v>
      </c>
      <c r="Q29" s="52">
        <v>5000</v>
      </c>
      <c r="R29" s="54">
        <v>0</v>
      </c>
      <c r="S29" s="70">
        <f t="shared" si="2"/>
        <v>0</v>
      </c>
      <c r="T29" s="70">
        <v>0</v>
      </c>
      <c r="U29" s="70">
        <v>0</v>
      </c>
      <c r="V29" s="80">
        <f t="shared" si="3"/>
        <v>0</v>
      </c>
    </row>
    <row r="30" spans="1:22" ht="72">
      <c r="A30" s="10">
        <v>1</v>
      </c>
      <c r="B30" s="14">
        <v>750</v>
      </c>
      <c r="C30" s="10">
        <v>75011</v>
      </c>
      <c r="D30" s="10">
        <v>2010</v>
      </c>
      <c r="E30" s="13" t="s">
        <v>66</v>
      </c>
      <c r="F30" s="35">
        <f>SUM(G30+H30)</f>
        <v>81312</v>
      </c>
      <c r="G30" s="36">
        <v>81312</v>
      </c>
      <c r="H30" s="36">
        <v>0</v>
      </c>
      <c r="I30" s="53">
        <v>41281</v>
      </c>
      <c r="J30" s="53">
        <v>41281</v>
      </c>
      <c r="K30" s="53"/>
      <c r="L30" s="54" t="e">
        <f>SUM(#REF!/F30)*100</f>
        <v>#REF!</v>
      </c>
      <c r="M30" s="52">
        <f t="shared" si="7"/>
        <v>81312</v>
      </c>
      <c r="N30" s="53">
        <v>81312</v>
      </c>
      <c r="O30" s="64">
        <v>0</v>
      </c>
      <c r="P30" s="52">
        <f t="shared" si="8"/>
        <v>81312</v>
      </c>
      <c r="Q30" s="53">
        <v>81312</v>
      </c>
      <c r="R30" s="64">
        <v>0</v>
      </c>
      <c r="S30" s="70">
        <f t="shared" si="2"/>
        <v>43785</v>
      </c>
      <c r="T30" s="67">
        <v>43785</v>
      </c>
      <c r="U30" s="67">
        <v>0</v>
      </c>
      <c r="V30" s="77">
        <f t="shared" si="3"/>
        <v>0.5384814049586777</v>
      </c>
    </row>
    <row r="31" spans="1:22" ht="41.25" customHeight="1">
      <c r="A31" s="10">
        <v>2</v>
      </c>
      <c r="B31" s="14">
        <v>750</v>
      </c>
      <c r="C31" s="10"/>
      <c r="D31" s="12"/>
      <c r="E31" s="13" t="s">
        <v>104</v>
      </c>
      <c r="F31" s="35"/>
      <c r="G31" s="36"/>
      <c r="H31" s="36"/>
      <c r="I31" s="53"/>
      <c r="J31" s="53"/>
      <c r="K31" s="53"/>
      <c r="L31" s="54"/>
      <c r="M31" s="52">
        <f t="shared" si="7"/>
        <v>29</v>
      </c>
      <c r="N31" s="53">
        <v>29</v>
      </c>
      <c r="O31" s="64">
        <v>0</v>
      </c>
      <c r="P31" s="52">
        <f t="shared" si="8"/>
        <v>29</v>
      </c>
      <c r="Q31" s="53">
        <v>29</v>
      </c>
      <c r="R31" s="64">
        <v>0</v>
      </c>
      <c r="S31" s="70">
        <f t="shared" si="2"/>
        <v>12.4</v>
      </c>
      <c r="T31" s="67">
        <v>12.4</v>
      </c>
      <c r="U31" s="67">
        <v>0</v>
      </c>
      <c r="V31" s="77">
        <f t="shared" si="3"/>
        <v>0.42758620689655175</v>
      </c>
    </row>
    <row r="32" spans="1:22" ht="51" customHeight="1">
      <c r="A32" s="10">
        <v>3</v>
      </c>
      <c r="B32" s="14">
        <v>750</v>
      </c>
      <c r="C32" s="10">
        <v>75023</v>
      </c>
      <c r="D32" s="12" t="s">
        <v>31</v>
      </c>
      <c r="E32" s="13" t="s">
        <v>55</v>
      </c>
      <c r="F32" s="35">
        <f>SUM(G32+H32)</f>
        <v>2000</v>
      </c>
      <c r="G32" s="36">
        <v>2000</v>
      </c>
      <c r="H32" s="9"/>
      <c r="I32" s="53">
        <v>522</v>
      </c>
      <c r="J32" s="53">
        <v>522</v>
      </c>
      <c r="K32" s="53"/>
      <c r="L32" s="54" t="e">
        <f>SUM(#REF!/F32)*100</f>
        <v>#REF!</v>
      </c>
      <c r="M32" s="52">
        <f t="shared" si="7"/>
        <v>1200</v>
      </c>
      <c r="N32" s="53">
        <v>1200</v>
      </c>
      <c r="O32" s="64">
        <v>0</v>
      </c>
      <c r="P32" s="52">
        <f t="shared" si="8"/>
        <v>1200</v>
      </c>
      <c r="Q32" s="53">
        <v>1200</v>
      </c>
      <c r="R32" s="64">
        <v>0</v>
      </c>
      <c r="S32" s="70">
        <f t="shared" si="2"/>
        <v>4085.93</v>
      </c>
      <c r="T32" s="67">
        <v>4085.93</v>
      </c>
      <c r="U32" s="67">
        <v>0</v>
      </c>
      <c r="V32" s="77">
        <f t="shared" si="3"/>
        <v>3.4049416666666663</v>
      </c>
    </row>
    <row r="33" spans="1:22" ht="74.25" customHeight="1">
      <c r="A33" s="17">
        <v>4</v>
      </c>
      <c r="B33" s="14">
        <v>750</v>
      </c>
      <c r="C33" s="45"/>
      <c r="D33" s="44"/>
      <c r="E33" s="13" t="s">
        <v>131</v>
      </c>
      <c r="F33" s="35"/>
      <c r="G33" s="36"/>
      <c r="H33" s="9"/>
      <c r="I33" s="53"/>
      <c r="J33" s="53"/>
      <c r="K33" s="53"/>
      <c r="L33" s="54"/>
      <c r="M33" s="52">
        <f t="shared" si="7"/>
        <v>0</v>
      </c>
      <c r="N33" s="53">
        <v>0</v>
      </c>
      <c r="O33" s="64">
        <v>0</v>
      </c>
      <c r="P33" s="52">
        <f t="shared" si="8"/>
        <v>16101</v>
      </c>
      <c r="Q33" s="53">
        <v>16101</v>
      </c>
      <c r="R33" s="64">
        <v>0</v>
      </c>
      <c r="S33" s="70">
        <f t="shared" si="2"/>
        <v>16101</v>
      </c>
      <c r="T33" s="67">
        <v>16101</v>
      </c>
      <c r="U33" s="67">
        <v>0</v>
      </c>
      <c r="V33" s="77">
        <f t="shared" si="3"/>
        <v>1</v>
      </c>
    </row>
    <row r="34" spans="1:22" s="34" customFormat="1" ht="17.25" customHeight="1">
      <c r="A34" s="118" t="s">
        <v>23</v>
      </c>
      <c r="B34" s="119"/>
      <c r="C34" s="119"/>
      <c r="D34" s="119"/>
      <c r="E34" s="120"/>
      <c r="F34" s="37">
        <f>SUM(F27:F32)</f>
        <v>85750</v>
      </c>
      <c r="G34" s="37">
        <f>SUM(G27:G32)</f>
        <v>85750</v>
      </c>
      <c r="H34" s="37">
        <f>SUM(H27:H32)</f>
        <v>0</v>
      </c>
      <c r="I34" s="48">
        <f>SUM(I27:I32)</f>
        <v>42534</v>
      </c>
      <c r="J34" s="48">
        <f>SUM(J27:J32)</f>
        <v>42534</v>
      </c>
      <c r="K34" s="56">
        <v>0</v>
      </c>
      <c r="L34" s="55" t="e">
        <f>SUM(#REF!/F34)*100</f>
        <v>#REF!</v>
      </c>
      <c r="M34" s="48">
        <f>SUM(M30:M32)</f>
        <v>82541</v>
      </c>
      <c r="N34" s="48">
        <f>SUM(N30:N32)</f>
        <v>82541</v>
      </c>
      <c r="O34" s="55">
        <f>SUM(O27:O33)</f>
        <v>0</v>
      </c>
      <c r="P34" s="48">
        <f>SUM(P30:P33)</f>
        <v>98642</v>
      </c>
      <c r="Q34" s="48">
        <f>SUM(Q30:Q33)</f>
        <v>98642</v>
      </c>
      <c r="R34" s="55">
        <f>SUM(R27:R33)</f>
        <v>0</v>
      </c>
      <c r="S34" s="70">
        <f t="shared" si="2"/>
        <v>63984.33</v>
      </c>
      <c r="T34" s="68">
        <f>SUM(T30:T33)</f>
        <v>63984.33</v>
      </c>
      <c r="U34" s="68">
        <f>SUM(U30:U33)</f>
        <v>0</v>
      </c>
      <c r="V34" s="80">
        <f t="shared" si="3"/>
        <v>0.648651994079601</v>
      </c>
    </row>
    <row r="35" spans="1:22" ht="87.75" customHeight="1">
      <c r="A35" s="10">
        <v>1</v>
      </c>
      <c r="B35" s="14">
        <v>751</v>
      </c>
      <c r="C35" s="10">
        <v>75101</v>
      </c>
      <c r="D35" s="10">
        <v>2010</v>
      </c>
      <c r="E35" s="13" t="s">
        <v>132</v>
      </c>
      <c r="F35" s="35">
        <f>SUM(G35+H35)</f>
        <v>2509</v>
      </c>
      <c r="G35" s="36">
        <v>2509</v>
      </c>
      <c r="H35" s="36">
        <v>0</v>
      </c>
      <c r="I35" s="53">
        <v>1249</v>
      </c>
      <c r="J35" s="53">
        <v>1249</v>
      </c>
      <c r="K35" s="53"/>
      <c r="L35" s="54" t="e">
        <f>SUM(#REF!/F35)*100</f>
        <v>#REF!</v>
      </c>
      <c r="M35" s="52">
        <f>SUM(N35+O35)</f>
        <v>2609</v>
      </c>
      <c r="N35" s="53">
        <v>2609</v>
      </c>
      <c r="O35" s="64">
        <v>0</v>
      </c>
      <c r="P35" s="52">
        <f>SUM(Q35+R35)</f>
        <v>2609</v>
      </c>
      <c r="Q35" s="53">
        <v>2609</v>
      </c>
      <c r="R35" s="64">
        <v>0</v>
      </c>
      <c r="S35" s="70">
        <f t="shared" si="2"/>
        <v>1307</v>
      </c>
      <c r="T35" s="67">
        <v>1307</v>
      </c>
      <c r="U35" s="67">
        <v>0</v>
      </c>
      <c r="V35" s="77">
        <f t="shared" si="3"/>
        <v>0.5009582215408203</v>
      </c>
    </row>
    <row r="36" spans="1:22" ht="86.25" customHeight="1">
      <c r="A36" s="10">
        <v>2</v>
      </c>
      <c r="B36" s="14">
        <v>751</v>
      </c>
      <c r="C36" s="10">
        <v>75113</v>
      </c>
      <c r="D36" s="10">
        <v>2010</v>
      </c>
      <c r="E36" s="13" t="s">
        <v>146</v>
      </c>
      <c r="F36" s="35">
        <f>SUM(G36+H36)</f>
        <v>19092</v>
      </c>
      <c r="G36" s="36">
        <v>19092</v>
      </c>
      <c r="H36" s="36">
        <v>0</v>
      </c>
      <c r="I36" s="53">
        <v>19092</v>
      </c>
      <c r="J36" s="53">
        <v>19092</v>
      </c>
      <c r="K36" s="53"/>
      <c r="L36" s="54" t="e">
        <f>SUM(#REF!/F36)*100</f>
        <v>#REF!</v>
      </c>
      <c r="M36" s="52">
        <f>SUM(N36+O36)</f>
        <v>0</v>
      </c>
      <c r="N36" s="53">
        <v>0</v>
      </c>
      <c r="O36" s="64">
        <v>0</v>
      </c>
      <c r="P36" s="52">
        <f>SUM(Q36+R36)</f>
        <v>4647</v>
      </c>
      <c r="Q36" s="53">
        <v>4647</v>
      </c>
      <c r="R36" s="64">
        <v>0</v>
      </c>
      <c r="S36" s="70">
        <f t="shared" si="2"/>
        <v>4647</v>
      </c>
      <c r="T36" s="67">
        <v>4647</v>
      </c>
      <c r="U36" s="67">
        <v>0</v>
      </c>
      <c r="V36" s="77">
        <f t="shared" si="3"/>
        <v>1</v>
      </c>
    </row>
    <row r="37" spans="1:22" s="34" customFormat="1" ht="23.25" customHeight="1">
      <c r="A37" s="114" t="s">
        <v>83</v>
      </c>
      <c r="B37" s="115"/>
      <c r="C37" s="115"/>
      <c r="D37" s="115"/>
      <c r="E37" s="128"/>
      <c r="F37" s="37">
        <f>SUM(F35:F36)</f>
        <v>21601</v>
      </c>
      <c r="G37" s="37">
        <f>SUM(G35:G36)</f>
        <v>21601</v>
      </c>
      <c r="H37" s="37">
        <f>SUM(H35)</f>
        <v>0</v>
      </c>
      <c r="I37" s="48">
        <f>SUM(I35:I36)</f>
        <v>20341</v>
      </c>
      <c r="J37" s="48">
        <f>SUM(J35:J36)</f>
        <v>20341</v>
      </c>
      <c r="K37" s="56">
        <v>0</v>
      </c>
      <c r="L37" s="55" t="e">
        <f>SUM(#REF!/F37)*100</f>
        <v>#REF!</v>
      </c>
      <c r="M37" s="48">
        <f>SUM(O37+N37)</f>
        <v>2609</v>
      </c>
      <c r="N37" s="48">
        <f>SUM(N35:N36)</f>
        <v>2609</v>
      </c>
      <c r="O37" s="55">
        <f>SUM(O35)</f>
        <v>0</v>
      </c>
      <c r="P37" s="48">
        <f>SUM(R37+Q37)</f>
        <v>7256</v>
      </c>
      <c r="Q37" s="48">
        <f>SUM(Q35:Q36)</f>
        <v>7256</v>
      </c>
      <c r="R37" s="55">
        <f>SUM(R35)</f>
        <v>0</v>
      </c>
      <c r="S37" s="70">
        <f t="shared" si="2"/>
        <v>5954</v>
      </c>
      <c r="T37" s="68">
        <f>SUM(T35:T36)</f>
        <v>5954</v>
      </c>
      <c r="U37" s="68">
        <f>SUM(U35:U36)</f>
        <v>0</v>
      </c>
      <c r="V37" s="80">
        <f t="shared" si="3"/>
        <v>0.8205622932745315</v>
      </c>
    </row>
    <row r="38" spans="1:22" ht="75" customHeight="1">
      <c r="A38" s="10">
        <v>1</v>
      </c>
      <c r="B38" s="14">
        <v>754</v>
      </c>
      <c r="C38" s="10">
        <v>75414</v>
      </c>
      <c r="D38" s="10">
        <v>2010</v>
      </c>
      <c r="E38" s="13" t="s">
        <v>67</v>
      </c>
      <c r="F38" s="35">
        <f>SUM(G38+H38)</f>
        <v>400</v>
      </c>
      <c r="G38" s="36">
        <v>400</v>
      </c>
      <c r="H38" s="36">
        <v>0</v>
      </c>
      <c r="I38" s="53">
        <v>360</v>
      </c>
      <c r="J38" s="53">
        <v>360</v>
      </c>
      <c r="K38" s="53"/>
      <c r="L38" s="54" t="e">
        <f>SUM(#REF!/F38)*100</f>
        <v>#REF!</v>
      </c>
      <c r="M38" s="52">
        <f>SUM(N38+O38)</f>
        <v>200</v>
      </c>
      <c r="N38" s="53">
        <v>200</v>
      </c>
      <c r="O38" s="64">
        <v>0</v>
      </c>
      <c r="P38" s="52">
        <f>SUM(Q38+R38)</f>
        <v>200</v>
      </c>
      <c r="Q38" s="53">
        <v>200</v>
      </c>
      <c r="R38" s="64">
        <v>0</v>
      </c>
      <c r="S38" s="70">
        <f t="shared" si="2"/>
        <v>200</v>
      </c>
      <c r="T38" s="67">
        <v>200</v>
      </c>
      <c r="U38" s="67">
        <v>0</v>
      </c>
      <c r="V38" s="77">
        <f t="shared" si="3"/>
        <v>1</v>
      </c>
    </row>
    <row r="39" spans="1:22" ht="108.75" customHeight="1">
      <c r="A39" s="17">
        <v>2</v>
      </c>
      <c r="B39" s="14">
        <v>754</v>
      </c>
      <c r="C39" s="45"/>
      <c r="D39" s="45"/>
      <c r="E39" s="16" t="s">
        <v>134</v>
      </c>
      <c r="F39" s="35"/>
      <c r="G39" s="36"/>
      <c r="H39" s="36"/>
      <c r="I39" s="53"/>
      <c r="J39" s="53"/>
      <c r="K39" s="53"/>
      <c r="L39" s="54"/>
      <c r="M39" s="52">
        <f>SUM(N39+O39)</f>
        <v>0</v>
      </c>
      <c r="N39" s="53">
        <v>0</v>
      </c>
      <c r="O39" s="64">
        <v>0</v>
      </c>
      <c r="P39" s="52">
        <f>SUM(Q39+R39)</f>
        <v>0</v>
      </c>
      <c r="Q39" s="53">
        <v>0</v>
      </c>
      <c r="R39" s="64">
        <v>0</v>
      </c>
      <c r="S39" s="70">
        <f t="shared" si="2"/>
        <v>10430</v>
      </c>
      <c r="T39" s="67">
        <v>10430</v>
      </c>
      <c r="U39" s="67">
        <v>0</v>
      </c>
      <c r="V39" s="77">
        <v>0</v>
      </c>
    </row>
    <row r="40" spans="1:22" ht="120">
      <c r="A40" s="17">
        <v>3</v>
      </c>
      <c r="B40" s="14">
        <v>754</v>
      </c>
      <c r="C40" s="45"/>
      <c r="D40" s="45"/>
      <c r="E40" s="16" t="s">
        <v>133</v>
      </c>
      <c r="F40" s="35"/>
      <c r="G40" s="36"/>
      <c r="H40" s="36"/>
      <c r="I40" s="53"/>
      <c r="J40" s="53"/>
      <c r="K40" s="53"/>
      <c r="L40" s="54"/>
      <c r="M40" s="52">
        <f>SUM(N40+O40)</f>
        <v>0</v>
      </c>
      <c r="N40" s="53">
        <v>0</v>
      </c>
      <c r="O40" s="64">
        <v>0</v>
      </c>
      <c r="P40" s="52">
        <f>SUM(Q40+R40)</f>
        <v>0</v>
      </c>
      <c r="Q40" s="53">
        <v>0</v>
      </c>
      <c r="R40" s="64">
        <v>0</v>
      </c>
      <c r="S40" s="70">
        <f t="shared" si="2"/>
        <v>438.35</v>
      </c>
      <c r="T40" s="67">
        <v>438.35</v>
      </c>
      <c r="U40" s="67">
        <v>0</v>
      </c>
      <c r="V40" s="77">
        <v>0</v>
      </c>
    </row>
    <row r="41" spans="1:22" s="34" customFormat="1" ht="26.25" customHeight="1">
      <c r="A41" s="114" t="s">
        <v>51</v>
      </c>
      <c r="B41" s="115"/>
      <c r="C41" s="115"/>
      <c r="D41" s="116"/>
      <c r="E41" s="117"/>
      <c r="F41" s="37">
        <f>SUM(F38)</f>
        <v>400</v>
      </c>
      <c r="G41" s="38">
        <f>SUM(G38)</f>
        <v>400</v>
      </c>
      <c r="H41" s="37">
        <f>SUM(H38)</f>
        <v>0</v>
      </c>
      <c r="I41" s="48">
        <f>SUM(I38)</f>
        <v>360</v>
      </c>
      <c r="J41" s="48">
        <f>SUM(J38)</f>
        <v>360</v>
      </c>
      <c r="K41" s="56">
        <v>0</v>
      </c>
      <c r="L41" s="54" t="e">
        <f>SUM(#REF!/F41)*100</f>
        <v>#REF!</v>
      </c>
      <c r="M41" s="48">
        <f aca="true" t="shared" si="9" ref="M41:R41">SUM(M38)</f>
        <v>200</v>
      </c>
      <c r="N41" s="46">
        <f t="shared" si="9"/>
        <v>200</v>
      </c>
      <c r="O41" s="55">
        <f t="shared" si="9"/>
        <v>0</v>
      </c>
      <c r="P41" s="48">
        <f t="shared" si="9"/>
        <v>200</v>
      </c>
      <c r="Q41" s="48">
        <f t="shared" si="9"/>
        <v>200</v>
      </c>
      <c r="R41" s="55">
        <f t="shared" si="9"/>
        <v>0</v>
      </c>
      <c r="S41" s="70">
        <f t="shared" si="2"/>
        <v>11068.35</v>
      </c>
      <c r="T41" s="68">
        <f>SUM(T38:T40)</f>
        <v>11068.35</v>
      </c>
      <c r="U41" s="68">
        <f>SUM(U38:U40)</f>
        <v>0</v>
      </c>
      <c r="V41" s="81">
        <v>0</v>
      </c>
    </row>
    <row r="42" spans="1:22" ht="48">
      <c r="A42" s="10">
        <v>1</v>
      </c>
      <c r="B42" s="14">
        <v>756</v>
      </c>
      <c r="C42" s="10">
        <v>75601</v>
      </c>
      <c r="D42" s="12" t="s">
        <v>32</v>
      </c>
      <c r="E42" s="15" t="s">
        <v>72</v>
      </c>
      <c r="F42" s="35">
        <f aca="true" t="shared" si="10" ref="F42:F48">SUM(G42+H42)</f>
        <v>100000</v>
      </c>
      <c r="G42" s="36">
        <v>100000</v>
      </c>
      <c r="H42" s="35">
        <v>0</v>
      </c>
      <c r="I42" s="53">
        <v>71825.44</v>
      </c>
      <c r="J42" s="53">
        <v>71825.44</v>
      </c>
      <c r="K42" s="53"/>
      <c r="L42" s="54" t="e">
        <f>SUM(#REF!/F42)*100</f>
        <v>#REF!</v>
      </c>
      <c r="M42" s="52">
        <f>SUM(N42+O42)</f>
        <v>90000</v>
      </c>
      <c r="N42" s="53">
        <v>90000</v>
      </c>
      <c r="O42" s="64">
        <v>0</v>
      </c>
      <c r="P42" s="52">
        <f>SUM(Q42+R42)</f>
        <v>90000</v>
      </c>
      <c r="Q42" s="53">
        <v>90000</v>
      </c>
      <c r="R42" s="64">
        <v>0</v>
      </c>
      <c r="S42" s="70">
        <f t="shared" si="2"/>
        <v>50522.8</v>
      </c>
      <c r="T42" s="67">
        <v>50522.8</v>
      </c>
      <c r="U42" s="67">
        <v>0</v>
      </c>
      <c r="V42" s="77">
        <f t="shared" si="3"/>
        <v>0.5613644444444444</v>
      </c>
    </row>
    <row r="43" spans="1:22" ht="36">
      <c r="A43" s="10">
        <v>2</v>
      </c>
      <c r="B43" s="14">
        <v>756</v>
      </c>
      <c r="C43" s="10"/>
      <c r="D43" s="12"/>
      <c r="E43" s="15" t="s">
        <v>90</v>
      </c>
      <c r="F43" s="35"/>
      <c r="G43" s="36"/>
      <c r="H43" s="36"/>
      <c r="I43" s="53"/>
      <c r="J43" s="53"/>
      <c r="K43" s="53"/>
      <c r="L43" s="54"/>
      <c r="M43" s="52">
        <f>SUM(N43+O43)</f>
        <v>2000</v>
      </c>
      <c r="N43" s="53">
        <v>2000</v>
      </c>
      <c r="O43" s="64">
        <v>0</v>
      </c>
      <c r="P43" s="52">
        <f>SUM(Q43+R43)</f>
        <v>2000</v>
      </c>
      <c r="Q43" s="53">
        <v>2000</v>
      </c>
      <c r="R43" s="64">
        <v>0</v>
      </c>
      <c r="S43" s="70">
        <f t="shared" si="2"/>
        <v>492.42</v>
      </c>
      <c r="T43" s="67">
        <v>492.42</v>
      </c>
      <c r="U43" s="67">
        <v>0</v>
      </c>
      <c r="V43" s="77">
        <f t="shared" si="3"/>
        <v>0.24621</v>
      </c>
    </row>
    <row r="44" spans="1:22" ht="24">
      <c r="A44" s="10">
        <v>3</v>
      </c>
      <c r="B44" s="14">
        <v>756</v>
      </c>
      <c r="C44" s="10">
        <v>75615</v>
      </c>
      <c r="D44" s="12" t="s">
        <v>33</v>
      </c>
      <c r="E44" s="15" t="s">
        <v>10</v>
      </c>
      <c r="F44" s="35">
        <f t="shared" si="10"/>
        <v>4008146</v>
      </c>
      <c r="G44" s="36">
        <f>4016946-8800</f>
        <v>4008146</v>
      </c>
      <c r="H44" s="36">
        <v>0</v>
      </c>
      <c r="I44" s="53">
        <v>2948855.6</v>
      </c>
      <c r="J44" s="53">
        <v>2948855.6</v>
      </c>
      <c r="K44" s="53"/>
      <c r="L44" s="54" t="e">
        <f>SUM(#REF!/F44)*100</f>
        <v>#REF!</v>
      </c>
      <c r="M44" s="52">
        <f aca="true" t="shared" si="11" ref="M44:M67">SUM(N44+O44)</f>
        <v>6460000</v>
      </c>
      <c r="N44" s="53">
        <v>6460000</v>
      </c>
      <c r="O44" s="64">
        <v>0</v>
      </c>
      <c r="P44" s="52">
        <f aca="true" t="shared" si="12" ref="P44:P67">SUM(Q44+R44)</f>
        <v>6460000</v>
      </c>
      <c r="Q44" s="53">
        <v>6460000</v>
      </c>
      <c r="R44" s="64">
        <v>0</v>
      </c>
      <c r="S44" s="70">
        <f t="shared" si="2"/>
        <v>3350795.39</v>
      </c>
      <c r="T44" s="67">
        <v>3350795.39</v>
      </c>
      <c r="U44" s="67">
        <v>0</v>
      </c>
      <c r="V44" s="77">
        <f t="shared" si="3"/>
        <v>0.5186989767801857</v>
      </c>
    </row>
    <row r="45" spans="1:22" ht="12">
      <c r="A45" s="10">
        <v>4</v>
      </c>
      <c r="B45" s="14">
        <v>756</v>
      </c>
      <c r="C45" s="10">
        <v>75615</v>
      </c>
      <c r="D45" s="12" t="s">
        <v>34</v>
      </c>
      <c r="E45" s="15" t="s">
        <v>12</v>
      </c>
      <c r="F45" s="35">
        <f t="shared" si="10"/>
        <v>40000</v>
      </c>
      <c r="G45" s="36">
        <v>40000</v>
      </c>
      <c r="H45" s="36">
        <v>0</v>
      </c>
      <c r="I45" s="53">
        <v>28781.05</v>
      </c>
      <c r="J45" s="53">
        <v>28781.05</v>
      </c>
      <c r="K45" s="53"/>
      <c r="L45" s="54" t="e">
        <f>SUM(#REF!/F45)*100</f>
        <v>#REF!</v>
      </c>
      <c r="M45" s="52">
        <f t="shared" si="11"/>
        <v>25000</v>
      </c>
      <c r="N45" s="53">
        <v>25000</v>
      </c>
      <c r="O45" s="64">
        <v>0</v>
      </c>
      <c r="P45" s="52">
        <f t="shared" si="12"/>
        <v>25000</v>
      </c>
      <c r="Q45" s="53">
        <v>25000</v>
      </c>
      <c r="R45" s="64">
        <v>0</v>
      </c>
      <c r="S45" s="70">
        <f t="shared" si="2"/>
        <v>20670.64</v>
      </c>
      <c r="T45" s="67">
        <v>20670.64</v>
      </c>
      <c r="U45" s="67">
        <v>0</v>
      </c>
      <c r="V45" s="77">
        <f t="shared" si="3"/>
        <v>0.8268255999999999</v>
      </c>
    </row>
    <row r="46" spans="1:22" ht="17.25" customHeight="1">
      <c r="A46" s="10">
        <v>5</v>
      </c>
      <c r="B46" s="14">
        <v>756</v>
      </c>
      <c r="C46" s="10">
        <v>75615</v>
      </c>
      <c r="D46" s="12" t="s">
        <v>35</v>
      </c>
      <c r="E46" s="15" t="s">
        <v>13</v>
      </c>
      <c r="F46" s="35">
        <f t="shared" si="10"/>
        <v>3640</v>
      </c>
      <c r="G46" s="36">
        <v>3640</v>
      </c>
      <c r="H46" s="36">
        <v>0</v>
      </c>
      <c r="I46" s="53">
        <v>1783.5</v>
      </c>
      <c r="J46" s="53">
        <v>1783.5</v>
      </c>
      <c r="K46" s="53"/>
      <c r="L46" s="54" t="e">
        <f>SUM(#REF!/F46)*100</f>
        <v>#REF!</v>
      </c>
      <c r="M46" s="52">
        <f t="shared" si="11"/>
        <v>3000</v>
      </c>
      <c r="N46" s="53">
        <v>3000</v>
      </c>
      <c r="O46" s="64">
        <v>0</v>
      </c>
      <c r="P46" s="52">
        <f t="shared" si="12"/>
        <v>3000</v>
      </c>
      <c r="Q46" s="53">
        <v>3000</v>
      </c>
      <c r="R46" s="64">
        <v>0</v>
      </c>
      <c r="S46" s="70">
        <f t="shared" si="2"/>
        <v>1781.6</v>
      </c>
      <c r="T46" s="67">
        <v>1781.6</v>
      </c>
      <c r="U46" s="67">
        <v>0</v>
      </c>
      <c r="V46" s="77">
        <f t="shared" si="3"/>
        <v>0.5938666666666667</v>
      </c>
    </row>
    <row r="47" spans="1:22" ht="36">
      <c r="A47" s="10">
        <v>6</v>
      </c>
      <c r="B47" s="14">
        <v>756</v>
      </c>
      <c r="C47" s="10">
        <v>75615</v>
      </c>
      <c r="D47" s="12" t="s">
        <v>36</v>
      </c>
      <c r="E47" s="15" t="s">
        <v>11</v>
      </c>
      <c r="F47" s="35">
        <f t="shared" si="10"/>
        <v>123000</v>
      </c>
      <c r="G47" s="36">
        <v>123000</v>
      </c>
      <c r="H47" s="36">
        <v>0</v>
      </c>
      <c r="I47" s="53">
        <v>75300</v>
      </c>
      <c r="J47" s="53">
        <v>75300</v>
      </c>
      <c r="K47" s="53"/>
      <c r="L47" s="54" t="e">
        <f>SUM(#REF!/F47)*100</f>
        <v>#REF!</v>
      </c>
      <c r="M47" s="52">
        <f t="shared" si="11"/>
        <v>110000</v>
      </c>
      <c r="N47" s="53">
        <v>110000</v>
      </c>
      <c r="O47" s="64">
        <v>0</v>
      </c>
      <c r="P47" s="52">
        <f t="shared" si="12"/>
        <v>110000</v>
      </c>
      <c r="Q47" s="53">
        <v>110000</v>
      </c>
      <c r="R47" s="64">
        <v>0</v>
      </c>
      <c r="S47" s="70">
        <f t="shared" si="2"/>
        <v>50886.78</v>
      </c>
      <c r="T47" s="67">
        <v>50886.78</v>
      </c>
      <c r="U47" s="67">
        <v>0</v>
      </c>
      <c r="V47" s="77">
        <f t="shared" si="3"/>
        <v>0.4626070909090909</v>
      </c>
    </row>
    <row r="48" spans="1:22" ht="36">
      <c r="A48" s="10">
        <v>7</v>
      </c>
      <c r="B48" s="14">
        <v>756</v>
      </c>
      <c r="C48" s="10">
        <v>75615</v>
      </c>
      <c r="D48" s="12" t="s">
        <v>37</v>
      </c>
      <c r="E48" s="15" t="s">
        <v>9</v>
      </c>
      <c r="F48" s="35">
        <f t="shared" si="10"/>
        <v>300000</v>
      </c>
      <c r="G48" s="36">
        <v>300000</v>
      </c>
      <c r="H48" s="36">
        <v>0</v>
      </c>
      <c r="I48" s="53">
        <v>79165.55</v>
      </c>
      <c r="J48" s="53">
        <v>79165.55</v>
      </c>
      <c r="K48" s="53"/>
      <c r="L48" s="54" t="e">
        <f>SUM(#REF!/F48)*100</f>
        <v>#REF!</v>
      </c>
      <c r="M48" s="52">
        <f t="shared" si="11"/>
        <v>100000</v>
      </c>
      <c r="N48" s="53">
        <v>100000</v>
      </c>
      <c r="O48" s="64">
        <v>0</v>
      </c>
      <c r="P48" s="52">
        <f t="shared" si="12"/>
        <v>100000</v>
      </c>
      <c r="Q48" s="53">
        <v>100000</v>
      </c>
      <c r="R48" s="64">
        <v>0</v>
      </c>
      <c r="S48" s="70">
        <f t="shared" si="2"/>
        <v>28360</v>
      </c>
      <c r="T48" s="67">
        <v>28360</v>
      </c>
      <c r="U48" s="67">
        <v>0</v>
      </c>
      <c r="V48" s="77">
        <f t="shared" si="3"/>
        <v>0.2836</v>
      </c>
    </row>
    <row r="49" spans="1:22" ht="24">
      <c r="A49" s="10">
        <v>8</v>
      </c>
      <c r="B49" s="14">
        <v>756</v>
      </c>
      <c r="C49" s="10">
        <v>75616</v>
      </c>
      <c r="D49" s="12" t="s">
        <v>33</v>
      </c>
      <c r="E49" s="15" t="s">
        <v>0</v>
      </c>
      <c r="F49" s="36">
        <v>2980000</v>
      </c>
      <c r="G49" s="36">
        <v>2980000</v>
      </c>
      <c r="H49" s="36">
        <v>0</v>
      </c>
      <c r="I49" s="53">
        <v>2146406.23</v>
      </c>
      <c r="J49" s="53">
        <v>2146406.23</v>
      </c>
      <c r="K49" s="53"/>
      <c r="L49" s="54" t="e">
        <f>SUM(#REF!/F49)*100</f>
        <v>#REF!</v>
      </c>
      <c r="M49" s="52">
        <f t="shared" si="11"/>
        <v>4230000</v>
      </c>
      <c r="N49" s="53">
        <v>4230000</v>
      </c>
      <c r="O49" s="64">
        <v>0</v>
      </c>
      <c r="P49" s="52">
        <f t="shared" si="12"/>
        <v>4230000</v>
      </c>
      <c r="Q49" s="53">
        <v>4230000</v>
      </c>
      <c r="R49" s="64">
        <v>0</v>
      </c>
      <c r="S49" s="70">
        <f t="shared" si="2"/>
        <v>2516520.34</v>
      </c>
      <c r="T49" s="67">
        <v>2516520.34</v>
      </c>
      <c r="U49" s="67">
        <v>0</v>
      </c>
      <c r="V49" s="77">
        <f t="shared" si="3"/>
        <v>0.5949220661938533</v>
      </c>
    </row>
    <row r="50" spans="1:22" ht="18.75" customHeight="1">
      <c r="A50" s="10">
        <v>9</v>
      </c>
      <c r="B50" s="14">
        <v>756</v>
      </c>
      <c r="C50" s="10">
        <v>75616</v>
      </c>
      <c r="D50" s="12" t="s">
        <v>34</v>
      </c>
      <c r="E50" s="15" t="s">
        <v>1</v>
      </c>
      <c r="F50" s="35">
        <f aca="true" t="shared" si="13" ref="F50:F67">SUM(G50+H50)</f>
        <v>380000</v>
      </c>
      <c r="G50" s="36">
        <v>380000</v>
      </c>
      <c r="H50" s="36">
        <v>0</v>
      </c>
      <c r="I50" s="53">
        <v>145760.42</v>
      </c>
      <c r="J50" s="53">
        <v>145760.42</v>
      </c>
      <c r="K50" s="53"/>
      <c r="L50" s="54" t="e">
        <f>SUM(#REF!/F50)*100</f>
        <v>#REF!</v>
      </c>
      <c r="M50" s="52">
        <f t="shared" si="11"/>
        <v>210000</v>
      </c>
      <c r="N50" s="53">
        <v>210000</v>
      </c>
      <c r="O50" s="64">
        <v>0</v>
      </c>
      <c r="P50" s="52">
        <f t="shared" si="12"/>
        <v>210000</v>
      </c>
      <c r="Q50" s="53">
        <v>210000</v>
      </c>
      <c r="R50" s="64">
        <v>0</v>
      </c>
      <c r="S50" s="70">
        <f t="shared" si="2"/>
        <v>90990.81</v>
      </c>
      <c r="T50" s="67">
        <v>90990.81</v>
      </c>
      <c r="U50" s="67">
        <v>0</v>
      </c>
      <c r="V50" s="77">
        <f t="shared" si="3"/>
        <v>0.43328957142857144</v>
      </c>
    </row>
    <row r="51" spans="1:22" ht="15.75" customHeight="1">
      <c r="A51" s="10">
        <v>10</v>
      </c>
      <c r="B51" s="14">
        <v>756</v>
      </c>
      <c r="C51" s="10">
        <v>75616</v>
      </c>
      <c r="D51" s="12" t="s">
        <v>35</v>
      </c>
      <c r="E51" s="15" t="s">
        <v>4</v>
      </c>
      <c r="F51" s="35">
        <f t="shared" si="13"/>
        <v>1200</v>
      </c>
      <c r="G51" s="36">
        <v>1200</v>
      </c>
      <c r="H51" s="36">
        <v>0</v>
      </c>
      <c r="I51" s="53">
        <v>1251.11</v>
      </c>
      <c r="J51" s="53">
        <v>1251.11</v>
      </c>
      <c r="K51" s="53"/>
      <c r="L51" s="54" t="e">
        <f>SUM(#REF!/F51)*100</f>
        <v>#REF!</v>
      </c>
      <c r="M51" s="52">
        <f t="shared" si="11"/>
        <v>1200</v>
      </c>
      <c r="N51" s="53">
        <v>1200</v>
      </c>
      <c r="O51" s="64">
        <v>0</v>
      </c>
      <c r="P51" s="52">
        <f t="shared" si="12"/>
        <v>1200</v>
      </c>
      <c r="Q51" s="53">
        <v>1200</v>
      </c>
      <c r="R51" s="64">
        <v>0</v>
      </c>
      <c r="S51" s="70">
        <f t="shared" si="2"/>
        <v>3126.89</v>
      </c>
      <c r="T51" s="67">
        <v>3126.89</v>
      </c>
      <c r="U51" s="67">
        <v>0</v>
      </c>
      <c r="V51" s="77">
        <f t="shared" si="3"/>
        <v>2.6057416666666664</v>
      </c>
    </row>
    <row r="52" spans="1:22" ht="36">
      <c r="A52" s="10">
        <v>11</v>
      </c>
      <c r="B52" s="14">
        <v>756</v>
      </c>
      <c r="C52" s="10">
        <v>75616</v>
      </c>
      <c r="D52" s="12" t="s">
        <v>36</v>
      </c>
      <c r="E52" s="15" t="s">
        <v>2</v>
      </c>
      <c r="F52" s="35">
        <f t="shared" si="13"/>
        <v>191670</v>
      </c>
      <c r="G52" s="36">
        <v>191670</v>
      </c>
      <c r="H52" s="36">
        <v>0</v>
      </c>
      <c r="I52" s="53">
        <v>139744.25</v>
      </c>
      <c r="J52" s="53">
        <v>139744.25</v>
      </c>
      <c r="K52" s="53"/>
      <c r="L52" s="54" t="e">
        <f>SUM(#REF!/F52)*100</f>
        <v>#REF!</v>
      </c>
      <c r="M52" s="52">
        <f t="shared" si="11"/>
        <v>160000</v>
      </c>
      <c r="N52" s="53">
        <v>160000</v>
      </c>
      <c r="O52" s="64">
        <v>0</v>
      </c>
      <c r="P52" s="52">
        <f t="shared" si="12"/>
        <v>160000</v>
      </c>
      <c r="Q52" s="53">
        <v>160000</v>
      </c>
      <c r="R52" s="64">
        <v>0</v>
      </c>
      <c r="S52" s="70">
        <f t="shared" si="2"/>
        <v>98186.2</v>
      </c>
      <c r="T52" s="67">
        <v>98186.2</v>
      </c>
      <c r="U52" s="67">
        <v>0</v>
      </c>
      <c r="V52" s="77">
        <f t="shared" si="3"/>
        <v>0.61366375</v>
      </c>
    </row>
    <row r="53" spans="1:22" ht="15" customHeight="1">
      <c r="A53" s="10">
        <v>12</v>
      </c>
      <c r="B53" s="14">
        <v>756</v>
      </c>
      <c r="C53" s="10">
        <v>75616</v>
      </c>
      <c r="D53" s="12" t="s">
        <v>38</v>
      </c>
      <c r="E53" s="15" t="s">
        <v>64</v>
      </c>
      <c r="F53" s="35">
        <f t="shared" si="13"/>
        <v>150000</v>
      </c>
      <c r="G53" s="36">
        <v>150000</v>
      </c>
      <c r="H53" s="36">
        <v>0</v>
      </c>
      <c r="I53" s="53">
        <v>340751.85</v>
      </c>
      <c r="J53" s="53">
        <v>340751.85</v>
      </c>
      <c r="K53" s="53"/>
      <c r="L53" s="54" t="e">
        <f>SUM(#REF!/F53)*100</f>
        <v>#REF!</v>
      </c>
      <c r="M53" s="52">
        <f t="shared" si="11"/>
        <v>120000</v>
      </c>
      <c r="N53" s="53">
        <v>120000</v>
      </c>
      <c r="O53" s="64">
        <v>0</v>
      </c>
      <c r="P53" s="52">
        <f t="shared" si="12"/>
        <v>120000</v>
      </c>
      <c r="Q53" s="53">
        <v>120000</v>
      </c>
      <c r="R53" s="64">
        <v>0</v>
      </c>
      <c r="S53" s="70">
        <f t="shared" si="2"/>
        <v>163944.38</v>
      </c>
      <c r="T53" s="67">
        <v>163944.38</v>
      </c>
      <c r="U53" s="67">
        <v>0</v>
      </c>
      <c r="V53" s="77">
        <f t="shared" si="3"/>
        <v>1.3662031666666667</v>
      </c>
    </row>
    <row r="54" spans="1:22" ht="24">
      <c r="A54" s="10">
        <v>13</v>
      </c>
      <c r="B54" s="14">
        <v>756</v>
      </c>
      <c r="C54" s="10">
        <v>75616</v>
      </c>
      <c r="D54" s="12" t="s">
        <v>37</v>
      </c>
      <c r="E54" s="15" t="s">
        <v>65</v>
      </c>
      <c r="F54" s="35">
        <f t="shared" si="13"/>
        <v>3126000</v>
      </c>
      <c r="G54" s="36">
        <v>3126000</v>
      </c>
      <c r="H54" s="36">
        <v>0</v>
      </c>
      <c r="I54" s="53">
        <v>1463218.57</v>
      </c>
      <c r="J54" s="53">
        <v>1463218.57</v>
      </c>
      <c r="K54" s="53"/>
      <c r="L54" s="54" t="e">
        <f>SUM(#REF!/F54)*100</f>
        <v>#REF!</v>
      </c>
      <c r="M54" s="52">
        <f t="shared" si="11"/>
        <v>1000000</v>
      </c>
      <c r="N54" s="53">
        <v>1000000</v>
      </c>
      <c r="O54" s="64">
        <v>0</v>
      </c>
      <c r="P54" s="52">
        <f t="shared" si="12"/>
        <v>1000000</v>
      </c>
      <c r="Q54" s="53">
        <v>1000000</v>
      </c>
      <c r="R54" s="64">
        <v>0</v>
      </c>
      <c r="S54" s="70">
        <f t="shared" si="2"/>
        <v>841106.38</v>
      </c>
      <c r="T54" s="67">
        <v>841106.38</v>
      </c>
      <c r="U54" s="67">
        <v>0</v>
      </c>
      <c r="V54" s="77">
        <f t="shared" si="3"/>
        <v>0.84110638</v>
      </c>
    </row>
    <row r="55" spans="1:22" ht="24">
      <c r="A55" s="10">
        <v>14</v>
      </c>
      <c r="B55" s="14">
        <v>756</v>
      </c>
      <c r="C55" s="10">
        <v>75616</v>
      </c>
      <c r="D55" s="12" t="s">
        <v>39</v>
      </c>
      <c r="E55" s="15" t="s">
        <v>7</v>
      </c>
      <c r="F55" s="35">
        <f t="shared" si="13"/>
        <v>81000</v>
      </c>
      <c r="G55" s="36">
        <v>81000</v>
      </c>
      <c r="H55" s="36">
        <v>0</v>
      </c>
      <c r="I55" s="53">
        <v>68898.62</v>
      </c>
      <c r="J55" s="53">
        <v>68898.62</v>
      </c>
      <c r="K55" s="53"/>
      <c r="L55" s="54" t="e">
        <f>SUM(#REF!/F55)*100</f>
        <v>#REF!</v>
      </c>
      <c r="M55" s="52">
        <f t="shared" si="11"/>
        <v>120000.79</v>
      </c>
      <c r="N55" s="53">
        <v>120000.79</v>
      </c>
      <c r="O55" s="64">
        <v>0</v>
      </c>
      <c r="P55" s="52">
        <f t="shared" si="12"/>
        <v>120000.79</v>
      </c>
      <c r="Q55" s="53">
        <v>120000.79</v>
      </c>
      <c r="R55" s="64">
        <v>0</v>
      </c>
      <c r="S55" s="70">
        <f t="shared" si="2"/>
        <v>52238.26</v>
      </c>
      <c r="T55" s="67">
        <v>52238.26</v>
      </c>
      <c r="U55" s="67">
        <v>0</v>
      </c>
      <c r="V55" s="77">
        <f t="shared" si="3"/>
        <v>0.435315967503214</v>
      </c>
    </row>
    <row r="56" spans="1:22" ht="15.75" customHeight="1">
      <c r="A56" s="10">
        <v>15</v>
      </c>
      <c r="B56" s="14">
        <v>756</v>
      </c>
      <c r="C56" s="10">
        <v>75616</v>
      </c>
      <c r="D56" s="12" t="s">
        <v>40</v>
      </c>
      <c r="E56" s="15" t="s">
        <v>3</v>
      </c>
      <c r="F56" s="35">
        <f t="shared" si="13"/>
        <v>1000</v>
      </c>
      <c r="G56" s="36">
        <v>1000</v>
      </c>
      <c r="H56" s="36">
        <v>0</v>
      </c>
      <c r="I56" s="53">
        <v>0</v>
      </c>
      <c r="J56" s="53">
        <v>0</v>
      </c>
      <c r="K56" s="53"/>
      <c r="L56" s="54" t="e">
        <f>SUM(#REF!/F56)*100</f>
        <v>#REF!</v>
      </c>
      <c r="M56" s="52">
        <f t="shared" si="11"/>
        <v>1000</v>
      </c>
      <c r="N56" s="53">
        <v>1000</v>
      </c>
      <c r="O56" s="64">
        <v>0</v>
      </c>
      <c r="P56" s="52">
        <f t="shared" si="12"/>
        <v>1000</v>
      </c>
      <c r="Q56" s="53">
        <v>1000</v>
      </c>
      <c r="R56" s="64">
        <v>0</v>
      </c>
      <c r="S56" s="70">
        <f t="shared" si="2"/>
        <v>0</v>
      </c>
      <c r="T56" s="67">
        <v>0</v>
      </c>
      <c r="U56" s="67">
        <v>0</v>
      </c>
      <c r="V56" s="77">
        <f t="shared" si="3"/>
        <v>0</v>
      </c>
    </row>
    <row r="57" spans="1:22" ht="16.5" customHeight="1">
      <c r="A57" s="10">
        <v>16</v>
      </c>
      <c r="B57" s="14">
        <v>756</v>
      </c>
      <c r="C57" s="10">
        <v>75618</v>
      </c>
      <c r="D57" s="12" t="s">
        <v>41</v>
      </c>
      <c r="E57" s="15" t="s">
        <v>14</v>
      </c>
      <c r="F57" s="35">
        <f t="shared" si="13"/>
        <v>65000</v>
      </c>
      <c r="G57" s="36">
        <v>65000</v>
      </c>
      <c r="H57" s="36">
        <v>0</v>
      </c>
      <c r="I57" s="53">
        <v>27204</v>
      </c>
      <c r="J57" s="53">
        <v>27204</v>
      </c>
      <c r="K57" s="53"/>
      <c r="L57" s="54" t="e">
        <f>SUM(#REF!/F57)*100</f>
        <v>#REF!</v>
      </c>
      <c r="M57" s="52">
        <f t="shared" si="11"/>
        <v>50000</v>
      </c>
      <c r="N57" s="53">
        <v>50000</v>
      </c>
      <c r="O57" s="64">
        <v>0</v>
      </c>
      <c r="P57" s="52">
        <f t="shared" si="12"/>
        <v>50000</v>
      </c>
      <c r="Q57" s="53">
        <v>50000</v>
      </c>
      <c r="R57" s="64">
        <v>0</v>
      </c>
      <c r="S57" s="70">
        <f t="shared" si="2"/>
        <v>33883</v>
      </c>
      <c r="T57" s="67">
        <v>33883</v>
      </c>
      <c r="U57" s="67">
        <v>0</v>
      </c>
      <c r="V57" s="77">
        <f t="shared" si="3"/>
        <v>0.67766</v>
      </c>
    </row>
    <row r="58" spans="1:22" ht="36">
      <c r="A58" s="10">
        <v>17</v>
      </c>
      <c r="B58" s="14">
        <v>756</v>
      </c>
      <c r="C58" s="10">
        <v>75618</v>
      </c>
      <c r="D58" s="12" t="s">
        <v>42</v>
      </c>
      <c r="E58" s="15" t="s">
        <v>110</v>
      </c>
      <c r="F58" s="35">
        <f t="shared" si="13"/>
        <v>169000</v>
      </c>
      <c r="G58" s="36">
        <v>169000</v>
      </c>
      <c r="H58" s="36">
        <v>0</v>
      </c>
      <c r="I58" s="53">
        <v>141196.17</v>
      </c>
      <c r="J58" s="53">
        <v>141196.17</v>
      </c>
      <c r="K58" s="53"/>
      <c r="L58" s="54" t="e">
        <f>SUM(#REF!/F58)*100</f>
        <v>#REF!</v>
      </c>
      <c r="M58" s="52">
        <f t="shared" si="11"/>
        <v>180000</v>
      </c>
      <c r="N58" s="53">
        <v>180000</v>
      </c>
      <c r="O58" s="64">
        <v>0</v>
      </c>
      <c r="P58" s="52">
        <f t="shared" si="12"/>
        <v>180000</v>
      </c>
      <c r="Q58" s="53">
        <v>180000</v>
      </c>
      <c r="R58" s="64">
        <v>0</v>
      </c>
      <c r="S58" s="70">
        <f t="shared" si="2"/>
        <v>149744.23</v>
      </c>
      <c r="T58" s="67">
        <v>149744.23</v>
      </c>
      <c r="U58" s="67">
        <v>0</v>
      </c>
      <c r="V58" s="77">
        <f t="shared" si="3"/>
        <v>0.831912388888889</v>
      </c>
    </row>
    <row r="59" spans="1:22" ht="48">
      <c r="A59" s="10">
        <v>18</v>
      </c>
      <c r="B59" s="14">
        <v>756</v>
      </c>
      <c r="C59" s="10">
        <v>75618</v>
      </c>
      <c r="D59" s="12" t="s">
        <v>28</v>
      </c>
      <c r="E59" s="15" t="s">
        <v>99</v>
      </c>
      <c r="F59" s="35">
        <f t="shared" si="13"/>
        <v>160000</v>
      </c>
      <c r="G59" s="36">
        <v>160000</v>
      </c>
      <c r="H59" s="36">
        <v>0</v>
      </c>
      <c r="I59" s="53">
        <v>169632.44</v>
      </c>
      <c r="J59" s="53">
        <v>169632.44</v>
      </c>
      <c r="K59" s="53"/>
      <c r="L59" s="54" t="e">
        <f>SUM(#REF!/F59)*100</f>
        <v>#REF!</v>
      </c>
      <c r="M59" s="52">
        <f t="shared" si="11"/>
        <v>200000</v>
      </c>
      <c r="N59" s="53">
        <v>200000</v>
      </c>
      <c r="O59" s="64">
        <v>0</v>
      </c>
      <c r="P59" s="52">
        <f t="shared" si="12"/>
        <v>200000</v>
      </c>
      <c r="Q59" s="53">
        <v>200000</v>
      </c>
      <c r="R59" s="64">
        <v>0</v>
      </c>
      <c r="S59" s="70">
        <f t="shared" si="2"/>
        <v>209369.85</v>
      </c>
      <c r="T59" s="67">
        <v>209369.85</v>
      </c>
      <c r="U59" s="67">
        <v>0</v>
      </c>
      <c r="V59" s="77">
        <f t="shared" si="3"/>
        <v>1.04684925</v>
      </c>
    </row>
    <row r="60" spans="1:22" ht="24">
      <c r="A60" s="10">
        <v>19</v>
      </c>
      <c r="B60" s="14">
        <v>756</v>
      </c>
      <c r="C60" s="10"/>
      <c r="D60" s="12"/>
      <c r="E60" s="15" t="s">
        <v>108</v>
      </c>
      <c r="F60" s="35"/>
      <c r="G60" s="36"/>
      <c r="H60" s="36"/>
      <c r="I60" s="53"/>
      <c r="J60" s="53"/>
      <c r="K60" s="53"/>
      <c r="L60" s="54"/>
      <c r="M60" s="52">
        <f t="shared" si="11"/>
        <v>150</v>
      </c>
      <c r="N60" s="53">
        <v>150</v>
      </c>
      <c r="O60" s="64">
        <v>0</v>
      </c>
      <c r="P60" s="52">
        <f t="shared" si="12"/>
        <v>150</v>
      </c>
      <c r="Q60" s="53">
        <v>150</v>
      </c>
      <c r="R60" s="64">
        <v>0</v>
      </c>
      <c r="S60" s="70">
        <f t="shared" si="2"/>
        <v>3033.07</v>
      </c>
      <c r="T60" s="67">
        <v>3033.07</v>
      </c>
      <c r="U60" s="67">
        <v>0</v>
      </c>
      <c r="V60" s="77">
        <f t="shared" si="3"/>
        <v>20.220466666666667</v>
      </c>
    </row>
    <row r="61" spans="1:22" ht="87" customHeight="1">
      <c r="A61" s="10">
        <v>20</v>
      </c>
      <c r="B61" s="14">
        <v>756</v>
      </c>
      <c r="C61" s="10">
        <v>75618</v>
      </c>
      <c r="D61" s="12" t="s">
        <v>28</v>
      </c>
      <c r="E61" s="15" t="s">
        <v>73</v>
      </c>
      <c r="F61" s="35">
        <f t="shared" si="13"/>
        <v>295000</v>
      </c>
      <c r="G61" s="36">
        <v>295000</v>
      </c>
      <c r="H61" s="36">
        <v>0</v>
      </c>
      <c r="I61" s="53">
        <v>3043.85</v>
      </c>
      <c r="J61" s="53">
        <v>3043.85</v>
      </c>
      <c r="K61" s="53"/>
      <c r="L61" s="54" t="e">
        <f>SUM(#REF!/F61)*100</f>
        <v>#REF!</v>
      </c>
      <c r="M61" s="52">
        <f t="shared" si="11"/>
        <v>108850</v>
      </c>
      <c r="N61" s="53">
        <v>108850</v>
      </c>
      <c r="O61" s="64">
        <v>0</v>
      </c>
      <c r="P61" s="52">
        <f t="shared" si="12"/>
        <v>108850</v>
      </c>
      <c r="Q61" s="53">
        <v>108850</v>
      </c>
      <c r="R61" s="64">
        <v>0</v>
      </c>
      <c r="S61" s="70">
        <f t="shared" si="2"/>
        <v>1450</v>
      </c>
      <c r="T61" s="67">
        <v>1450</v>
      </c>
      <c r="U61" s="67">
        <v>0</v>
      </c>
      <c r="V61" s="77">
        <f t="shared" si="3"/>
        <v>0.0133210840606339</v>
      </c>
    </row>
    <row r="62" spans="1:22" ht="48">
      <c r="A62" s="10">
        <v>21</v>
      </c>
      <c r="B62" s="14">
        <v>756</v>
      </c>
      <c r="C62" s="10">
        <v>75618</v>
      </c>
      <c r="D62" s="12" t="s">
        <v>39</v>
      </c>
      <c r="E62" s="15" t="s">
        <v>148</v>
      </c>
      <c r="F62" s="35">
        <f t="shared" si="13"/>
        <v>19200</v>
      </c>
      <c r="G62" s="36">
        <v>19200</v>
      </c>
      <c r="H62" s="36">
        <v>0</v>
      </c>
      <c r="I62" s="53">
        <v>20993.81</v>
      </c>
      <c r="J62" s="53">
        <v>20993.81</v>
      </c>
      <c r="K62" s="53"/>
      <c r="L62" s="54" t="e">
        <f>SUM(#REF!/F62)*100</f>
        <v>#REF!</v>
      </c>
      <c r="M62" s="52">
        <f t="shared" si="11"/>
        <v>0</v>
      </c>
      <c r="N62" s="53">
        <v>0</v>
      </c>
      <c r="O62" s="64">
        <v>0</v>
      </c>
      <c r="P62" s="52">
        <f t="shared" si="12"/>
        <v>0</v>
      </c>
      <c r="Q62" s="53">
        <v>0</v>
      </c>
      <c r="R62" s="64">
        <v>0</v>
      </c>
      <c r="S62" s="70">
        <f t="shared" si="2"/>
        <v>20703</v>
      </c>
      <c r="T62" s="67">
        <v>20703</v>
      </c>
      <c r="U62" s="67">
        <v>0</v>
      </c>
      <c r="V62" s="77">
        <v>0</v>
      </c>
    </row>
    <row r="63" spans="1:22" ht="24">
      <c r="A63" s="10">
        <v>22</v>
      </c>
      <c r="B63" s="14">
        <v>756</v>
      </c>
      <c r="C63" s="10"/>
      <c r="D63" s="12"/>
      <c r="E63" s="15" t="s">
        <v>151</v>
      </c>
      <c r="F63" s="35"/>
      <c r="G63" s="36"/>
      <c r="H63" s="36"/>
      <c r="I63" s="53"/>
      <c r="J63" s="53"/>
      <c r="K63" s="53"/>
      <c r="L63" s="54"/>
      <c r="M63" s="52">
        <f t="shared" si="11"/>
        <v>0</v>
      </c>
      <c r="N63" s="53">
        <v>0</v>
      </c>
      <c r="O63" s="64">
        <v>0</v>
      </c>
      <c r="P63" s="52">
        <f t="shared" si="12"/>
        <v>0</v>
      </c>
      <c r="Q63" s="53">
        <v>0</v>
      </c>
      <c r="R63" s="64">
        <v>0</v>
      </c>
      <c r="S63" s="70">
        <f t="shared" si="2"/>
        <v>79.2</v>
      </c>
      <c r="T63" s="67">
        <v>79.2</v>
      </c>
      <c r="U63" s="67">
        <v>0</v>
      </c>
      <c r="V63" s="77">
        <v>0</v>
      </c>
    </row>
    <row r="64" spans="1:22" ht="24">
      <c r="A64" s="10">
        <v>23</v>
      </c>
      <c r="B64" s="14">
        <v>756</v>
      </c>
      <c r="C64" s="10"/>
      <c r="D64" s="12"/>
      <c r="E64" s="15" t="s">
        <v>151</v>
      </c>
      <c r="F64" s="35"/>
      <c r="G64" s="36"/>
      <c r="H64" s="36"/>
      <c r="I64" s="53"/>
      <c r="J64" s="53"/>
      <c r="K64" s="53"/>
      <c r="L64" s="54"/>
      <c r="M64" s="52">
        <f t="shared" si="11"/>
        <v>0</v>
      </c>
      <c r="N64" s="53">
        <v>0</v>
      </c>
      <c r="O64" s="64">
        <v>0</v>
      </c>
      <c r="P64" s="52">
        <f t="shared" si="12"/>
        <v>0</v>
      </c>
      <c r="Q64" s="53">
        <v>0</v>
      </c>
      <c r="R64" s="64">
        <v>0</v>
      </c>
      <c r="S64" s="70">
        <f t="shared" si="2"/>
        <v>6291.58</v>
      </c>
      <c r="T64" s="67">
        <v>6291.58</v>
      </c>
      <c r="U64" s="67">
        <v>0</v>
      </c>
      <c r="V64" s="77">
        <v>0</v>
      </c>
    </row>
    <row r="65" spans="1:22" ht="48">
      <c r="A65" s="10">
        <v>24</v>
      </c>
      <c r="B65" s="14">
        <v>756</v>
      </c>
      <c r="C65" s="10"/>
      <c r="D65" s="12"/>
      <c r="E65" s="15" t="s">
        <v>135</v>
      </c>
      <c r="F65" s="35"/>
      <c r="G65" s="36"/>
      <c r="H65" s="36"/>
      <c r="I65" s="53"/>
      <c r="J65" s="53"/>
      <c r="K65" s="53"/>
      <c r="L65" s="54"/>
      <c r="M65" s="52">
        <f t="shared" si="11"/>
        <v>0</v>
      </c>
      <c r="N65" s="53">
        <v>0</v>
      </c>
      <c r="O65" s="64">
        <v>0</v>
      </c>
      <c r="P65" s="52">
        <f t="shared" si="12"/>
        <v>0</v>
      </c>
      <c r="Q65" s="53">
        <v>0</v>
      </c>
      <c r="R65" s="64">
        <v>0</v>
      </c>
      <c r="S65" s="70">
        <f t="shared" si="2"/>
        <v>20871.8</v>
      </c>
      <c r="T65" s="67">
        <v>20871.8</v>
      </c>
      <c r="U65" s="67">
        <v>0</v>
      </c>
      <c r="V65" s="77">
        <v>0</v>
      </c>
    </row>
    <row r="66" spans="1:22" ht="36">
      <c r="A66" s="10">
        <v>25</v>
      </c>
      <c r="B66" s="14">
        <v>756</v>
      </c>
      <c r="C66" s="10">
        <v>75621</v>
      </c>
      <c r="D66" s="12" t="s">
        <v>43</v>
      </c>
      <c r="E66" s="15" t="s">
        <v>86</v>
      </c>
      <c r="F66" s="35">
        <f t="shared" si="13"/>
        <v>39062865</v>
      </c>
      <c r="G66" s="36">
        <v>39062865</v>
      </c>
      <c r="H66" s="36">
        <v>0</v>
      </c>
      <c r="I66" s="53">
        <v>15761034</v>
      </c>
      <c r="J66" s="53">
        <v>15761034</v>
      </c>
      <c r="K66" s="53"/>
      <c r="L66" s="54" t="e">
        <f>SUM(#REF!/F66)*100</f>
        <v>#REF!</v>
      </c>
      <c r="M66" s="52">
        <f t="shared" si="11"/>
        <v>35406728</v>
      </c>
      <c r="N66" s="53">
        <v>35406728</v>
      </c>
      <c r="O66" s="64">
        <v>0</v>
      </c>
      <c r="P66" s="52">
        <f t="shared" si="12"/>
        <v>35406728</v>
      </c>
      <c r="Q66" s="53">
        <v>35406728</v>
      </c>
      <c r="R66" s="64">
        <v>0</v>
      </c>
      <c r="S66" s="70">
        <f t="shared" si="2"/>
        <v>15168444</v>
      </c>
      <c r="T66" s="67">
        <v>15168444</v>
      </c>
      <c r="U66" s="67">
        <v>0</v>
      </c>
      <c r="V66" s="77">
        <f t="shared" si="3"/>
        <v>0.4284056973578581</v>
      </c>
    </row>
    <row r="67" spans="1:22" ht="36">
      <c r="A67" s="10">
        <v>26</v>
      </c>
      <c r="B67" s="14">
        <v>756</v>
      </c>
      <c r="C67" s="10">
        <v>75621</v>
      </c>
      <c r="D67" s="12" t="s">
        <v>44</v>
      </c>
      <c r="E67" s="15" t="s">
        <v>85</v>
      </c>
      <c r="F67" s="35">
        <f t="shared" si="13"/>
        <v>1410000</v>
      </c>
      <c r="G67" s="36">
        <v>1410000</v>
      </c>
      <c r="H67" s="36">
        <v>0</v>
      </c>
      <c r="I67" s="53">
        <v>1313720.66</v>
      </c>
      <c r="J67" s="53">
        <v>1313720.66</v>
      </c>
      <c r="K67" s="53"/>
      <c r="L67" s="54" t="e">
        <f>SUM(#REF!/F67)*100</f>
        <v>#REF!</v>
      </c>
      <c r="M67" s="52">
        <f t="shared" si="11"/>
        <v>950000</v>
      </c>
      <c r="N67" s="53">
        <v>950000</v>
      </c>
      <c r="O67" s="64">
        <v>0</v>
      </c>
      <c r="P67" s="52">
        <f t="shared" si="12"/>
        <v>950000</v>
      </c>
      <c r="Q67" s="53">
        <v>950000</v>
      </c>
      <c r="R67" s="64">
        <v>0</v>
      </c>
      <c r="S67" s="70">
        <f t="shared" si="2"/>
        <v>464526.29</v>
      </c>
      <c r="T67" s="67">
        <v>464526.29</v>
      </c>
      <c r="U67" s="67">
        <v>0</v>
      </c>
      <c r="V67" s="77">
        <f t="shared" si="3"/>
        <v>0.48897504210526316</v>
      </c>
    </row>
    <row r="68" spans="1:22" s="34" customFormat="1" ht="49.5" customHeight="1">
      <c r="A68" s="114" t="s">
        <v>52</v>
      </c>
      <c r="B68" s="115"/>
      <c r="C68" s="115"/>
      <c r="D68" s="116"/>
      <c r="E68" s="117"/>
      <c r="F68" s="37">
        <f>SUM(F42:F67)</f>
        <v>52666721</v>
      </c>
      <c r="G68" s="38">
        <f>SUM(G42:G67)</f>
        <v>52666721</v>
      </c>
      <c r="H68" s="38">
        <f>SUM(H42:H67)</f>
        <v>0</v>
      </c>
      <c r="I68" s="46">
        <f>SUM(I42:I67)</f>
        <v>24948567.12</v>
      </c>
      <c r="J68" s="46">
        <f>SUM(J42:J67)</f>
        <v>24948567.12</v>
      </c>
      <c r="K68" s="57">
        <v>0</v>
      </c>
      <c r="L68" s="54" t="e">
        <f>SUM(#REF!/F68)*100</f>
        <v>#REF!</v>
      </c>
      <c r="M68" s="48">
        <f aca="true" t="shared" si="14" ref="M68:R68">SUM(M42:M67)</f>
        <v>49527928.79</v>
      </c>
      <c r="N68" s="46">
        <f t="shared" si="14"/>
        <v>49527928.79</v>
      </c>
      <c r="O68" s="62">
        <f t="shared" si="14"/>
        <v>0</v>
      </c>
      <c r="P68" s="48">
        <f t="shared" si="14"/>
        <v>49527928.79</v>
      </c>
      <c r="Q68" s="48">
        <f t="shared" si="14"/>
        <v>49527928.79</v>
      </c>
      <c r="R68" s="55">
        <f t="shared" si="14"/>
        <v>0</v>
      </c>
      <c r="S68" s="70">
        <f t="shared" si="2"/>
        <v>23348018.91</v>
      </c>
      <c r="T68" s="68">
        <f>SUM(T42:T67)</f>
        <v>23348018.91</v>
      </c>
      <c r="U68" s="68">
        <f>SUM(U42:U67)</f>
        <v>0</v>
      </c>
      <c r="V68" s="80">
        <f t="shared" si="3"/>
        <v>0.47141117103839225</v>
      </c>
    </row>
    <row r="69" spans="1:22" ht="37.5" customHeight="1">
      <c r="A69" s="10">
        <v>1</v>
      </c>
      <c r="B69" s="14">
        <v>758</v>
      </c>
      <c r="C69" s="10">
        <v>75801</v>
      </c>
      <c r="D69" s="10">
        <v>2920</v>
      </c>
      <c r="E69" s="13" t="s">
        <v>56</v>
      </c>
      <c r="F69" s="35">
        <f>SUM(G69+H69)</f>
        <v>11450698</v>
      </c>
      <c r="G69" s="36">
        <v>11450698</v>
      </c>
      <c r="H69" s="36">
        <v>0</v>
      </c>
      <c r="I69" s="53">
        <v>7046584</v>
      </c>
      <c r="J69" s="53">
        <v>7046584</v>
      </c>
      <c r="K69" s="49"/>
      <c r="L69" s="54" t="e">
        <f>SUM(#REF!/F69)*100</f>
        <v>#REF!</v>
      </c>
      <c r="M69" s="52">
        <f>SUM(N69+O69)</f>
        <v>14143876</v>
      </c>
      <c r="N69" s="53">
        <v>14143876</v>
      </c>
      <c r="O69" s="64">
        <v>0</v>
      </c>
      <c r="P69" s="52">
        <f>SUM(Q69+R69)</f>
        <v>13592618</v>
      </c>
      <c r="Q69" s="53">
        <v>13592618</v>
      </c>
      <c r="R69" s="64">
        <v>0</v>
      </c>
      <c r="S69" s="70">
        <f t="shared" si="2"/>
        <v>8364688</v>
      </c>
      <c r="T69" s="67">
        <v>8364688</v>
      </c>
      <c r="U69" s="67">
        <v>0</v>
      </c>
      <c r="V69" s="77">
        <f t="shared" si="3"/>
        <v>0.6153846153846154</v>
      </c>
    </row>
    <row r="70" spans="1:22" ht="25.5" customHeight="1">
      <c r="A70" s="19">
        <v>2</v>
      </c>
      <c r="B70" s="7">
        <v>758</v>
      </c>
      <c r="C70" s="19">
        <v>75814</v>
      </c>
      <c r="D70" s="30" t="s">
        <v>45</v>
      </c>
      <c r="E70" s="31" t="s">
        <v>50</v>
      </c>
      <c r="F70" s="39">
        <f>SUM(G70+H70)</f>
        <v>350000</v>
      </c>
      <c r="G70" s="40">
        <v>350000</v>
      </c>
      <c r="H70" s="36">
        <v>0</v>
      </c>
      <c r="I70" s="59">
        <v>269501.63</v>
      </c>
      <c r="J70" s="59">
        <v>269501.63</v>
      </c>
      <c r="K70" s="59"/>
      <c r="L70" s="54" t="e">
        <f>SUM(#REF!/F70)*100</f>
        <v>#REF!</v>
      </c>
      <c r="M70" s="58">
        <f>SUM(N70+O70)</f>
        <v>250000</v>
      </c>
      <c r="N70" s="59">
        <v>250000</v>
      </c>
      <c r="O70" s="64">
        <v>0</v>
      </c>
      <c r="P70" s="58">
        <f>SUM(Q70+R70)</f>
        <v>250000</v>
      </c>
      <c r="Q70" s="59">
        <v>250000</v>
      </c>
      <c r="R70" s="64">
        <v>0</v>
      </c>
      <c r="S70" s="70">
        <f t="shared" si="2"/>
        <v>99995.73</v>
      </c>
      <c r="T70" s="67">
        <v>99995.73</v>
      </c>
      <c r="U70" s="67">
        <v>0</v>
      </c>
      <c r="V70" s="77">
        <f t="shared" si="3"/>
        <v>0.39998291999999996</v>
      </c>
    </row>
    <row r="71" spans="1:55" s="32" customFormat="1" ht="26.25" customHeight="1" hidden="1">
      <c r="A71" s="10">
        <v>3</v>
      </c>
      <c r="B71" s="14">
        <v>758</v>
      </c>
      <c r="C71" s="10">
        <v>75814</v>
      </c>
      <c r="D71" s="12" t="s">
        <v>31</v>
      </c>
      <c r="E71" s="13" t="s">
        <v>92</v>
      </c>
      <c r="F71" s="35">
        <f>SUM(G71+H71)</f>
        <v>1845407</v>
      </c>
      <c r="G71" s="36">
        <v>1845407</v>
      </c>
      <c r="H71" s="36">
        <v>0</v>
      </c>
      <c r="I71" s="53">
        <v>1253000</v>
      </c>
      <c r="J71" s="53">
        <v>1253000</v>
      </c>
      <c r="K71" s="53"/>
      <c r="L71" s="54" t="e">
        <f>SUM(#REF!/F71)*100</f>
        <v>#REF!</v>
      </c>
      <c r="M71" s="52">
        <f>SUM(N71+O71)</f>
        <v>0</v>
      </c>
      <c r="N71" s="53"/>
      <c r="O71" s="64">
        <v>0</v>
      </c>
      <c r="P71" s="52">
        <f>SUM(Q71+R71)</f>
        <v>0</v>
      </c>
      <c r="Q71" s="53"/>
      <c r="R71" s="64">
        <v>0</v>
      </c>
      <c r="S71" s="70">
        <f t="shared" si="2"/>
        <v>0</v>
      </c>
      <c r="T71" s="67"/>
      <c r="U71" s="67"/>
      <c r="V71" s="77" t="e">
        <f t="shared" si="3"/>
        <v>#DIV/0!</v>
      </c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</row>
    <row r="72" spans="1:22" s="34" customFormat="1" ht="15.75" customHeight="1">
      <c r="A72" s="118" t="s">
        <v>53</v>
      </c>
      <c r="B72" s="119"/>
      <c r="C72" s="119"/>
      <c r="D72" s="121"/>
      <c r="E72" s="122"/>
      <c r="F72" s="41">
        <f>SUM(F69:F71)</f>
        <v>13646105</v>
      </c>
      <c r="G72" s="42">
        <f>SUM(G69:G71)</f>
        <v>13646105</v>
      </c>
      <c r="H72" s="42">
        <f>SUM(H69:H70)</f>
        <v>0</v>
      </c>
      <c r="I72" s="60">
        <f>SUM(I69:I71)</f>
        <v>8569085.629999999</v>
      </c>
      <c r="J72" s="60">
        <f>SUM(J69:J71)</f>
        <v>8569085.629999999</v>
      </c>
      <c r="K72" s="61">
        <v>0</v>
      </c>
      <c r="L72" s="54" t="e">
        <f>SUM(#REF!/F72)*100</f>
        <v>#REF!</v>
      </c>
      <c r="M72" s="48">
        <f>SUM(M69:M71)</f>
        <v>14393876</v>
      </c>
      <c r="N72" s="46">
        <f>SUM(N69:N71)</f>
        <v>14393876</v>
      </c>
      <c r="O72" s="65">
        <f>SUM(O69:O70)</f>
        <v>0</v>
      </c>
      <c r="P72" s="48">
        <f>SUM(P69:P71)</f>
        <v>13842618</v>
      </c>
      <c r="Q72" s="48">
        <f>SUM(Q69:Q71)</f>
        <v>13842618</v>
      </c>
      <c r="R72" s="82">
        <f>SUM(R69:R70)</f>
        <v>0</v>
      </c>
      <c r="S72" s="70">
        <f t="shared" si="2"/>
        <v>8464683.73</v>
      </c>
      <c r="T72" s="68">
        <f>SUM(T69:T71)</f>
        <v>8464683.73</v>
      </c>
      <c r="U72" s="68">
        <f>SUM(U69:U71)</f>
        <v>0</v>
      </c>
      <c r="V72" s="80">
        <f t="shared" si="3"/>
        <v>0.6114944246818051</v>
      </c>
    </row>
    <row r="73" spans="1:22" ht="36">
      <c r="A73" s="17">
        <v>1</v>
      </c>
      <c r="B73" s="14">
        <v>801</v>
      </c>
      <c r="C73" s="10">
        <v>80101</v>
      </c>
      <c r="D73" s="12" t="s">
        <v>59</v>
      </c>
      <c r="E73" s="18" t="s">
        <v>77</v>
      </c>
      <c r="F73" s="37">
        <f>SUM(G73)</f>
        <v>780</v>
      </c>
      <c r="G73" s="38">
        <v>780</v>
      </c>
      <c r="H73" s="38">
        <v>0</v>
      </c>
      <c r="I73" s="53">
        <v>373</v>
      </c>
      <c r="J73" s="53">
        <v>373</v>
      </c>
      <c r="K73" s="53"/>
      <c r="L73" s="54" t="e">
        <f>SUM(#REF!/F73)*100</f>
        <v>#REF!</v>
      </c>
      <c r="M73" s="52">
        <f>SUM(N73)</f>
        <v>740</v>
      </c>
      <c r="N73" s="53">
        <v>740</v>
      </c>
      <c r="O73" s="64">
        <v>0</v>
      </c>
      <c r="P73" s="52">
        <f>SUM(Q73)</f>
        <v>740</v>
      </c>
      <c r="Q73" s="53">
        <v>740</v>
      </c>
      <c r="R73" s="64">
        <v>0</v>
      </c>
      <c r="S73" s="70">
        <f t="shared" si="2"/>
        <v>517.67</v>
      </c>
      <c r="T73" s="67">
        <v>517.67</v>
      </c>
      <c r="U73" s="67">
        <v>0</v>
      </c>
      <c r="V73" s="77">
        <f t="shared" si="3"/>
        <v>0.699554054054054</v>
      </c>
    </row>
    <row r="74" spans="1:22" ht="24">
      <c r="A74" s="17">
        <v>2</v>
      </c>
      <c r="B74" s="14">
        <v>801</v>
      </c>
      <c r="C74" s="10">
        <v>80101</v>
      </c>
      <c r="D74" s="12" t="s">
        <v>45</v>
      </c>
      <c r="E74" s="13" t="s">
        <v>8</v>
      </c>
      <c r="F74" s="35">
        <f>SUM(G74+H74)</f>
        <v>300</v>
      </c>
      <c r="G74" s="36">
        <v>300</v>
      </c>
      <c r="H74" s="38">
        <v>0</v>
      </c>
      <c r="I74" s="53">
        <v>180.95</v>
      </c>
      <c r="J74" s="53">
        <v>180.95</v>
      </c>
      <c r="K74" s="53"/>
      <c r="L74" s="54" t="e">
        <f>SUM(#REF!/F74)*100</f>
        <v>#REF!</v>
      </c>
      <c r="M74" s="52">
        <f>SUM(N74+O74)</f>
        <v>9200</v>
      </c>
      <c r="N74" s="53">
        <v>9200</v>
      </c>
      <c r="O74" s="62">
        <v>0</v>
      </c>
      <c r="P74" s="52">
        <f>SUM(Q74+R74)</f>
        <v>9360</v>
      </c>
      <c r="Q74" s="53">
        <v>9360</v>
      </c>
      <c r="R74" s="62">
        <v>0</v>
      </c>
      <c r="S74" s="70">
        <f t="shared" si="2"/>
        <v>4760.59</v>
      </c>
      <c r="T74" s="67">
        <v>4760.59</v>
      </c>
      <c r="U74" s="67">
        <v>0</v>
      </c>
      <c r="V74" s="77">
        <f t="shared" si="3"/>
        <v>0.5086100427350427</v>
      </c>
    </row>
    <row r="75" spans="1:22" ht="24">
      <c r="A75" s="17">
        <v>3</v>
      </c>
      <c r="B75" s="14">
        <v>801</v>
      </c>
      <c r="C75" s="10">
        <v>80101</v>
      </c>
      <c r="D75" s="12" t="s">
        <v>26</v>
      </c>
      <c r="E75" s="13" t="s">
        <v>74</v>
      </c>
      <c r="F75" s="35">
        <f>SUM(G75+H75)</f>
        <v>17000</v>
      </c>
      <c r="G75" s="36">
        <v>17000</v>
      </c>
      <c r="H75" s="38">
        <v>0</v>
      </c>
      <c r="I75" s="53">
        <v>6268.07</v>
      </c>
      <c r="J75" s="53">
        <v>6268.07</v>
      </c>
      <c r="K75" s="53"/>
      <c r="L75" s="54" t="e">
        <f>SUM(#REF!/F75)*100</f>
        <v>#REF!</v>
      </c>
      <c r="M75" s="52">
        <f>SUM(N75+O75)</f>
        <v>20000</v>
      </c>
      <c r="N75" s="53">
        <v>20000</v>
      </c>
      <c r="O75" s="62">
        <v>0</v>
      </c>
      <c r="P75" s="52">
        <f>SUM(Q75+R75)</f>
        <v>20000</v>
      </c>
      <c r="Q75" s="53">
        <v>20000</v>
      </c>
      <c r="R75" s="62">
        <v>0</v>
      </c>
      <c r="S75" s="70">
        <f t="shared" si="2"/>
        <v>7908.54</v>
      </c>
      <c r="T75" s="67">
        <v>7908.54</v>
      </c>
      <c r="U75" s="67">
        <v>0</v>
      </c>
      <c r="V75" s="77">
        <f t="shared" si="3"/>
        <v>0.395427</v>
      </c>
    </row>
    <row r="76" spans="1:22" ht="24">
      <c r="A76" s="17">
        <v>4</v>
      </c>
      <c r="B76" s="14">
        <v>801</v>
      </c>
      <c r="C76" s="10">
        <v>80101</v>
      </c>
      <c r="D76" s="12" t="s">
        <v>39</v>
      </c>
      <c r="E76" s="13" t="s">
        <v>60</v>
      </c>
      <c r="F76" s="35">
        <f>SUM(G76+H76)</f>
        <v>0</v>
      </c>
      <c r="G76" s="36">
        <v>0</v>
      </c>
      <c r="H76" s="38">
        <v>0</v>
      </c>
      <c r="I76" s="53">
        <v>12.33</v>
      </c>
      <c r="J76" s="53">
        <v>12.33</v>
      </c>
      <c r="K76" s="53"/>
      <c r="L76" s="54" t="e">
        <f>SUM(#REF!/F76)*100</f>
        <v>#REF!</v>
      </c>
      <c r="M76" s="52">
        <f>SUM(N76+O76)</f>
        <v>100</v>
      </c>
      <c r="N76" s="53">
        <v>100</v>
      </c>
      <c r="O76" s="62">
        <v>0</v>
      </c>
      <c r="P76" s="52">
        <f>SUM(Q76+R76)</f>
        <v>100</v>
      </c>
      <c r="Q76" s="53">
        <v>100</v>
      </c>
      <c r="R76" s="62">
        <v>0</v>
      </c>
      <c r="S76" s="70">
        <f t="shared" si="2"/>
        <v>38.22</v>
      </c>
      <c r="T76" s="67">
        <v>38.22</v>
      </c>
      <c r="U76" s="67">
        <v>0</v>
      </c>
      <c r="V76" s="77">
        <f t="shared" si="3"/>
        <v>0.3822</v>
      </c>
    </row>
    <row r="77" spans="1:22" ht="48.75" customHeight="1">
      <c r="A77" s="17">
        <v>5</v>
      </c>
      <c r="B77" s="14">
        <v>801</v>
      </c>
      <c r="C77" s="10">
        <v>80101</v>
      </c>
      <c r="D77" s="12" t="s">
        <v>31</v>
      </c>
      <c r="E77" s="13" t="s">
        <v>55</v>
      </c>
      <c r="F77" s="35">
        <f aca="true" t="shared" si="15" ref="F77:F93">SUM(G77+H77)</f>
        <v>3861</v>
      </c>
      <c r="G77" s="36">
        <v>3861</v>
      </c>
      <c r="H77" s="38">
        <v>0</v>
      </c>
      <c r="I77" s="53">
        <v>2950.34</v>
      </c>
      <c r="J77" s="53">
        <v>2950.34</v>
      </c>
      <c r="K77" s="53"/>
      <c r="L77" s="54" t="e">
        <f>SUM(#REF!/F77)*100</f>
        <v>#REF!</v>
      </c>
      <c r="M77" s="52">
        <f aca="true" t="shared" si="16" ref="M77:M94">SUM(N77+O77)</f>
        <v>1915</v>
      </c>
      <c r="N77" s="53">
        <v>1915</v>
      </c>
      <c r="O77" s="62">
        <v>0</v>
      </c>
      <c r="P77" s="52">
        <f aca="true" t="shared" si="17" ref="P77:P94">SUM(Q77+R77)</f>
        <v>4665</v>
      </c>
      <c r="Q77" s="53">
        <v>4665</v>
      </c>
      <c r="R77" s="62">
        <v>0</v>
      </c>
      <c r="S77" s="70">
        <f t="shared" si="2"/>
        <v>3667.62</v>
      </c>
      <c r="T77" s="67">
        <v>3667.62</v>
      </c>
      <c r="U77" s="67">
        <v>0</v>
      </c>
      <c r="V77" s="77">
        <f aca="true" t="shared" si="18" ref="V77:V132">SUM(S77/P77)</f>
        <v>0.7861993569131832</v>
      </c>
    </row>
    <row r="78" spans="1:22" ht="84">
      <c r="A78" s="17">
        <v>6</v>
      </c>
      <c r="B78" s="14">
        <v>801</v>
      </c>
      <c r="C78" s="10"/>
      <c r="D78" s="12"/>
      <c r="E78" s="15" t="s">
        <v>139</v>
      </c>
      <c r="F78" s="35"/>
      <c r="G78" s="36"/>
      <c r="H78" s="38"/>
      <c r="I78" s="53"/>
      <c r="J78" s="53"/>
      <c r="K78" s="53"/>
      <c r="L78" s="54"/>
      <c r="M78" s="52">
        <f t="shared" si="16"/>
        <v>0</v>
      </c>
      <c r="N78" s="53">
        <v>0</v>
      </c>
      <c r="O78" s="62">
        <v>0</v>
      </c>
      <c r="P78" s="52">
        <f t="shared" si="17"/>
        <v>8619</v>
      </c>
      <c r="Q78" s="53">
        <v>8619</v>
      </c>
      <c r="R78" s="62">
        <v>0</v>
      </c>
      <c r="S78" s="70">
        <f t="shared" si="2"/>
        <v>8622.26</v>
      </c>
      <c r="T78" s="67">
        <v>8622.26</v>
      </c>
      <c r="U78" s="67">
        <v>0</v>
      </c>
      <c r="V78" s="77">
        <f t="shared" si="18"/>
        <v>1.0003782341338903</v>
      </c>
    </row>
    <row r="79" spans="1:22" ht="24">
      <c r="A79" s="17">
        <v>7</v>
      </c>
      <c r="B79" s="14">
        <v>801</v>
      </c>
      <c r="C79" s="10">
        <v>80104</v>
      </c>
      <c r="D79" s="12" t="s">
        <v>26</v>
      </c>
      <c r="E79" s="13" t="s">
        <v>78</v>
      </c>
      <c r="F79" s="35">
        <f t="shared" si="15"/>
        <v>285120</v>
      </c>
      <c r="G79" s="36">
        <v>285120</v>
      </c>
      <c r="H79" s="38">
        <v>0</v>
      </c>
      <c r="I79" s="53">
        <v>172524.1</v>
      </c>
      <c r="J79" s="53">
        <v>172524.1</v>
      </c>
      <c r="K79" s="53"/>
      <c r="L79" s="54" t="e">
        <f>SUM(#REF!/F79)*100</f>
        <v>#REF!</v>
      </c>
      <c r="M79" s="52">
        <f t="shared" si="16"/>
        <v>271920</v>
      </c>
      <c r="N79" s="53">
        <v>271920</v>
      </c>
      <c r="O79" s="62">
        <v>0</v>
      </c>
      <c r="P79" s="52">
        <f t="shared" si="17"/>
        <v>271920</v>
      </c>
      <c r="Q79" s="53">
        <v>271920</v>
      </c>
      <c r="R79" s="62">
        <v>0</v>
      </c>
      <c r="S79" s="70">
        <f t="shared" si="2"/>
        <v>161304</v>
      </c>
      <c r="T79" s="67">
        <v>161304</v>
      </c>
      <c r="U79" s="67">
        <v>0</v>
      </c>
      <c r="V79" s="77">
        <f t="shared" si="18"/>
        <v>0.5932038834951456</v>
      </c>
    </row>
    <row r="80" spans="1:22" ht="24">
      <c r="A80" s="17">
        <v>8</v>
      </c>
      <c r="B80" s="14">
        <v>801</v>
      </c>
      <c r="C80" s="10">
        <v>80104</v>
      </c>
      <c r="D80" s="12" t="s">
        <v>45</v>
      </c>
      <c r="E80" s="13" t="s">
        <v>8</v>
      </c>
      <c r="F80" s="35">
        <f t="shared" si="15"/>
        <v>70</v>
      </c>
      <c r="G80" s="36">
        <v>70</v>
      </c>
      <c r="H80" s="38">
        <v>0</v>
      </c>
      <c r="I80" s="53">
        <v>19.67</v>
      </c>
      <c r="J80" s="53">
        <v>19.67</v>
      </c>
      <c r="K80" s="53"/>
      <c r="L80" s="54" t="e">
        <f>SUM(#REF!/F80)*100</f>
        <v>#REF!</v>
      </c>
      <c r="M80" s="52">
        <f t="shared" si="16"/>
        <v>2400</v>
      </c>
      <c r="N80" s="53">
        <v>2400</v>
      </c>
      <c r="O80" s="62">
        <v>0</v>
      </c>
      <c r="P80" s="52">
        <f t="shared" si="17"/>
        <v>2400</v>
      </c>
      <c r="Q80" s="53">
        <v>2400</v>
      </c>
      <c r="R80" s="62">
        <v>0</v>
      </c>
      <c r="S80" s="70">
        <f aca="true" t="shared" si="19" ref="S80:S132">SUM(U80+T80)</f>
        <v>1109.85</v>
      </c>
      <c r="T80" s="67">
        <v>1109.85</v>
      </c>
      <c r="U80" s="67">
        <v>0</v>
      </c>
      <c r="V80" s="77">
        <f t="shared" si="18"/>
        <v>0.46243749999999995</v>
      </c>
    </row>
    <row r="81" spans="1:22" ht="24">
      <c r="A81" s="17">
        <v>9</v>
      </c>
      <c r="B81" s="14">
        <v>801</v>
      </c>
      <c r="C81" s="10">
        <v>80104</v>
      </c>
      <c r="D81" s="12" t="s">
        <v>39</v>
      </c>
      <c r="E81" s="13" t="s">
        <v>8</v>
      </c>
      <c r="F81" s="35">
        <f t="shared" si="15"/>
        <v>180</v>
      </c>
      <c r="G81" s="36">
        <v>180</v>
      </c>
      <c r="H81" s="38">
        <v>0</v>
      </c>
      <c r="I81" s="53">
        <v>121.35</v>
      </c>
      <c r="J81" s="53">
        <v>121.35</v>
      </c>
      <c r="K81" s="53"/>
      <c r="L81" s="54" t="e">
        <f>SUM(#REF!/F81)*100</f>
        <v>#REF!</v>
      </c>
      <c r="M81" s="52">
        <f t="shared" si="16"/>
        <v>170</v>
      </c>
      <c r="N81" s="53">
        <v>170</v>
      </c>
      <c r="O81" s="62">
        <v>0</v>
      </c>
      <c r="P81" s="52">
        <f t="shared" si="17"/>
        <v>170</v>
      </c>
      <c r="Q81" s="53">
        <v>170</v>
      </c>
      <c r="R81" s="62">
        <v>0</v>
      </c>
      <c r="S81" s="70">
        <f t="shared" si="19"/>
        <v>68</v>
      </c>
      <c r="T81" s="67">
        <v>68</v>
      </c>
      <c r="U81" s="67">
        <v>0</v>
      </c>
      <c r="V81" s="77">
        <f t="shared" si="18"/>
        <v>0.4</v>
      </c>
    </row>
    <row r="82" spans="1:22" ht="48.75" customHeight="1">
      <c r="A82" s="17">
        <v>10</v>
      </c>
      <c r="B82" s="14">
        <v>801</v>
      </c>
      <c r="C82" s="10">
        <v>80104</v>
      </c>
      <c r="D82" s="12" t="s">
        <v>31</v>
      </c>
      <c r="E82" s="13" t="s">
        <v>55</v>
      </c>
      <c r="F82" s="35">
        <f t="shared" si="15"/>
        <v>240</v>
      </c>
      <c r="G82" s="36">
        <v>240</v>
      </c>
      <c r="H82" s="38">
        <v>0</v>
      </c>
      <c r="I82" s="53">
        <v>120.02</v>
      </c>
      <c r="J82" s="53">
        <v>120.02</v>
      </c>
      <c r="K82" s="53"/>
      <c r="L82" s="54" t="e">
        <f>SUM(#REF!/F82)*100</f>
        <v>#REF!</v>
      </c>
      <c r="M82" s="52">
        <f t="shared" si="16"/>
        <v>300</v>
      </c>
      <c r="N82" s="53">
        <v>300</v>
      </c>
      <c r="O82" s="62">
        <v>0</v>
      </c>
      <c r="P82" s="52">
        <f t="shared" si="17"/>
        <v>1747</v>
      </c>
      <c r="Q82" s="53">
        <v>1747</v>
      </c>
      <c r="R82" s="62">
        <v>0</v>
      </c>
      <c r="S82" s="70">
        <f t="shared" si="19"/>
        <v>1587.8</v>
      </c>
      <c r="T82" s="67">
        <v>1587.8</v>
      </c>
      <c r="U82" s="67">
        <v>0</v>
      </c>
      <c r="V82" s="77">
        <f t="shared" si="18"/>
        <v>0.9088723526044648</v>
      </c>
    </row>
    <row r="83" spans="1:22" ht="72">
      <c r="A83" s="17">
        <v>11</v>
      </c>
      <c r="B83" s="14">
        <v>801</v>
      </c>
      <c r="C83" s="10">
        <v>80104</v>
      </c>
      <c r="D83" s="12" t="s">
        <v>46</v>
      </c>
      <c r="E83" s="13" t="s">
        <v>120</v>
      </c>
      <c r="F83" s="35">
        <f t="shared" si="15"/>
        <v>331036</v>
      </c>
      <c r="G83" s="36">
        <v>331036</v>
      </c>
      <c r="H83" s="38">
        <v>0</v>
      </c>
      <c r="I83" s="53">
        <v>181066.77</v>
      </c>
      <c r="J83" s="53">
        <v>181066.77</v>
      </c>
      <c r="K83" s="53"/>
      <c r="L83" s="54" t="e">
        <f>SUM(#REF!/F83)*100</f>
        <v>#REF!</v>
      </c>
      <c r="M83" s="52">
        <f t="shared" si="16"/>
        <v>728000</v>
      </c>
      <c r="N83" s="53">
        <v>728000</v>
      </c>
      <c r="O83" s="62">
        <v>0</v>
      </c>
      <c r="P83" s="52">
        <f t="shared" si="17"/>
        <v>728000</v>
      </c>
      <c r="Q83" s="53">
        <v>728000</v>
      </c>
      <c r="R83" s="62">
        <v>0</v>
      </c>
      <c r="S83" s="70">
        <f t="shared" si="19"/>
        <v>289258.72</v>
      </c>
      <c r="T83" s="67">
        <v>289258.72</v>
      </c>
      <c r="U83" s="67">
        <v>0</v>
      </c>
      <c r="V83" s="77">
        <f t="shared" si="18"/>
        <v>0.39733340659340655</v>
      </c>
    </row>
    <row r="84" spans="1:22" ht="72">
      <c r="A84" s="17">
        <v>12</v>
      </c>
      <c r="B84" s="14">
        <v>801</v>
      </c>
      <c r="C84" s="10"/>
      <c r="D84" s="12"/>
      <c r="E84" s="13" t="s">
        <v>79</v>
      </c>
      <c r="F84" s="35"/>
      <c r="G84" s="36"/>
      <c r="H84" s="38"/>
      <c r="I84" s="53"/>
      <c r="J84" s="53"/>
      <c r="K84" s="53"/>
      <c r="L84" s="54"/>
      <c r="M84" s="52">
        <f t="shared" si="16"/>
        <v>162000</v>
      </c>
      <c r="N84" s="53">
        <v>162000</v>
      </c>
      <c r="O84" s="62">
        <v>0</v>
      </c>
      <c r="P84" s="52">
        <f t="shared" si="17"/>
        <v>162000</v>
      </c>
      <c r="Q84" s="53">
        <v>162000</v>
      </c>
      <c r="R84" s="62">
        <v>0</v>
      </c>
      <c r="S84" s="70">
        <f t="shared" si="19"/>
        <v>65831.04</v>
      </c>
      <c r="T84" s="67">
        <v>65831.04</v>
      </c>
      <c r="U84" s="67">
        <v>0</v>
      </c>
      <c r="V84" s="77">
        <f t="shared" si="18"/>
        <v>0.4063644444444444</v>
      </c>
    </row>
    <row r="85" spans="1:22" ht="99" customHeight="1">
      <c r="A85" s="17">
        <v>13</v>
      </c>
      <c r="B85" s="14">
        <v>801</v>
      </c>
      <c r="C85" s="10"/>
      <c r="D85" s="12"/>
      <c r="E85" s="16" t="s">
        <v>140</v>
      </c>
      <c r="F85" s="35"/>
      <c r="G85" s="36"/>
      <c r="H85" s="38"/>
      <c r="I85" s="53"/>
      <c r="J85" s="53"/>
      <c r="K85" s="53"/>
      <c r="L85" s="54"/>
      <c r="M85" s="52">
        <f t="shared" si="16"/>
        <v>0</v>
      </c>
      <c r="N85" s="53">
        <v>0</v>
      </c>
      <c r="O85" s="62">
        <v>0</v>
      </c>
      <c r="P85" s="52">
        <f t="shared" si="17"/>
        <v>1452</v>
      </c>
      <c r="Q85" s="53">
        <v>1452</v>
      </c>
      <c r="R85" s="62">
        <v>0</v>
      </c>
      <c r="S85" s="70">
        <f t="shared" si="19"/>
        <v>604.64</v>
      </c>
      <c r="T85" s="67">
        <v>604.64</v>
      </c>
      <c r="U85" s="67">
        <v>0</v>
      </c>
      <c r="V85" s="77">
        <f t="shared" si="18"/>
        <v>0.4164187327823691</v>
      </c>
    </row>
    <row r="86" spans="1:22" ht="24">
      <c r="A86" s="17">
        <v>14</v>
      </c>
      <c r="B86" s="14">
        <v>801</v>
      </c>
      <c r="C86" s="10">
        <v>80110</v>
      </c>
      <c r="D86" s="12" t="s">
        <v>59</v>
      </c>
      <c r="E86" s="13" t="s">
        <v>80</v>
      </c>
      <c r="F86" s="35">
        <f t="shared" si="15"/>
        <v>530</v>
      </c>
      <c r="G86" s="36">
        <v>530</v>
      </c>
      <c r="H86" s="38">
        <v>0</v>
      </c>
      <c r="I86" s="53">
        <v>306</v>
      </c>
      <c r="J86" s="53">
        <v>306</v>
      </c>
      <c r="K86" s="53"/>
      <c r="L86" s="54" t="e">
        <f>SUM(#REF!/F86)*100</f>
        <v>#REF!</v>
      </c>
      <c r="M86" s="52">
        <f t="shared" si="16"/>
        <v>580</v>
      </c>
      <c r="N86" s="53">
        <v>580</v>
      </c>
      <c r="O86" s="62">
        <v>0</v>
      </c>
      <c r="P86" s="52">
        <f t="shared" si="17"/>
        <v>580</v>
      </c>
      <c r="Q86" s="53">
        <v>580</v>
      </c>
      <c r="R86" s="62">
        <v>0</v>
      </c>
      <c r="S86" s="70">
        <f t="shared" si="19"/>
        <v>316</v>
      </c>
      <c r="T86" s="67">
        <v>316</v>
      </c>
      <c r="U86" s="67">
        <v>0</v>
      </c>
      <c r="V86" s="77">
        <f t="shared" si="18"/>
        <v>0.5448275862068965</v>
      </c>
    </row>
    <row r="87" spans="1:22" ht="24">
      <c r="A87" s="17">
        <v>15</v>
      </c>
      <c r="B87" s="14">
        <v>801</v>
      </c>
      <c r="C87" s="10"/>
      <c r="D87" s="12"/>
      <c r="E87" s="13" t="s">
        <v>8</v>
      </c>
      <c r="F87" s="35"/>
      <c r="G87" s="36"/>
      <c r="H87" s="38"/>
      <c r="I87" s="53"/>
      <c r="J87" s="53"/>
      <c r="K87" s="53"/>
      <c r="L87" s="54"/>
      <c r="M87" s="52">
        <f t="shared" si="16"/>
        <v>6100</v>
      </c>
      <c r="N87" s="53">
        <v>6100</v>
      </c>
      <c r="O87" s="62">
        <v>0</v>
      </c>
      <c r="P87" s="52">
        <f t="shared" si="17"/>
        <v>6100</v>
      </c>
      <c r="Q87" s="53">
        <v>6100</v>
      </c>
      <c r="R87" s="62">
        <v>0</v>
      </c>
      <c r="S87" s="70">
        <f t="shared" si="19"/>
        <v>3197.29</v>
      </c>
      <c r="T87" s="67">
        <v>3197.29</v>
      </c>
      <c r="U87" s="67">
        <v>0</v>
      </c>
      <c r="V87" s="77">
        <f t="shared" si="18"/>
        <v>0.5241459016393443</v>
      </c>
    </row>
    <row r="88" spans="1:22" ht="53.25" customHeight="1">
      <c r="A88" s="17">
        <v>16</v>
      </c>
      <c r="B88" s="14">
        <v>801</v>
      </c>
      <c r="C88" s="10">
        <v>80110</v>
      </c>
      <c r="D88" s="12" t="s">
        <v>31</v>
      </c>
      <c r="E88" s="13" t="s">
        <v>55</v>
      </c>
      <c r="F88" s="35">
        <f t="shared" si="15"/>
        <v>710</v>
      </c>
      <c r="G88" s="36">
        <v>710</v>
      </c>
      <c r="H88" s="38">
        <v>0</v>
      </c>
      <c r="I88" s="53">
        <v>400.38</v>
      </c>
      <c r="J88" s="53">
        <v>400.38</v>
      </c>
      <c r="K88" s="53"/>
      <c r="L88" s="54" t="e">
        <f>SUM(#REF!/F88)*100</f>
        <v>#REF!</v>
      </c>
      <c r="M88" s="52">
        <f t="shared" si="16"/>
        <v>970</v>
      </c>
      <c r="N88" s="53">
        <v>970</v>
      </c>
      <c r="O88" s="62">
        <v>0</v>
      </c>
      <c r="P88" s="52">
        <f t="shared" si="17"/>
        <v>970</v>
      </c>
      <c r="Q88" s="53">
        <v>970</v>
      </c>
      <c r="R88" s="62">
        <v>0</v>
      </c>
      <c r="S88" s="70">
        <f t="shared" si="19"/>
        <v>444.63</v>
      </c>
      <c r="T88" s="67">
        <v>444.63</v>
      </c>
      <c r="U88" s="67">
        <v>0</v>
      </c>
      <c r="V88" s="77">
        <f t="shared" si="18"/>
        <v>0.45838144329896907</v>
      </c>
    </row>
    <row r="89" spans="1:22" ht="24">
      <c r="A89" s="17">
        <v>17</v>
      </c>
      <c r="B89" s="14">
        <v>801</v>
      </c>
      <c r="C89" s="10">
        <v>80110</v>
      </c>
      <c r="D89" s="12" t="s">
        <v>45</v>
      </c>
      <c r="E89" s="13" t="s">
        <v>8</v>
      </c>
      <c r="F89" s="35">
        <v>0</v>
      </c>
      <c r="G89" s="36">
        <v>0</v>
      </c>
      <c r="H89" s="38">
        <v>0</v>
      </c>
      <c r="I89" s="53"/>
      <c r="J89" s="53"/>
      <c r="K89" s="53"/>
      <c r="L89" s="54" t="e">
        <f>SUM(#REF!/F89)*100</f>
        <v>#REF!</v>
      </c>
      <c r="M89" s="52">
        <f t="shared" si="16"/>
        <v>1800</v>
      </c>
      <c r="N89" s="53">
        <v>1800</v>
      </c>
      <c r="O89" s="62">
        <v>0</v>
      </c>
      <c r="P89" s="52">
        <f t="shared" si="17"/>
        <v>1800</v>
      </c>
      <c r="Q89" s="53">
        <v>1800</v>
      </c>
      <c r="R89" s="62">
        <v>0</v>
      </c>
      <c r="S89" s="70">
        <f t="shared" si="19"/>
        <v>1093.85</v>
      </c>
      <c r="T89" s="67">
        <v>1093.85</v>
      </c>
      <c r="U89" s="67">
        <v>0</v>
      </c>
      <c r="V89" s="77">
        <f t="shared" si="18"/>
        <v>0.6076944444444444</v>
      </c>
    </row>
    <row r="90" spans="1:22" ht="24">
      <c r="A90" s="17">
        <v>18</v>
      </c>
      <c r="B90" s="14">
        <v>801</v>
      </c>
      <c r="C90" s="10">
        <v>80114</v>
      </c>
      <c r="D90" s="12" t="s">
        <v>45</v>
      </c>
      <c r="E90" s="13" t="s">
        <v>8</v>
      </c>
      <c r="F90" s="35">
        <f t="shared" si="15"/>
        <v>80</v>
      </c>
      <c r="G90" s="36">
        <v>80</v>
      </c>
      <c r="H90" s="38">
        <v>0</v>
      </c>
      <c r="I90" s="53">
        <v>20.34</v>
      </c>
      <c r="J90" s="53">
        <v>20.34</v>
      </c>
      <c r="K90" s="53"/>
      <c r="L90" s="54" t="e">
        <f>SUM(#REF!/F90)*100</f>
        <v>#REF!</v>
      </c>
      <c r="M90" s="52">
        <f t="shared" si="16"/>
        <v>2000</v>
      </c>
      <c r="N90" s="53">
        <v>2000</v>
      </c>
      <c r="O90" s="62">
        <v>0</v>
      </c>
      <c r="P90" s="52">
        <f t="shared" si="17"/>
        <v>2000</v>
      </c>
      <c r="Q90" s="53">
        <v>2000</v>
      </c>
      <c r="R90" s="62">
        <v>0</v>
      </c>
      <c r="S90" s="70">
        <f t="shared" si="19"/>
        <v>1858.71</v>
      </c>
      <c r="T90" s="67">
        <v>1858.71</v>
      </c>
      <c r="U90" s="67">
        <v>0</v>
      </c>
      <c r="V90" s="77">
        <f t="shared" si="18"/>
        <v>0.929355</v>
      </c>
    </row>
    <row r="91" spans="1:22" ht="24">
      <c r="A91" s="17">
        <v>19</v>
      </c>
      <c r="B91" s="14">
        <v>801</v>
      </c>
      <c r="C91" s="10">
        <v>80120</v>
      </c>
      <c r="D91" s="12" t="s">
        <v>59</v>
      </c>
      <c r="E91" s="13" t="s">
        <v>81</v>
      </c>
      <c r="F91" s="35">
        <f t="shared" si="15"/>
        <v>350</v>
      </c>
      <c r="G91" s="36">
        <v>350</v>
      </c>
      <c r="H91" s="38">
        <v>0</v>
      </c>
      <c r="I91" s="53">
        <v>222</v>
      </c>
      <c r="J91" s="53">
        <v>222</v>
      </c>
      <c r="K91" s="53"/>
      <c r="L91" s="54" t="e">
        <f>SUM(#REF!/F91)*100</f>
        <v>#REF!</v>
      </c>
      <c r="M91" s="52">
        <f t="shared" si="16"/>
        <v>350</v>
      </c>
      <c r="N91" s="53">
        <v>350</v>
      </c>
      <c r="O91" s="62">
        <v>0</v>
      </c>
      <c r="P91" s="52">
        <f t="shared" si="17"/>
        <v>350</v>
      </c>
      <c r="Q91" s="53">
        <v>350</v>
      </c>
      <c r="R91" s="62">
        <v>0</v>
      </c>
      <c r="S91" s="70">
        <f t="shared" si="19"/>
        <v>140</v>
      </c>
      <c r="T91" s="67">
        <v>140</v>
      </c>
      <c r="U91" s="67">
        <v>0</v>
      </c>
      <c r="V91" s="77">
        <f t="shared" si="18"/>
        <v>0.4</v>
      </c>
    </row>
    <row r="92" spans="1:22" ht="52.5" customHeight="1">
      <c r="A92" s="17">
        <v>20</v>
      </c>
      <c r="B92" s="14">
        <v>801</v>
      </c>
      <c r="C92" s="10"/>
      <c r="D92" s="12"/>
      <c r="E92" s="13" t="s">
        <v>55</v>
      </c>
      <c r="F92" s="35"/>
      <c r="G92" s="36"/>
      <c r="H92" s="38"/>
      <c r="I92" s="53"/>
      <c r="J92" s="53"/>
      <c r="K92" s="53"/>
      <c r="L92" s="54"/>
      <c r="M92" s="52">
        <f t="shared" si="16"/>
        <v>500</v>
      </c>
      <c r="N92" s="53">
        <v>500</v>
      </c>
      <c r="O92" s="62">
        <v>0</v>
      </c>
      <c r="P92" s="52">
        <f t="shared" si="17"/>
        <v>500</v>
      </c>
      <c r="Q92" s="53">
        <v>500</v>
      </c>
      <c r="R92" s="62">
        <v>0</v>
      </c>
      <c r="S92" s="70">
        <f t="shared" si="19"/>
        <v>196.44</v>
      </c>
      <c r="T92" s="67">
        <v>196.44</v>
      </c>
      <c r="U92" s="67">
        <v>0</v>
      </c>
      <c r="V92" s="77">
        <f t="shared" si="18"/>
        <v>0.39288</v>
      </c>
    </row>
    <row r="93" spans="1:22" ht="48" customHeight="1">
      <c r="A93" s="17">
        <v>21</v>
      </c>
      <c r="B93" s="14">
        <v>801</v>
      </c>
      <c r="C93" s="10">
        <v>80120</v>
      </c>
      <c r="D93" s="12" t="s">
        <v>31</v>
      </c>
      <c r="E93" s="13" t="s">
        <v>55</v>
      </c>
      <c r="F93" s="35">
        <f t="shared" si="15"/>
        <v>350</v>
      </c>
      <c r="G93" s="36">
        <v>350</v>
      </c>
      <c r="H93" s="38">
        <v>0</v>
      </c>
      <c r="I93" s="53">
        <v>171.71</v>
      </c>
      <c r="J93" s="53">
        <v>171.71</v>
      </c>
      <c r="K93" s="53"/>
      <c r="L93" s="54" t="e">
        <f>SUM(#REF!/F93)*100</f>
        <v>#REF!</v>
      </c>
      <c r="M93" s="52">
        <f t="shared" si="16"/>
        <v>188</v>
      </c>
      <c r="N93" s="53">
        <v>188</v>
      </c>
      <c r="O93" s="62">
        <v>0</v>
      </c>
      <c r="P93" s="52">
        <f t="shared" si="17"/>
        <v>188</v>
      </c>
      <c r="Q93" s="53">
        <v>188</v>
      </c>
      <c r="R93" s="62">
        <v>0</v>
      </c>
      <c r="S93" s="70">
        <f t="shared" si="19"/>
        <v>100</v>
      </c>
      <c r="T93" s="67">
        <v>100</v>
      </c>
      <c r="U93" s="67">
        <v>0</v>
      </c>
      <c r="V93" s="77">
        <f t="shared" si="18"/>
        <v>0.5319148936170213</v>
      </c>
    </row>
    <row r="94" spans="1:22" ht="99" customHeight="1">
      <c r="A94" s="17">
        <v>22</v>
      </c>
      <c r="B94" s="14">
        <v>801</v>
      </c>
      <c r="C94" s="45"/>
      <c r="D94" s="44"/>
      <c r="E94" s="16" t="s">
        <v>140</v>
      </c>
      <c r="F94" s="35"/>
      <c r="G94" s="36"/>
      <c r="H94" s="38"/>
      <c r="I94" s="53"/>
      <c r="J94" s="53"/>
      <c r="K94" s="53"/>
      <c r="L94" s="54"/>
      <c r="M94" s="52">
        <f t="shared" si="16"/>
        <v>0</v>
      </c>
      <c r="N94" s="53">
        <v>0</v>
      </c>
      <c r="O94" s="62">
        <v>0</v>
      </c>
      <c r="P94" s="52">
        <f t="shared" si="17"/>
        <v>605</v>
      </c>
      <c r="Q94" s="53">
        <v>605</v>
      </c>
      <c r="R94" s="62">
        <v>0</v>
      </c>
      <c r="S94" s="70">
        <f t="shared" si="19"/>
        <v>1452</v>
      </c>
      <c r="T94" s="67">
        <v>1452</v>
      </c>
      <c r="U94" s="67">
        <v>0</v>
      </c>
      <c r="V94" s="77">
        <f t="shared" si="18"/>
        <v>2.4</v>
      </c>
    </row>
    <row r="95" spans="1:22" s="34" customFormat="1" ht="18" customHeight="1">
      <c r="A95" s="118" t="s">
        <v>49</v>
      </c>
      <c r="B95" s="119"/>
      <c r="C95" s="119"/>
      <c r="D95" s="121"/>
      <c r="E95" s="122"/>
      <c r="F95" s="37">
        <f>SUM(F73:F93)</f>
        <v>640607</v>
      </c>
      <c r="G95" s="38">
        <f>SUM(G73:G93)</f>
        <v>640607</v>
      </c>
      <c r="H95" s="37">
        <f>SUM(H74:H93)</f>
        <v>0</v>
      </c>
      <c r="I95" s="48">
        <f>SUM(I73:I93)</f>
        <v>364757.03</v>
      </c>
      <c r="J95" s="48">
        <f>SUM(J73:J93)</f>
        <v>364757.03</v>
      </c>
      <c r="K95" s="56">
        <v>0</v>
      </c>
      <c r="L95" s="54" t="e">
        <f>SUM(#REF!/F95)*100</f>
        <v>#REF!</v>
      </c>
      <c r="M95" s="48">
        <f>SUM(M73:M93)</f>
        <v>1209233</v>
      </c>
      <c r="N95" s="46">
        <f>SUM(N73:N94)</f>
        <v>1209233</v>
      </c>
      <c r="O95" s="55">
        <f>SUM(O74:O93)</f>
        <v>0</v>
      </c>
      <c r="P95" s="48">
        <f>SUM(P73:P94)</f>
        <v>1224266</v>
      </c>
      <c r="Q95" s="48">
        <f>SUM(Q73:Q94)</f>
        <v>1224266</v>
      </c>
      <c r="R95" s="55">
        <f>SUM(R74:R93)</f>
        <v>0</v>
      </c>
      <c r="S95" s="70">
        <f t="shared" si="19"/>
        <v>554077.8699999999</v>
      </c>
      <c r="T95" s="68">
        <f>SUM(T73:T94)</f>
        <v>554077.8699999999</v>
      </c>
      <c r="U95" s="68">
        <f>SUM(U73:U94)</f>
        <v>0</v>
      </c>
      <c r="V95" s="80">
        <f t="shared" si="18"/>
        <v>0.45257964363953573</v>
      </c>
    </row>
    <row r="96" spans="1:22" ht="56.25" customHeight="1" hidden="1">
      <c r="A96" s="10">
        <v>1</v>
      </c>
      <c r="B96" s="14">
        <v>851</v>
      </c>
      <c r="C96" s="10">
        <v>85195</v>
      </c>
      <c r="D96" s="12" t="s">
        <v>48</v>
      </c>
      <c r="E96" s="15" t="s">
        <v>88</v>
      </c>
      <c r="F96" s="35">
        <f aca="true" t="shared" si="20" ref="F96:F113">SUM(G96+H96)</f>
        <v>120</v>
      </c>
      <c r="G96" s="36">
        <v>120</v>
      </c>
      <c r="H96" s="38">
        <v>0</v>
      </c>
      <c r="I96" s="53">
        <v>120</v>
      </c>
      <c r="J96" s="53">
        <v>120</v>
      </c>
      <c r="K96" s="53"/>
      <c r="L96" s="54" t="e">
        <f>SUM(#REF!/F96)*100</f>
        <v>#REF!</v>
      </c>
      <c r="M96" s="52">
        <f aca="true" t="shared" si="21" ref="M96:M102">SUM(N96+O96)</f>
        <v>0</v>
      </c>
      <c r="N96" s="53">
        <v>0</v>
      </c>
      <c r="O96" s="62">
        <v>0</v>
      </c>
      <c r="P96" s="52">
        <f aca="true" t="shared" si="22" ref="P96:P116">SUM(Q96+R96)</f>
        <v>0</v>
      </c>
      <c r="Q96" s="53">
        <v>0</v>
      </c>
      <c r="R96" s="62">
        <v>0</v>
      </c>
      <c r="S96" s="70">
        <f t="shared" si="19"/>
        <v>0</v>
      </c>
      <c r="T96" s="67"/>
      <c r="U96" s="67"/>
      <c r="V96" s="78" t="e">
        <f t="shared" si="18"/>
        <v>#DIV/0!</v>
      </c>
    </row>
    <row r="97" spans="1:22" s="34" customFormat="1" ht="16.5" customHeight="1" hidden="1">
      <c r="A97" s="118" t="s">
        <v>89</v>
      </c>
      <c r="B97" s="119"/>
      <c r="C97" s="119"/>
      <c r="D97" s="121"/>
      <c r="E97" s="122"/>
      <c r="F97" s="37">
        <f t="shared" si="20"/>
        <v>120</v>
      </c>
      <c r="G97" s="38">
        <f>SUM(G96)</f>
        <v>120</v>
      </c>
      <c r="H97" s="37">
        <v>0</v>
      </c>
      <c r="I97" s="48">
        <f>SUM(I96)</f>
        <v>120</v>
      </c>
      <c r="J97" s="48">
        <f>SUM(J96)</f>
        <v>120</v>
      </c>
      <c r="K97" s="48"/>
      <c r="L97" s="54" t="e">
        <f>SUM(#REF!/F97)*100</f>
        <v>#REF!</v>
      </c>
      <c r="M97" s="48">
        <f t="shared" si="21"/>
        <v>0</v>
      </c>
      <c r="N97" s="46">
        <f>SUM(N96)</f>
        <v>0</v>
      </c>
      <c r="O97" s="55">
        <v>0</v>
      </c>
      <c r="P97" s="48">
        <f t="shared" si="22"/>
        <v>0</v>
      </c>
      <c r="Q97" s="46">
        <f>SUM(Q96)</f>
        <v>0</v>
      </c>
      <c r="R97" s="55">
        <v>0</v>
      </c>
      <c r="S97" s="70">
        <f t="shared" si="19"/>
        <v>0</v>
      </c>
      <c r="T97" s="69"/>
      <c r="U97" s="69"/>
      <c r="V97" s="78" t="e">
        <f t="shared" si="18"/>
        <v>#DIV/0!</v>
      </c>
    </row>
    <row r="98" spans="1:22" ht="24">
      <c r="A98" s="17">
        <v>1</v>
      </c>
      <c r="B98" s="14">
        <v>852</v>
      </c>
      <c r="C98" s="10">
        <v>85212</v>
      </c>
      <c r="D98" s="12" t="s">
        <v>45</v>
      </c>
      <c r="E98" s="13" t="s">
        <v>8</v>
      </c>
      <c r="F98" s="35">
        <f t="shared" si="20"/>
        <v>2</v>
      </c>
      <c r="G98" s="38">
        <v>2</v>
      </c>
      <c r="H98" s="38">
        <v>0</v>
      </c>
      <c r="I98" s="53">
        <v>0.09</v>
      </c>
      <c r="J98" s="53">
        <v>0.09</v>
      </c>
      <c r="K98" s="53"/>
      <c r="L98" s="54" t="e">
        <f>SUM(#REF!/F98)*100</f>
        <v>#REF!</v>
      </c>
      <c r="M98" s="52">
        <f t="shared" si="21"/>
        <v>30</v>
      </c>
      <c r="N98" s="46">
        <v>30</v>
      </c>
      <c r="O98" s="62">
        <v>0</v>
      </c>
      <c r="P98" s="52">
        <f t="shared" si="22"/>
        <v>30</v>
      </c>
      <c r="Q98" s="46">
        <v>30</v>
      </c>
      <c r="R98" s="62">
        <v>0</v>
      </c>
      <c r="S98" s="70">
        <f t="shared" si="19"/>
        <v>4.11</v>
      </c>
      <c r="T98" s="67">
        <v>4.11</v>
      </c>
      <c r="U98" s="67"/>
      <c r="V98" s="78">
        <f t="shared" si="18"/>
        <v>0.137</v>
      </c>
    </row>
    <row r="99" spans="1:22" ht="36">
      <c r="A99" s="17">
        <v>2</v>
      </c>
      <c r="B99" s="14">
        <v>852</v>
      </c>
      <c r="C99" s="10"/>
      <c r="D99" s="12"/>
      <c r="E99" s="13" t="s">
        <v>109</v>
      </c>
      <c r="F99" s="35"/>
      <c r="G99" s="36"/>
      <c r="H99" s="38"/>
      <c r="I99" s="53"/>
      <c r="J99" s="53"/>
      <c r="K99" s="53"/>
      <c r="L99" s="54"/>
      <c r="M99" s="52">
        <f t="shared" si="21"/>
        <v>7500</v>
      </c>
      <c r="N99" s="53">
        <v>7500</v>
      </c>
      <c r="O99" s="62">
        <v>0</v>
      </c>
      <c r="P99" s="52">
        <f t="shared" si="22"/>
        <v>0</v>
      </c>
      <c r="Q99" s="53">
        <v>0</v>
      </c>
      <c r="R99" s="62">
        <v>0</v>
      </c>
      <c r="S99" s="70">
        <f t="shared" si="19"/>
        <v>0</v>
      </c>
      <c r="T99" s="67">
        <v>0</v>
      </c>
      <c r="U99" s="67"/>
      <c r="V99" s="78">
        <v>0</v>
      </c>
    </row>
    <row r="100" spans="1:22" ht="86.25" customHeight="1">
      <c r="A100" s="17">
        <v>3</v>
      </c>
      <c r="B100" s="14">
        <v>852</v>
      </c>
      <c r="C100" s="10">
        <v>85212</v>
      </c>
      <c r="D100" s="12" t="s">
        <v>48</v>
      </c>
      <c r="E100" s="15" t="s">
        <v>68</v>
      </c>
      <c r="F100" s="35">
        <f t="shared" si="20"/>
        <v>1240000</v>
      </c>
      <c r="G100" s="36">
        <v>1240000</v>
      </c>
      <c r="H100" s="38">
        <v>0</v>
      </c>
      <c r="I100" s="53">
        <v>513505</v>
      </c>
      <c r="J100" s="53">
        <v>513505</v>
      </c>
      <c r="K100" s="53"/>
      <c r="L100" s="54" t="e">
        <f>SUM(#REF!/F100)*100</f>
        <v>#REF!</v>
      </c>
      <c r="M100" s="52">
        <f t="shared" si="21"/>
        <v>1234000</v>
      </c>
      <c r="N100" s="53">
        <v>1234000</v>
      </c>
      <c r="O100" s="62">
        <v>0</v>
      </c>
      <c r="P100" s="52">
        <f t="shared" si="22"/>
        <v>1266000</v>
      </c>
      <c r="Q100" s="53">
        <v>1266000</v>
      </c>
      <c r="R100" s="62">
        <v>0</v>
      </c>
      <c r="S100" s="70">
        <f t="shared" si="19"/>
        <v>662130</v>
      </c>
      <c r="T100" s="67">
        <v>662130</v>
      </c>
      <c r="U100" s="67"/>
      <c r="V100" s="78">
        <f t="shared" si="18"/>
        <v>0.5230094786729858</v>
      </c>
    </row>
    <row r="101" spans="1:22" ht="90" customHeight="1">
      <c r="A101" s="17">
        <v>4</v>
      </c>
      <c r="B101" s="14">
        <v>852</v>
      </c>
      <c r="C101" s="10">
        <v>85213</v>
      </c>
      <c r="D101" s="12" t="s">
        <v>48</v>
      </c>
      <c r="E101" s="15" t="s">
        <v>112</v>
      </c>
      <c r="F101" s="35">
        <f t="shared" si="20"/>
        <v>13400</v>
      </c>
      <c r="G101" s="36">
        <v>13400</v>
      </c>
      <c r="H101" s="38">
        <v>0</v>
      </c>
      <c r="I101" s="53">
        <v>6690</v>
      </c>
      <c r="J101" s="53">
        <v>6690</v>
      </c>
      <c r="K101" s="53"/>
      <c r="L101" s="54" t="e">
        <f>SUM(#REF!/F101)*100</f>
        <v>#REF!</v>
      </c>
      <c r="M101" s="52">
        <f t="shared" si="21"/>
        <v>1100</v>
      </c>
      <c r="N101" s="53">
        <v>1100</v>
      </c>
      <c r="O101" s="62">
        <v>0</v>
      </c>
      <c r="P101" s="52">
        <v>1000</v>
      </c>
      <c r="Q101" s="53">
        <v>1000</v>
      </c>
      <c r="R101" s="62">
        <v>0</v>
      </c>
      <c r="S101" s="70">
        <f t="shared" si="19"/>
        <v>485</v>
      </c>
      <c r="T101" s="67">
        <v>485</v>
      </c>
      <c r="U101" s="67"/>
      <c r="V101" s="78">
        <f t="shared" si="18"/>
        <v>0.485</v>
      </c>
    </row>
    <row r="102" spans="1:22" ht="60">
      <c r="A102" s="17">
        <v>5</v>
      </c>
      <c r="B102" s="14">
        <v>852</v>
      </c>
      <c r="C102" s="10">
        <v>85213</v>
      </c>
      <c r="D102" s="12" t="s">
        <v>47</v>
      </c>
      <c r="E102" s="15" t="s">
        <v>100</v>
      </c>
      <c r="F102" s="35">
        <f>SUM(G102+H102)</f>
        <v>0</v>
      </c>
      <c r="G102" s="36"/>
      <c r="H102" s="38">
        <v>0</v>
      </c>
      <c r="I102" s="53">
        <v>6690</v>
      </c>
      <c r="J102" s="53">
        <v>6690</v>
      </c>
      <c r="K102" s="53"/>
      <c r="L102" s="54" t="e">
        <f>SUM(#REF!/F102)*100</f>
        <v>#REF!</v>
      </c>
      <c r="M102" s="52">
        <f t="shared" si="21"/>
        <v>15800</v>
      </c>
      <c r="N102" s="53">
        <v>15800</v>
      </c>
      <c r="O102" s="62">
        <v>0</v>
      </c>
      <c r="P102" s="52">
        <f t="shared" si="22"/>
        <v>16400</v>
      </c>
      <c r="Q102" s="53">
        <v>16400</v>
      </c>
      <c r="R102" s="62">
        <v>0</v>
      </c>
      <c r="S102" s="70">
        <f t="shared" si="19"/>
        <v>7884</v>
      </c>
      <c r="T102" s="67">
        <v>7884</v>
      </c>
      <c r="U102" s="67"/>
      <c r="V102" s="78">
        <f t="shared" si="18"/>
        <v>0.48073170731707315</v>
      </c>
    </row>
    <row r="103" spans="1:22" ht="72">
      <c r="A103" s="17">
        <v>6</v>
      </c>
      <c r="B103" s="14">
        <v>852</v>
      </c>
      <c r="C103" s="10">
        <v>85214</v>
      </c>
      <c r="D103" s="12" t="s">
        <v>48</v>
      </c>
      <c r="E103" s="15" t="s">
        <v>152</v>
      </c>
      <c r="F103" s="35">
        <f t="shared" si="20"/>
        <v>150000</v>
      </c>
      <c r="G103" s="36">
        <v>150000</v>
      </c>
      <c r="H103" s="38">
        <v>0</v>
      </c>
      <c r="I103" s="53">
        <v>74020</v>
      </c>
      <c r="J103" s="53">
        <v>74020</v>
      </c>
      <c r="K103" s="53"/>
      <c r="L103" s="54" t="e">
        <f>SUM(#REF!/F103)*100</f>
        <v>#REF!</v>
      </c>
      <c r="M103" s="52">
        <f aca="true" t="shared" si="23" ref="M103:M116">SUM(N103+O103)</f>
        <v>0</v>
      </c>
      <c r="N103" s="53">
        <v>0</v>
      </c>
      <c r="O103" s="62">
        <v>0</v>
      </c>
      <c r="P103" s="52">
        <f t="shared" si="22"/>
        <v>0</v>
      </c>
      <c r="Q103" s="53">
        <v>0</v>
      </c>
      <c r="R103" s="62">
        <v>0</v>
      </c>
      <c r="S103" s="70">
        <f t="shared" si="19"/>
        <v>3590.33</v>
      </c>
      <c r="T103" s="67">
        <v>3590.33</v>
      </c>
      <c r="U103" s="67"/>
      <c r="V103" s="78">
        <v>0</v>
      </c>
    </row>
    <row r="104" spans="1:22" ht="60">
      <c r="A104" s="17">
        <v>7</v>
      </c>
      <c r="B104" s="14">
        <v>852</v>
      </c>
      <c r="C104" s="10">
        <v>85214</v>
      </c>
      <c r="D104" s="12" t="s">
        <v>47</v>
      </c>
      <c r="E104" s="15" t="s">
        <v>69</v>
      </c>
      <c r="F104" s="35">
        <f t="shared" si="20"/>
        <v>29600</v>
      </c>
      <c r="G104" s="36">
        <v>29600</v>
      </c>
      <c r="H104" s="38">
        <v>0</v>
      </c>
      <c r="I104" s="53">
        <v>13760</v>
      </c>
      <c r="J104" s="53">
        <v>13760</v>
      </c>
      <c r="K104" s="53"/>
      <c r="L104" s="54" t="e">
        <f>SUM(#REF!/F104)*100</f>
        <v>#REF!</v>
      </c>
      <c r="M104" s="52">
        <f t="shared" si="23"/>
        <v>26000</v>
      </c>
      <c r="N104" s="53">
        <v>26000</v>
      </c>
      <c r="O104" s="62">
        <v>0</v>
      </c>
      <c r="P104" s="52">
        <f t="shared" si="22"/>
        <v>24400</v>
      </c>
      <c r="Q104" s="53">
        <v>24400</v>
      </c>
      <c r="R104" s="62">
        <v>0</v>
      </c>
      <c r="S104" s="70">
        <f t="shared" si="19"/>
        <v>18300</v>
      </c>
      <c r="T104" s="67">
        <v>18300</v>
      </c>
      <c r="U104" s="67"/>
      <c r="V104" s="78">
        <f t="shared" si="18"/>
        <v>0.75</v>
      </c>
    </row>
    <row r="105" spans="1:22" ht="36">
      <c r="A105" s="17">
        <v>8</v>
      </c>
      <c r="B105" s="14">
        <v>852</v>
      </c>
      <c r="C105" s="10"/>
      <c r="D105" s="12"/>
      <c r="E105" s="15" t="s">
        <v>153</v>
      </c>
      <c r="F105" s="35"/>
      <c r="G105" s="36"/>
      <c r="H105" s="38"/>
      <c r="I105" s="53"/>
      <c r="J105" s="53"/>
      <c r="K105" s="53"/>
      <c r="L105" s="54"/>
      <c r="M105" s="52"/>
      <c r="N105" s="53"/>
      <c r="O105" s="62"/>
      <c r="P105" s="52">
        <f t="shared" si="22"/>
        <v>153</v>
      </c>
      <c r="Q105" s="53">
        <v>153</v>
      </c>
      <c r="R105" s="62">
        <v>0</v>
      </c>
      <c r="S105" s="70">
        <f t="shared" si="19"/>
        <v>153</v>
      </c>
      <c r="T105" s="67">
        <v>153</v>
      </c>
      <c r="U105" s="67"/>
      <c r="V105" s="78">
        <f t="shared" si="18"/>
        <v>1</v>
      </c>
    </row>
    <row r="106" spans="1:22" ht="52.5" customHeight="1">
      <c r="A106" s="17">
        <v>9</v>
      </c>
      <c r="B106" s="14">
        <v>852</v>
      </c>
      <c r="C106" s="10"/>
      <c r="D106" s="12"/>
      <c r="E106" s="15" t="s">
        <v>105</v>
      </c>
      <c r="F106" s="35"/>
      <c r="G106" s="36"/>
      <c r="H106" s="38"/>
      <c r="I106" s="53"/>
      <c r="J106" s="53"/>
      <c r="K106" s="53"/>
      <c r="L106" s="54"/>
      <c r="M106" s="52">
        <f t="shared" si="23"/>
        <v>154000</v>
      </c>
      <c r="N106" s="53">
        <v>154000</v>
      </c>
      <c r="O106" s="62">
        <v>0</v>
      </c>
      <c r="P106" s="52">
        <f t="shared" si="22"/>
        <v>153600</v>
      </c>
      <c r="Q106" s="53">
        <v>153600</v>
      </c>
      <c r="R106" s="62">
        <v>0</v>
      </c>
      <c r="S106" s="70">
        <f t="shared" si="19"/>
        <v>88810</v>
      </c>
      <c r="T106" s="67">
        <v>88810</v>
      </c>
      <c r="U106" s="67"/>
      <c r="V106" s="78">
        <f t="shared" si="18"/>
        <v>0.5781901041666667</v>
      </c>
    </row>
    <row r="107" spans="1:22" ht="24">
      <c r="A107" s="17">
        <v>10</v>
      </c>
      <c r="B107" s="14">
        <v>852</v>
      </c>
      <c r="C107" s="10">
        <v>85219</v>
      </c>
      <c r="D107" s="12" t="s">
        <v>45</v>
      </c>
      <c r="E107" s="15" t="s">
        <v>8</v>
      </c>
      <c r="F107" s="35">
        <f t="shared" si="20"/>
        <v>40</v>
      </c>
      <c r="G107" s="36">
        <v>40</v>
      </c>
      <c r="H107" s="38">
        <v>0</v>
      </c>
      <c r="I107" s="53">
        <v>15.91</v>
      </c>
      <c r="J107" s="53">
        <v>15.91</v>
      </c>
      <c r="K107" s="53"/>
      <c r="L107" s="54" t="e">
        <f>SUM(#REF!/F107)*100</f>
        <v>#REF!</v>
      </c>
      <c r="M107" s="52">
        <f t="shared" si="23"/>
        <v>600</v>
      </c>
      <c r="N107" s="53">
        <v>600</v>
      </c>
      <c r="O107" s="62">
        <v>0</v>
      </c>
      <c r="P107" s="52">
        <f t="shared" si="22"/>
        <v>600</v>
      </c>
      <c r="Q107" s="53">
        <v>600</v>
      </c>
      <c r="R107" s="62">
        <v>0</v>
      </c>
      <c r="S107" s="70">
        <f t="shared" si="19"/>
        <v>77.15</v>
      </c>
      <c r="T107" s="67">
        <v>77.15</v>
      </c>
      <c r="U107" s="67"/>
      <c r="V107" s="78">
        <f t="shared" si="18"/>
        <v>0.12858333333333336</v>
      </c>
    </row>
    <row r="108" spans="1:22" ht="50.25" customHeight="1">
      <c r="A108" s="17">
        <v>11</v>
      </c>
      <c r="B108" s="14">
        <v>852</v>
      </c>
      <c r="C108" s="10">
        <v>85219</v>
      </c>
      <c r="D108" s="12" t="s">
        <v>31</v>
      </c>
      <c r="E108" s="15" t="s">
        <v>55</v>
      </c>
      <c r="F108" s="35">
        <f t="shared" si="20"/>
        <v>150</v>
      </c>
      <c r="G108" s="36">
        <v>150</v>
      </c>
      <c r="H108" s="38">
        <v>0</v>
      </c>
      <c r="I108" s="53">
        <v>60</v>
      </c>
      <c r="J108" s="53">
        <v>60</v>
      </c>
      <c r="K108" s="53"/>
      <c r="L108" s="54" t="e">
        <f>SUM(#REF!/F108)*100</f>
        <v>#REF!</v>
      </c>
      <c r="M108" s="52">
        <f t="shared" si="23"/>
        <v>520</v>
      </c>
      <c r="N108" s="53">
        <v>520</v>
      </c>
      <c r="O108" s="62">
        <v>0</v>
      </c>
      <c r="P108" s="52">
        <f t="shared" si="22"/>
        <v>520</v>
      </c>
      <c r="Q108" s="53">
        <v>520</v>
      </c>
      <c r="R108" s="62">
        <v>0</v>
      </c>
      <c r="S108" s="70">
        <f t="shared" si="19"/>
        <v>1010</v>
      </c>
      <c r="T108" s="67">
        <v>1010</v>
      </c>
      <c r="U108" s="67"/>
      <c r="V108" s="78">
        <f t="shared" si="18"/>
        <v>1.9423076923076923</v>
      </c>
    </row>
    <row r="109" spans="1:22" ht="62.25" customHeight="1">
      <c r="A109" s="17">
        <v>12</v>
      </c>
      <c r="B109" s="14">
        <v>852</v>
      </c>
      <c r="C109" s="10">
        <v>85219</v>
      </c>
      <c r="D109" s="12" t="s">
        <v>47</v>
      </c>
      <c r="E109" s="15" t="s">
        <v>70</v>
      </c>
      <c r="F109" s="35">
        <f t="shared" si="20"/>
        <v>106600</v>
      </c>
      <c r="G109" s="36">
        <v>106600</v>
      </c>
      <c r="H109" s="38">
        <v>0</v>
      </c>
      <c r="I109" s="53">
        <v>47537</v>
      </c>
      <c r="J109" s="53">
        <v>47537</v>
      </c>
      <c r="K109" s="53"/>
      <c r="L109" s="54" t="e">
        <f>SUM(#REF!/F109)*100</f>
        <v>#REF!</v>
      </c>
      <c r="M109" s="52">
        <f t="shared" si="23"/>
        <v>97000</v>
      </c>
      <c r="N109" s="53">
        <v>97000</v>
      </c>
      <c r="O109" s="62">
        <v>0</v>
      </c>
      <c r="P109" s="52">
        <f t="shared" si="22"/>
        <v>97000</v>
      </c>
      <c r="Q109" s="53">
        <v>97000</v>
      </c>
      <c r="R109" s="62">
        <v>0</v>
      </c>
      <c r="S109" s="70">
        <f t="shared" si="19"/>
        <v>45360</v>
      </c>
      <c r="T109" s="67">
        <v>45360</v>
      </c>
      <c r="U109" s="67"/>
      <c r="V109" s="78">
        <f t="shared" si="18"/>
        <v>0.46762886597938147</v>
      </c>
    </row>
    <row r="110" spans="1:22" ht="60">
      <c r="A110" s="17">
        <v>13</v>
      </c>
      <c r="B110" s="14">
        <v>852</v>
      </c>
      <c r="C110" s="10"/>
      <c r="D110" s="12"/>
      <c r="E110" s="15" t="s">
        <v>106</v>
      </c>
      <c r="F110" s="35"/>
      <c r="G110" s="36"/>
      <c r="H110" s="38"/>
      <c r="I110" s="53"/>
      <c r="J110" s="53"/>
      <c r="K110" s="53"/>
      <c r="L110" s="54"/>
      <c r="M110" s="52">
        <f t="shared" si="23"/>
        <v>48000</v>
      </c>
      <c r="N110" s="53">
        <v>48000</v>
      </c>
      <c r="O110" s="62">
        <v>0</v>
      </c>
      <c r="P110" s="52">
        <f t="shared" si="22"/>
        <v>52000</v>
      </c>
      <c r="Q110" s="53">
        <v>52000</v>
      </c>
      <c r="R110" s="62">
        <v>0</v>
      </c>
      <c r="S110" s="70">
        <f t="shared" si="19"/>
        <v>28690</v>
      </c>
      <c r="T110" s="67">
        <v>28690</v>
      </c>
      <c r="U110" s="67"/>
      <c r="V110" s="78">
        <f t="shared" si="18"/>
        <v>0.5517307692307692</v>
      </c>
    </row>
    <row r="111" spans="1:22" ht="36">
      <c r="A111" s="17">
        <v>14</v>
      </c>
      <c r="B111" s="14">
        <v>852</v>
      </c>
      <c r="C111" s="10"/>
      <c r="D111" s="12"/>
      <c r="E111" s="15" t="s">
        <v>154</v>
      </c>
      <c r="F111" s="35"/>
      <c r="G111" s="36"/>
      <c r="H111" s="38"/>
      <c r="I111" s="53"/>
      <c r="J111" s="53"/>
      <c r="K111" s="53"/>
      <c r="L111" s="54"/>
      <c r="M111" s="52"/>
      <c r="N111" s="53"/>
      <c r="O111" s="62"/>
      <c r="P111" s="52">
        <f t="shared" si="22"/>
        <v>0</v>
      </c>
      <c r="Q111" s="53">
        <v>0</v>
      </c>
      <c r="R111" s="62">
        <v>0</v>
      </c>
      <c r="S111" s="70">
        <f t="shared" si="19"/>
        <v>8.8</v>
      </c>
      <c r="T111" s="67">
        <v>8.8</v>
      </c>
      <c r="U111" s="67"/>
      <c r="V111" s="78">
        <v>0</v>
      </c>
    </row>
    <row r="112" spans="1:22" ht="24">
      <c r="A112" s="17">
        <v>15</v>
      </c>
      <c r="B112" s="14">
        <v>852</v>
      </c>
      <c r="C112" s="10">
        <v>85228</v>
      </c>
      <c r="D112" s="12" t="s">
        <v>26</v>
      </c>
      <c r="E112" s="15" t="s">
        <v>95</v>
      </c>
      <c r="F112" s="35">
        <f t="shared" si="20"/>
        <v>10500</v>
      </c>
      <c r="G112" s="36">
        <v>10500</v>
      </c>
      <c r="H112" s="38">
        <v>0</v>
      </c>
      <c r="I112" s="53">
        <v>4210.67</v>
      </c>
      <c r="J112" s="53">
        <v>4210.67</v>
      </c>
      <c r="K112" s="53"/>
      <c r="L112" s="54" t="e">
        <f>SUM(#REF!/F112)*100</f>
        <v>#REF!</v>
      </c>
      <c r="M112" s="52">
        <f t="shared" si="23"/>
        <v>11000</v>
      </c>
      <c r="N112" s="53">
        <v>11000</v>
      </c>
      <c r="O112" s="62">
        <v>0</v>
      </c>
      <c r="P112" s="52">
        <f t="shared" si="22"/>
        <v>11747</v>
      </c>
      <c r="Q112" s="53">
        <v>11747</v>
      </c>
      <c r="R112" s="62">
        <v>0</v>
      </c>
      <c r="S112" s="70">
        <f t="shared" si="19"/>
        <v>4756.05</v>
      </c>
      <c r="T112" s="67">
        <v>4756.05</v>
      </c>
      <c r="U112" s="67"/>
      <c r="V112" s="78">
        <f t="shared" si="18"/>
        <v>0.4048735847450413</v>
      </c>
    </row>
    <row r="113" spans="1:22" ht="50.25" customHeight="1">
      <c r="A113" s="17">
        <v>16</v>
      </c>
      <c r="B113" s="14">
        <v>852</v>
      </c>
      <c r="C113" s="10">
        <v>85228</v>
      </c>
      <c r="D113" s="12" t="s">
        <v>31</v>
      </c>
      <c r="E113" s="15" t="s">
        <v>55</v>
      </c>
      <c r="F113" s="35">
        <f t="shared" si="20"/>
        <v>15</v>
      </c>
      <c r="G113" s="36">
        <v>15</v>
      </c>
      <c r="H113" s="38">
        <v>0</v>
      </c>
      <c r="I113" s="53">
        <v>5</v>
      </c>
      <c r="J113" s="53">
        <v>5</v>
      </c>
      <c r="K113" s="53"/>
      <c r="L113" s="54" t="e">
        <f>SUM(#REF!/F113)*100</f>
        <v>#REF!</v>
      </c>
      <c r="M113" s="52">
        <f t="shared" si="23"/>
        <v>15</v>
      </c>
      <c r="N113" s="53">
        <v>15</v>
      </c>
      <c r="O113" s="62">
        <v>0</v>
      </c>
      <c r="P113" s="52">
        <f t="shared" si="22"/>
        <v>15</v>
      </c>
      <c r="Q113" s="53">
        <v>15</v>
      </c>
      <c r="R113" s="62">
        <v>0</v>
      </c>
      <c r="S113" s="70">
        <f t="shared" si="19"/>
        <v>5</v>
      </c>
      <c r="T113" s="67">
        <v>5</v>
      </c>
      <c r="U113" s="67"/>
      <c r="V113" s="78">
        <f t="shared" si="18"/>
        <v>0.3333333333333333</v>
      </c>
    </row>
    <row r="114" spans="1:22" ht="36">
      <c r="A114" s="17">
        <v>17</v>
      </c>
      <c r="B114" s="14">
        <v>852</v>
      </c>
      <c r="C114" s="45"/>
      <c r="D114" s="44"/>
      <c r="E114" s="29" t="s">
        <v>113</v>
      </c>
      <c r="F114" s="35"/>
      <c r="G114" s="36"/>
      <c r="H114" s="38"/>
      <c r="I114" s="53"/>
      <c r="J114" s="53"/>
      <c r="K114" s="53"/>
      <c r="L114" s="54"/>
      <c r="M114" s="52">
        <f t="shared" si="23"/>
        <v>8400</v>
      </c>
      <c r="N114" s="53">
        <v>8400</v>
      </c>
      <c r="O114" s="62">
        <v>0</v>
      </c>
      <c r="P114" s="52">
        <f t="shared" si="22"/>
        <v>15000</v>
      </c>
      <c r="Q114" s="53">
        <v>15000</v>
      </c>
      <c r="R114" s="62">
        <v>0</v>
      </c>
      <c r="S114" s="70">
        <f t="shared" si="19"/>
        <v>6877.9</v>
      </c>
      <c r="T114" s="67">
        <v>6877.9</v>
      </c>
      <c r="U114" s="67"/>
      <c r="V114" s="78">
        <f t="shared" si="18"/>
        <v>0.45852666666666664</v>
      </c>
    </row>
    <row r="115" spans="1:22" ht="48">
      <c r="A115" s="17">
        <v>18</v>
      </c>
      <c r="B115" s="14">
        <v>852</v>
      </c>
      <c r="C115" s="45"/>
      <c r="D115" s="44"/>
      <c r="E115" s="29" t="s">
        <v>122</v>
      </c>
      <c r="F115" s="35"/>
      <c r="G115" s="36"/>
      <c r="H115" s="38"/>
      <c r="I115" s="53"/>
      <c r="J115" s="53"/>
      <c r="K115" s="53"/>
      <c r="L115" s="54"/>
      <c r="M115" s="52">
        <f t="shared" si="23"/>
        <v>45</v>
      </c>
      <c r="N115" s="53">
        <v>45</v>
      </c>
      <c r="O115" s="62">
        <v>0</v>
      </c>
      <c r="P115" s="52">
        <f t="shared" si="22"/>
        <v>45</v>
      </c>
      <c r="Q115" s="53">
        <v>45</v>
      </c>
      <c r="R115" s="62">
        <v>0</v>
      </c>
      <c r="S115" s="70">
        <f t="shared" si="19"/>
        <v>8.8</v>
      </c>
      <c r="T115" s="67">
        <v>8.8</v>
      </c>
      <c r="U115" s="67"/>
      <c r="V115" s="78">
        <f t="shared" si="18"/>
        <v>0.19555555555555557</v>
      </c>
    </row>
    <row r="116" spans="1:22" ht="51" customHeight="1">
      <c r="A116" s="17">
        <v>19</v>
      </c>
      <c r="B116" s="14">
        <v>852</v>
      </c>
      <c r="C116" s="45"/>
      <c r="D116" s="44"/>
      <c r="E116" s="29" t="s">
        <v>55</v>
      </c>
      <c r="F116" s="35"/>
      <c r="G116" s="36"/>
      <c r="H116" s="38"/>
      <c r="I116" s="53"/>
      <c r="J116" s="53"/>
      <c r="K116" s="53"/>
      <c r="L116" s="54"/>
      <c r="M116" s="52">
        <f t="shared" si="23"/>
        <v>150</v>
      </c>
      <c r="N116" s="53">
        <v>150</v>
      </c>
      <c r="O116" s="62">
        <v>0</v>
      </c>
      <c r="P116" s="52">
        <f t="shared" si="22"/>
        <v>150</v>
      </c>
      <c r="Q116" s="53">
        <v>150</v>
      </c>
      <c r="R116" s="62">
        <v>0</v>
      </c>
      <c r="S116" s="70">
        <f t="shared" si="19"/>
        <v>75</v>
      </c>
      <c r="T116" s="67">
        <v>75</v>
      </c>
      <c r="U116" s="67"/>
      <c r="V116" s="78">
        <f t="shared" si="18"/>
        <v>0.5</v>
      </c>
    </row>
    <row r="117" spans="1:22" s="34" customFormat="1" ht="15.75" customHeight="1">
      <c r="A117" s="118" t="s">
        <v>57</v>
      </c>
      <c r="B117" s="119"/>
      <c r="C117" s="119"/>
      <c r="D117" s="121"/>
      <c r="E117" s="122"/>
      <c r="F117" s="37">
        <f>SUM(F98:F113)</f>
        <v>1550307</v>
      </c>
      <c r="G117" s="38">
        <f>SUM(G98:G113)</f>
        <v>1550307</v>
      </c>
      <c r="H117" s="38">
        <v>0</v>
      </c>
      <c r="I117" s="46">
        <f aca="true" t="shared" si="24" ref="I117:N117">SUM(I98:I116)</f>
        <v>666493.6700000002</v>
      </c>
      <c r="J117" s="46">
        <f t="shared" si="24"/>
        <v>666493.6700000002</v>
      </c>
      <c r="K117" s="46">
        <f t="shared" si="24"/>
        <v>0</v>
      </c>
      <c r="L117" s="46" t="e">
        <f t="shared" si="24"/>
        <v>#REF!</v>
      </c>
      <c r="M117" s="48">
        <f t="shared" si="24"/>
        <v>1604160</v>
      </c>
      <c r="N117" s="46">
        <f t="shared" si="24"/>
        <v>1604160</v>
      </c>
      <c r="O117" s="62">
        <v>0</v>
      </c>
      <c r="P117" s="48">
        <f>SUM(P98:P116)</f>
        <v>1638660</v>
      </c>
      <c r="Q117" s="48">
        <f>SUM(Q98:Q116)</f>
        <v>1638660</v>
      </c>
      <c r="R117" s="55">
        <v>0</v>
      </c>
      <c r="S117" s="70">
        <f t="shared" si="19"/>
        <v>868225.1400000001</v>
      </c>
      <c r="T117" s="68">
        <f>SUM(T98:T116)</f>
        <v>868225.1400000001</v>
      </c>
      <c r="U117" s="68">
        <f>SUM(U98:U116)</f>
        <v>0</v>
      </c>
      <c r="V117" s="81">
        <f t="shared" si="18"/>
        <v>0.5298384899857201</v>
      </c>
    </row>
    <row r="118" spans="1:22" ht="60">
      <c r="A118" s="20">
        <v>1</v>
      </c>
      <c r="B118" s="14">
        <v>854</v>
      </c>
      <c r="C118" s="10">
        <v>85415</v>
      </c>
      <c r="D118" s="10">
        <v>2030</v>
      </c>
      <c r="E118" s="13" t="s">
        <v>84</v>
      </c>
      <c r="F118" s="35">
        <f>SUM(G118+H118)</f>
        <v>5135</v>
      </c>
      <c r="G118" s="38">
        <v>5135</v>
      </c>
      <c r="H118" s="38">
        <v>0</v>
      </c>
      <c r="I118" s="53">
        <v>5135</v>
      </c>
      <c r="J118" s="53">
        <v>5135</v>
      </c>
      <c r="K118" s="53"/>
      <c r="L118" s="54" t="e">
        <f>SUM(#REF!/F118)*100</f>
        <v>#REF!</v>
      </c>
      <c r="M118" s="52">
        <f>SUM(N118+O118)</f>
        <v>0</v>
      </c>
      <c r="N118" s="46">
        <v>0</v>
      </c>
      <c r="O118" s="62">
        <v>0</v>
      </c>
      <c r="P118" s="52">
        <f>SUM(Q118+R118)</f>
        <v>3909</v>
      </c>
      <c r="Q118" s="46">
        <v>3909</v>
      </c>
      <c r="R118" s="62">
        <v>0</v>
      </c>
      <c r="S118" s="70">
        <f t="shared" si="19"/>
        <v>3909</v>
      </c>
      <c r="T118" s="67">
        <v>3909</v>
      </c>
      <c r="U118" s="67">
        <v>0</v>
      </c>
      <c r="V118" s="78">
        <f t="shared" si="18"/>
        <v>1</v>
      </c>
    </row>
    <row r="119" spans="1:22" s="34" customFormat="1" ht="15.75" customHeight="1">
      <c r="A119" s="118" t="s">
        <v>61</v>
      </c>
      <c r="B119" s="121"/>
      <c r="C119" s="121"/>
      <c r="D119" s="121"/>
      <c r="E119" s="122"/>
      <c r="F119" s="37">
        <f>SUM(G119+H119)</f>
        <v>5135</v>
      </c>
      <c r="G119" s="38">
        <f>SUM(G118:G118)</f>
        <v>5135</v>
      </c>
      <c r="H119" s="38">
        <v>0</v>
      </c>
      <c r="I119" s="48">
        <f>SUM(I118:I118)</f>
        <v>5135</v>
      </c>
      <c r="J119" s="48">
        <f>SUM(J118:J118)</f>
        <v>5135</v>
      </c>
      <c r="K119" s="56">
        <v>0</v>
      </c>
      <c r="L119" s="54" t="e">
        <f>SUM(#REF!/F119)*100</f>
        <v>#REF!</v>
      </c>
      <c r="M119" s="48">
        <f>SUM(N119+O119)</f>
        <v>0</v>
      </c>
      <c r="N119" s="46">
        <f>SUM(N118:N118)</f>
        <v>0</v>
      </c>
      <c r="O119" s="62">
        <v>0</v>
      </c>
      <c r="P119" s="48">
        <f>SUM(Q119+R119)</f>
        <v>3909</v>
      </c>
      <c r="Q119" s="48">
        <f>SUM(Q118:Q118)</f>
        <v>3909</v>
      </c>
      <c r="R119" s="55">
        <v>0</v>
      </c>
      <c r="S119" s="70">
        <f t="shared" si="19"/>
        <v>3909</v>
      </c>
      <c r="T119" s="68">
        <f>SUM(T118)</f>
        <v>3909</v>
      </c>
      <c r="U119" s="68">
        <f>SUM(U118)</f>
        <v>0</v>
      </c>
      <c r="V119" s="81">
        <f t="shared" si="18"/>
        <v>1</v>
      </c>
    </row>
    <row r="120" spans="1:22" s="34" customFormat="1" ht="84">
      <c r="A120" s="10">
        <v>1</v>
      </c>
      <c r="B120" s="14">
        <v>900</v>
      </c>
      <c r="C120" s="47"/>
      <c r="D120" s="47"/>
      <c r="E120" s="51" t="s">
        <v>123</v>
      </c>
      <c r="F120" s="37"/>
      <c r="G120" s="38"/>
      <c r="H120" s="38"/>
      <c r="I120" s="48"/>
      <c r="J120" s="48"/>
      <c r="K120" s="56"/>
      <c r="L120" s="54"/>
      <c r="M120" s="52">
        <f>SUM(O120+N120)</f>
        <v>80000</v>
      </c>
      <c r="N120" s="46">
        <v>80000</v>
      </c>
      <c r="O120" s="62">
        <v>0</v>
      </c>
      <c r="P120" s="52">
        <f>SUM(R120+Q120)</f>
        <v>80000</v>
      </c>
      <c r="Q120" s="46">
        <v>80000</v>
      </c>
      <c r="R120" s="62">
        <v>0</v>
      </c>
      <c r="S120" s="70">
        <f t="shared" si="19"/>
        <v>24863.06</v>
      </c>
      <c r="T120" s="69">
        <v>24863.06</v>
      </c>
      <c r="U120" s="69">
        <v>0</v>
      </c>
      <c r="V120" s="77">
        <f t="shared" si="18"/>
        <v>0.31078825000000004</v>
      </c>
    </row>
    <row r="121" spans="1:22" s="34" customFormat="1" ht="36">
      <c r="A121" s="17">
        <v>2</v>
      </c>
      <c r="B121" s="14">
        <v>900</v>
      </c>
      <c r="C121" s="47"/>
      <c r="D121" s="47"/>
      <c r="E121" s="51" t="s">
        <v>155</v>
      </c>
      <c r="F121" s="37"/>
      <c r="G121" s="38"/>
      <c r="H121" s="38"/>
      <c r="I121" s="48"/>
      <c r="J121" s="48"/>
      <c r="K121" s="56"/>
      <c r="L121" s="54"/>
      <c r="M121" s="52">
        <f>SUM(O121+N121)</f>
        <v>0</v>
      </c>
      <c r="N121" s="46">
        <v>0</v>
      </c>
      <c r="O121" s="62">
        <v>0</v>
      </c>
      <c r="P121" s="52">
        <f>SUM(R121+Q121)</f>
        <v>0</v>
      </c>
      <c r="Q121" s="46">
        <v>0</v>
      </c>
      <c r="R121" s="62">
        <v>0</v>
      </c>
      <c r="S121" s="70">
        <f t="shared" si="19"/>
        <v>37032.5</v>
      </c>
      <c r="T121" s="69">
        <v>37032.5</v>
      </c>
      <c r="U121" s="69">
        <v>0</v>
      </c>
      <c r="V121" s="77">
        <v>0</v>
      </c>
    </row>
    <row r="122" spans="1:22" s="34" customFormat="1" ht="72">
      <c r="A122" s="17">
        <v>3</v>
      </c>
      <c r="B122" s="14">
        <v>900</v>
      </c>
      <c r="C122" s="47"/>
      <c r="D122" s="47"/>
      <c r="E122" s="51" t="s">
        <v>156</v>
      </c>
      <c r="F122" s="37"/>
      <c r="G122" s="38"/>
      <c r="H122" s="38"/>
      <c r="I122" s="48"/>
      <c r="J122" s="48"/>
      <c r="K122" s="56"/>
      <c r="L122" s="54"/>
      <c r="M122" s="52">
        <f>SUM(O122+N122)</f>
        <v>0</v>
      </c>
      <c r="N122" s="46">
        <v>0</v>
      </c>
      <c r="O122" s="62">
        <v>0</v>
      </c>
      <c r="P122" s="52">
        <f>SUM(R122+Q122)</f>
        <v>0</v>
      </c>
      <c r="Q122" s="46">
        <v>0</v>
      </c>
      <c r="R122" s="62">
        <v>0</v>
      </c>
      <c r="S122" s="70">
        <f t="shared" si="19"/>
        <v>7408.07</v>
      </c>
      <c r="T122" s="69">
        <v>7408.07</v>
      </c>
      <c r="U122" s="69">
        <v>0</v>
      </c>
      <c r="V122" s="77">
        <v>0</v>
      </c>
    </row>
    <row r="123" spans="1:22" s="34" customFormat="1" ht="26.25" customHeight="1">
      <c r="A123" s="114" t="s">
        <v>107</v>
      </c>
      <c r="B123" s="115"/>
      <c r="C123" s="115"/>
      <c r="D123" s="116"/>
      <c r="E123" s="117"/>
      <c r="F123" s="38"/>
      <c r="G123" s="38"/>
      <c r="H123" s="38"/>
      <c r="I123" s="46"/>
      <c r="J123" s="46"/>
      <c r="K123" s="57"/>
      <c r="L123" s="62"/>
      <c r="M123" s="48">
        <f>SUM(O123+N123)</f>
        <v>80000</v>
      </c>
      <c r="N123" s="46">
        <f>SUM(N120)</f>
        <v>80000</v>
      </c>
      <c r="O123" s="62">
        <v>0</v>
      </c>
      <c r="P123" s="48">
        <f>SUM(R123+Q123)</f>
        <v>80000</v>
      </c>
      <c r="Q123" s="48">
        <f>SUM(Q120)</f>
        <v>80000</v>
      </c>
      <c r="R123" s="55">
        <v>0</v>
      </c>
      <c r="S123" s="70">
        <f t="shared" si="19"/>
        <v>69303.63</v>
      </c>
      <c r="T123" s="68">
        <f>SUM(T120:T122)</f>
        <v>69303.63</v>
      </c>
      <c r="U123" s="68">
        <f>SUM(U120:U122)</f>
        <v>0</v>
      </c>
      <c r="V123" s="80">
        <f t="shared" si="18"/>
        <v>0.8662953750000001</v>
      </c>
    </row>
    <row r="124" spans="1:22" ht="24">
      <c r="A124" s="21">
        <v>1</v>
      </c>
      <c r="B124" s="22">
        <v>921</v>
      </c>
      <c r="C124" s="21">
        <v>92109</v>
      </c>
      <c r="D124" s="23" t="s">
        <v>26</v>
      </c>
      <c r="E124" s="24" t="s">
        <v>71</v>
      </c>
      <c r="F124" s="35">
        <f>SUM(G124+H124)</f>
        <v>4500</v>
      </c>
      <c r="G124" s="36">
        <v>4500</v>
      </c>
      <c r="H124" s="36">
        <v>0</v>
      </c>
      <c r="I124" s="53">
        <v>2065</v>
      </c>
      <c r="J124" s="53">
        <v>2065</v>
      </c>
      <c r="K124" s="53"/>
      <c r="L124" s="54" t="e">
        <f>SUM(#REF!/F124)*100</f>
        <v>#REF!</v>
      </c>
      <c r="M124" s="52">
        <f aca="true" t="shared" si="25" ref="M124:M131">SUM(N124+O124)</f>
        <v>4000</v>
      </c>
      <c r="N124" s="53">
        <v>4000</v>
      </c>
      <c r="O124" s="62">
        <v>0</v>
      </c>
      <c r="P124" s="52">
        <f aca="true" t="shared" si="26" ref="P124:P131">SUM(Q124+R124)</f>
        <v>4000</v>
      </c>
      <c r="Q124" s="53">
        <v>4000</v>
      </c>
      <c r="R124" s="62">
        <v>0</v>
      </c>
      <c r="S124" s="70">
        <f t="shared" si="19"/>
        <v>583.5</v>
      </c>
      <c r="T124" s="67">
        <v>583.5</v>
      </c>
      <c r="U124" s="67">
        <v>0</v>
      </c>
      <c r="V124" s="77">
        <f t="shared" si="18"/>
        <v>0.145875</v>
      </c>
    </row>
    <row r="125" spans="1:22" ht="23.25" customHeight="1">
      <c r="A125" s="73">
        <v>2</v>
      </c>
      <c r="B125" s="22">
        <v>921</v>
      </c>
      <c r="C125" s="74"/>
      <c r="D125" s="75"/>
      <c r="E125" s="13" t="s">
        <v>136</v>
      </c>
      <c r="F125" s="35"/>
      <c r="G125" s="36"/>
      <c r="H125" s="36"/>
      <c r="I125" s="53"/>
      <c r="J125" s="53"/>
      <c r="K125" s="53"/>
      <c r="L125" s="54"/>
      <c r="M125" s="52">
        <f t="shared" si="25"/>
        <v>0</v>
      </c>
      <c r="N125" s="53">
        <v>0</v>
      </c>
      <c r="O125" s="62">
        <v>0</v>
      </c>
      <c r="P125" s="52">
        <f t="shared" si="26"/>
        <v>0</v>
      </c>
      <c r="Q125" s="53">
        <v>0</v>
      </c>
      <c r="R125" s="62">
        <v>0</v>
      </c>
      <c r="S125" s="70">
        <f t="shared" si="19"/>
        <v>3.21</v>
      </c>
      <c r="T125" s="67">
        <v>3.21</v>
      </c>
      <c r="U125" s="67">
        <v>0</v>
      </c>
      <c r="V125" s="77">
        <v>0</v>
      </c>
    </row>
    <row r="126" spans="1:22" s="34" customFormat="1" ht="27" customHeight="1">
      <c r="A126" s="114" t="s">
        <v>54</v>
      </c>
      <c r="B126" s="115"/>
      <c r="C126" s="115"/>
      <c r="D126" s="116"/>
      <c r="E126" s="117"/>
      <c r="F126" s="38">
        <f>SUM(G126+H126)</f>
        <v>4500</v>
      </c>
      <c r="G126" s="38">
        <f>SUM(G124)</f>
        <v>4500</v>
      </c>
      <c r="H126" s="38">
        <f>SUM(H124)</f>
        <v>0</v>
      </c>
      <c r="I126" s="46">
        <f>SUM(I124)</f>
        <v>2065</v>
      </c>
      <c r="J126" s="46">
        <f>SUM(J124)</f>
        <v>2065</v>
      </c>
      <c r="K126" s="46"/>
      <c r="L126" s="62" t="e">
        <f>SUM(#REF!/F126)*100</f>
        <v>#REF!</v>
      </c>
      <c r="M126" s="48">
        <f t="shared" si="25"/>
        <v>4000</v>
      </c>
      <c r="N126" s="46">
        <f>SUM(N124)</f>
        <v>4000</v>
      </c>
      <c r="O126" s="62">
        <f>SUM(O124)</f>
        <v>0</v>
      </c>
      <c r="P126" s="48">
        <f t="shared" si="26"/>
        <v>4000</v>
      </c>
      <c r="Q126" s="48">
        <f>SUM(Q124)</f>
        <v>4000</v>
      </c>
      <c r="R126" s="55">
        <f>SUM(R124)</f>
        <v>0</v>
      </c>
      <c r="S126" s="70">
        <f t="shared" si="19"/>
        <v>586.71</v>
      </c>
      <c r="T126" s="68">
        <f>SUM(T124:T125)</f>
        <v>586.71</v>
      </c>
      <c r="U126" s="68">
        <f>SUM(U124:U125)</f>
        <v>0</v>
      </c>
      <c r="V126" s="80">
        <f t="shared" si="18"/>
        <v>0.14667750000000002</v>
      </c>
    </row>
    <row r="127" spans="1:22" s="34" customFormat="1" ht="123.75" customHeight="1">
      <c r="A127" s="10">
        <v>1</v>
      </c>
      <c r="B127" s="14">
        <v>926</v>
      </c>
      <c r="C127" s="9">
        <v>92605</v>
      </c>
      <c r="D127" s="9">
        <v>8545</v>
      </c>
      <c r="E127" s="18" t="s">
        <v>121</v>
      </c>
      <c r="F127" s="37">
        <f>SUM(G127+H127)</f>
        <v>0</v>
      </c>
      <c r="G127" s="38"/>
      <c r="H127" s="37"/>
      <c r="I127" s="52"/>
      <c r="J127" s="52"/>
      <c r="K127" s="52"/>
      <c r="L127" s="54" t="e">
        <f>SUM(#REF!/F127)*100</f>
        <v>#REF!</v>
      </c>
      <c r="M127" s="52">
        <f t="shared" si="25"/>
        <v>7200000</v>
      </c>
      <c r="N127" s="53">
        <v>0</v>
      </c>
      <c r="O127" s="64">
        <v>7200000</v>
      </c>
      <c r="P127" s="52">
        <f t="shared" si="26"/>
        <v>7200000</v>
      </c>
      <c r="Q127" s="53">
        <v>0</v>
      </c>
      <c r="R127" s="64">
        <v>7200000</v>
      </c>
      <c r="S127" s="70">
        <f t="shared" si="19"/>
        <v>4813337.43</v>
      </c>
      <c r="T127" s="69">
        <v>0</v>
      </c>
      <c r="U127" s="69">
        <v>4813337.43</v>
      </c>
      <c r="V127" s="77">
        <f>SUM(S127/P127)</f>
        <v>0.6685190875</v>
      </c>
    </row>
    <row r="128" spans="1:22" s="34" customFormat="1" ht="132">
      <c r="A128" s="17">
        <v>2</v>
      </c>
      <c r="B128" s="14">
        <v>926</v>
      </c>
      <c r="C128" s="76"/>
      <c r="D128" s="76"/>
      <c r="E128" s="18" t="s">
        <v>138</v>
      </c>
      <c r="F128" s="37"/>
      <c r="G128" s="38"/>
      <c r="H128" s="37"/>
      <c r="I128" s="52"/>
      <c r="J128" s="52"/>
      <c r="K128" s="52"/>
      <c r="L128" s="54"/>
      <c r="M128" s="52">
        <f t="shared" si="25"/>
        <v>0</v>
      </c>
      <c r="N128" s="53">
        <v>0</v>
      </c>
      <c r="O128" s="64">
        <v>0</v>
      </c>
      <c r="P128" s="52">
        <f t="shared" si="26"/>
        <v>0</v>
      </c>
      <c r="Q128" s="53">
        <v>0</v>
      </c>
      <c r="R128" s="64">
        <v>0</v>
      </c>
      <c r="S128" s="70">
        <f t="shared" si="19"/>
        <v>17178.65</v>
      </c>
      <c r="T128" s="69">
        <v>17178.65</v>
      </c>
      <c r="U128" s="69">
        <v>0</v>
      </c>
      <c r="V128" s="77">
        <v>0</v>
      </c>
    </row>
    <row r="129" spans="1:22" s="34" customFormat="1" ht="110.25" customHeight="1">
      <c r="A129" s="17">
        <v>3</v>
      </c>
      <c r="B129" s="14">
        <v>926</v>
      </c>
      <c r="C129" s="76"/>
      <c r="D129" s="76"/>
      <c r="E129" s="16" t="s">
        <v>147</v>
      </c>
      <c r="F129" s="37"/>
      <c r="G129" s="38"/>
      <c r="H129" s="37"/>
      <c r="I129" s="52"/>
      <c r="J129" s="52"/>
      <c r="K129" s="52"/>
      <c r="L129" s="54"/>
      <c r="M129" s="52">
        <f t="shared" si="25"/>
        <v>0</v>
      </c>
      <c r="N129" s="53">
        <v>0</v>
      </c>
      <c r="O129" s="64">
        <v>0</v>
      </c>
      <c r="P129" s="52">
        <f t="shared" si="26"/>
        <v>0</v>
      </c>
      <c r="Q129" s="53">
        <v>0</v>
      </c>
      <c r="R129" s="64">
        <v>0</v>
      </c>
      <c r="S129" s="70">
        <f t="shared" si="19"/>
        <v>743.36</v>
      </c>
      <c r="T129" s="69">
        <v>743.36</v>
      </c>
      <c r="U129" s="69">
        <v>0</v>
      </c>
      <c r="V129" s="77">
        <v>0</v>
      </c>
    </row>
    <row r="130" spans="1:22" s="34" customFormat="1" ht="132">
      <c r="A130" s="17">
        <v>4</v>
      </c>
      <c r="B130" s="14">
        <v>926</v>
      </c>
      <c r="C130" s="76"/>
      <c r="D130" s="76"/>
      <c r="E130" s="16" t="s">
        <v>137</v>
      </c>
      <c r="F130" s="37"/>
      <c r="G130" s="38"/>
      <c r="H130" s="37"/>
      <c r="I130" s="52"/>
      <c r="J130" s="52"/>
      <c r="K130" s="52"/>
      <c r="L130" s="54"/>
      <c r="M130" s="52">
        <f t="shared" si="25"/>
        <v>0</v>
      </c>
      <c r="N130" s="53">
        <v>0</v>
      </c>
      <c r="O130" s="64">
        <v>0</v>
      </c>
      <c r="P130" s="52">
        <f t="shared" si="26"/>
        <v>0</v>
      </c>
      <c r="Q130" s="53">
        <v>0</v>
      </c>
      <c r="R130" s="64">
        <v>0</v>
      </c>
      <c r="S130" s="70">
        <f t="shared" si="19"/>
        <v>123.95</v>
      </c>
      <c r="T130" s="69">
        <v>123.95</v>
      </c>
      <c r="U130" s="69">
        <v>0</v>
      </c>
      <c r="V130" s="77">
        <v>0</v>
      </c>
    </row>
    <row r="131" spans="1:22" s="34" customFormat="1" ht="16.5" customHeight="1">
      <c r="A131" s="118" t="s">
        <v>142</v>
      </c>
      <c r="B131" s="119"/>
      <c r="C131" s="119"/>
      <c r="D131" s="121"/>
      <c r="E131" s="122"/>
      <c r="F131" s="37">
        <f>SUM(G131+H131)</f>
        <v>0</v>
      </c>
      <c r="G131" s="38"/>
      <c r="H131" s="37"/>
      <c r="I131" s="46">
        <v>1622958</v>
      </c>
      <c r="J131" s="46">
        <v>1622958</v>
      </c>
      <c r="K131" s="46">
        <v>1622958</v>
      </c>
      <c r="L131" s="54"/>
      <c r="M131" s="48">
        <f t="shared" si="25"/>
        <v>7200000</v>
      </c>
      <c r="N131" s="46">
        <f>SUM(N127:N127)</f>
        <v>0</v>
      </c>
      <c r="O131" s="62">
        <f>SUM(O127:O127)</f>
        <v>7200000</v>
      </c>
      <c r="P131" s="48">
        <f t="shared" si="26"/>
        <v>7200000</v>
      </c>
      <c r="Q131" s="48">
        <f>SUM(Q127:Q127)</f>
        <v>0</v>
      </c>
      <c r="R131" s="55">
        <f>SUM(R127:R127)</f>
        <v>7200000</v>
      </c>
      <c r="S131" s="69">
        <f t="shared" si="19"/>
        <v>4831383.39</v>
      </c>
      <c r="T131" s="68">
        <f>SUM(T127:T130)</f>
        <v>18045.960000000003</v>
      </c>
      <c r="U131" s="68">
        <f>SUM(U127:U130)</f>
        <v>4813337.43</v>
      </c>
      <c r="V131" s="80">
        <f t="shared" si="18"/>
        <v>0.6710254708333333</v>
      </c>
    </row>
    <row r="132" spans="1:22" ht="15.75" customHeight="1">
      <c r="A132" s="123" t="s">
        <v>102</v>
      </c>
      <c r="B132" s="124"/>
      <c r="C132" s="124"/>
      <c r="D132" s="125"/>
      <c r="E132" s="126"/>
      <c r="F132" s="43" t="e">
        <f>SUM(H132+G132)</f>
        <v>#REF!</v>
      </c>
      <c r="G132" s="43">
        <f>SUM(G17+G26+G34+G37+G41+G68+G72+G95+G97+G117+G119+G126)</f>
        <v>72366245</v>
      </c>
      <c r="H132" s="43" t="e">
        <f>SUM(H17+H26+H34+H37+H41+H68+H72+H95+H97+H117+H119+H126)</f>
        <v>#REF!</v>
      </c>
      <c r="I132" s="50" t="e">
        <f>SUM(I17+I26+I34+I37+I41+I68+I72+I95+I97+I117+I119+#REF!+I126)</f>
        <v>#REF!</v>
      </c>
      <c r="J132" s="50">
        <f>SUM(J17+J34+J26+J37+J41+J68+J72+J95+J97+J117+J119+J126)</f>
        <v>36214963.33</v>
      </c>
      <c r="K132" s="50" t="e">
        <f>SUM(K17+K26)</f>
        <v>#REF!</v>
      </c>
      <c r="L132" s="54" t="e">
        <f>SUM(#REF!/F132)*100</f>
        <v>#REF!</v>
      </c>
      <c r="M132" s="52">
        <f>SUM(M17+M26+M29+M34+M37+M41+M68+M72+M95+M117+M123+M126+M131)</f>
        <v>79120547.78999999</v>
      </c>
      <c r="N132" s="52">
        <f>SUM(N17+N26+N29+N34+N37+N41+N68+N72+N95+N117+N123+N126+N131)</f>
        <v>71900547.78999999</v>
      </c>
      <c r="O132" s="54">
        <f>SUM(O17+O26+O29+O34+O37+O41+O68+O72+O95+O117+O123+O126+O131)</f>
        <v>7220000</v>
      </c>
      <c r="P132" s="52">
        <f>SUM(P17+P26+P29+P34+P37+P41+P68+P72+P95+P117+P123+P126+P131+P119)</f>
        <v>78898158.22</v>
      </c>
      <c r="Q132" s="52">
        <f>SUM(Q17+Q26+Q29+Q34+Q37+Q41+Q68+Q72+Q95+Q117+Q123+Q126+Q131+Q119)</f>
        <v>71427558.22</v>
      </c>
      <c r="R132" s="52">
        <f>SUM(R17+R26+R29+R34+R37+R41+R68+R72+R95+R117+R123+R126+R131)</f>
        <v>7470600</v>
      </c>
      <c r="S132" s="70">
        <f t="shared" si="19"/>
        <v>40435355.260000005</v>
      </c>
      <c r="T132" s="70">
        <f>SUM(T17+T26+T29+T34+T37+T41+T68+T72+T95+T117+T119+T123+T126+T131)</f>
        <v>35417098.42</v>
      </c>
      <c r="U132" s="70">
        <f>SUM(U17+U26+U29+U34+U37+U41+U68+U72+U95+U117+U119+U123+U126+U131)</f>
        <v>5018256.84</v>
      </c>
      <c r="V132" s="81">
        <f t="shared" si="18"/>
        <v>0.5125006232369819</v>
      </c>
    </row>
    <row r="133" spans="1:3" ht="12">
      <c r="A133" s="25"/>
      <c r="B133" s="25"/>
      <c r="C133" s="25"/>
    </row>
    <row r="134" spans="1:3" ht="12">
      <c r="A134" s="25"/>
      <c r="B134" s="25"/>
      <c r="C134" s="25"/>
    </row>
    <row r="135" spans="1:3" ht="12">
      <c r="A135" s="25"/>
      <c r="B135" s="25"/>
      <c r="C135" s="25"/>
    </row>
    <row r="136" spans="1:3" ht="12">
      <c r="A136" s="25"/>
      <c r="B136" s="25"/>
      <c r="C136" s="25"/>
    </row>
    <row r="137" spans="1:3" ht="12">
      <c r="A137" s="25"/>
      <c r="B137" s="25"/>
      <c r="C137" s="25"/>
    </row>
    <row r="138" spans="1:3" ht="12">
      <c r="A138" s="25"/>
      <c r="B138" s="25"/>
      <c r="C138" s="25"/>
    </row>
    <row r="139" spans="1:3" ht="12">
      <c r="A139" s="25"/>
      <c r="B139" s="25"/>
      <c r="C139" s="25"/>
    </row>
    <row r="140" spans="1:3" ht="12">
      <c r="A140" s="25"/>
      <c r="B140" s="25"/>
      <c r="C140" s="25"/>
    </row>
    <row r="141" spans="1:3" ht="12">
      <c r="A141" s="25"/>
      <c r="B141" s="25"/>
      <c r="C141" s="25"/>
    </row>
    <row r="142" spans="1:3" ht="12">
      <c r="A142" s="25"/>
      <c r="B142" s="25"/>
      <c r="C142" s="25"/>
    </row>
    <row r="143" spans="1:3" ht="12">
      <c r="A143" s="25"/>
      <c r="B143" s="25"/>
      <c r="C143" s="25"/>
    </row>
    <row r="144" spans="1:3" ht="12">
      <c r="A144" s="25"/>
      <c r="B144" s="25"/>
      <c r="C144" s="25"/>
    </row>
    <row r="145" spans="1:3" ht="12">
      <c r="A145" s="25"/>
      <c r="B145" s="25"/>
      <c r="C145" s="25"/>
    </row>
    <row r="146" spans="1:3" ht="12">
      <c r="A146" s="25"/>
      <c r="B146" s="25"/>
      <c r="C146" s="25"/>
    </row>
    <row r="147" spans="1:3" ht="12">
      <c r="A147" s="25"/>
      <c r="B147" s="25"/>
      <c r="C147" s="25"/>
    </row>
    <row r="148" spans="1:3" ht="12">
      <c r="A148" s="25"/>
      <c r="B148" s="25"/>
      <c r="C148" s="25"/>
    </row>
    <row r="149" spans="1:3" ht="12">
      <c r="A149" s="25"/>
      <c r="B149" s="25"/>
      <c r="C149" s="25"/>
    </row>
    <row r="150" spans="1:3" ht="12">
      <c r="A150" s="25"/>
      <c r="B150" s="25"/>
      <c r="C150" s="25"/>
    </row>
    <row r="151" spans="1:3" ht="12">
      <c r="A151" s="25"/>
      <c r="B151" s="25"/>
      <c r="C151" s="25"/>
    </row>
    <row r="152" spans="1:3" ht="12">
      <c r="A152" s="25"/>
      <c r="B152" s="25"/>
      <c r="C152" s="25"/>
    </row>
    <row r="153" spans="1:3" ht="12">
      <c r="A153" s="25"/>
      <c r="B153" s="25"/>
      <c r="C153" s="25"/>
    </row>
    <row r="154" spans="1:3" ht="12">
      <c r="A154" s="25"/>
      <c r="B154" s="25"/>
      <c r="C154" s="25"/>
    </row>
    <row r="155" spans="1:3" ht="12">
      <c r="A155" s="25"/>
      <c r="B155" s="25"/>
      <c r="C155" s="25"/>
    </row>
    <row r="156" spans="1:3" ht="12">
      <c r="A156" s="25"/>
      <c r="B156" s="25"/>
      <c r="C156" s="25"/>
    </row>
    <row r="157" spans="1:3" ht="12">
      <c r="A157" s="25"/>
      <c r="B157" s="25"/>
      <c r="C157" s="25"/>
    </row>
    <row r="158" spans="1:3" ht="12">
      <c r="A158" s="25"/>
      <c r="B158" s="25"/>
      <c r="C158" s="25"/>
    </row>
    <row r="159" spans="1:3" ht="12">
      <c r="A159" s="25"/>
      <c r="B159" s="25"/>
      <c r="C159" s="25"/>
    </row>
    <row r="160" spans="1:3" ht="12">
      <c r="A160" s="25"/>
      <c r="B160" s="25"/>
      <c r="C160" s="25"/>
    </row>
    <row r="161" spans="1:3" ht="12">
      <c r="A161" s="25"/>
      <c r="B161" s="25"/>
      <c r="C161" s="25"/>
    </row>
    <row r="162" spans="1:3" ht="12">
      <c r="A162" s="25"/>
      <c r="B162" s="25"/>
      <c r="C162" s="25"/>
    </row>
    <row r="163" spans="1:3" ht="12">
      <c r="A163" s="25"/>
      <c r="B163" s="25"/>
      <c r="C163" s="25"/>
    </row>
    <row r="164" spans="1:3" ht="12">
      <c r="A164" s="25"/>
      <c r="B164" s="25"/>
      <c r="C164" s="25"/>
    </row>
    <row r="165" spans="1:3" ht="12">
      <c r="A165" s="25"/>
      <c r="B165" s="25"/>
      <c r="C165" s="25"/>
    </row>
    <row r="166" spans="1:3" ht="12">
      <c r="A166" s="25"/>
      <c r="B166" s="25"/>
      <c r="C166" s="25"/>
    </row>
    <row r="167" spans="1:3" ht="12">
      <c r="A167" s="25"/>
      <c r="B167" s="25"/>
      <c r="C167" s="25"/>
    </row>
    <row r="168" spans="1:3" ht="12">
      <c r="A168" s="25"/>
      <c r="B168" s="25"/>
      <c r="C168" s="25"/>
    </row>
    <row r="169" spans="1:3" ht="12">
      <c r="A169" s="25"/>
      <c r="B169" s="25"/>
      <c r="C169" s="25"/>
    </row>
    <row r="170" spans="1:3" ht="12">
      <c r="A170" s="25"/>
      <c r="B170" s="25"/>
      <c r="C170" s="25"/>
    </row>
    <row r="171" spans="1:3" ht="12">
      <c r="A171" s="25"/>
      <c r="B171" s="25"/>
      <c r="C171" s="25"/>
    </row>
    <row r="172" spans="1:3" ht="12">
      <c r="A172" s="25"/>
      <c r="B172" s="25"/>
      <c r="C172" s="25"/>
    </row>
    <row r="173" spans="1:3" ht="12">
      <c r="A173" s="25"/>
      <c r="B173" s="25"/>
      <c r="C173" s="25"/>
    </row>
    <row r="174" spans="1:3" ht="12">
      <c r="A174" s="25"/>
      <c r="B174" s="25"/>
      <c r="C174" s="25"/>
    </row>
    <row r="175" spans="1:3" ht="12">
      <c r="A175" s="25"/>
      <c r="B175" s="25"/>
      <c r="C175" s="25"/>
    </row>
    <row r="176" spans="1:3" ht="12">
      <c r="A176" s="25"/>
      <c r="B176" s="25"/>
      <c r="C176" s="25"/>
    </row>
    <row r="177" spans="1:3" ht="12">
      <c r="A177" s="25"/>
      <c r="B177" s="25"/>
      <c r="C177" s="25"/>
    </row>
    <row r="178" spans="1:3" ht="12">
      <c r="A178" s="25"/>
      <c r="B178" s="25"/>
      <c r="C178" s="25"/>
    </row>
    <row r="179" spans="1:3" ht="12">
      <c r="A179" s="25"/>
      <c r="B179" s="25"/>
      <c r="C179" s="25"/>
    </row>
    <row r="180" spans="1:3" ht="12">
      <c r="A180" s="25"/>
      <c r="B180" s="25"/>
      <c r="C180" s="25"/>
    </row>
    <row r="181" spans="1:3" ht="12">
      <c r="A181" s="25"/>
      <c r="B181" s="25"/>
      <c r="C181" s="25"/>
    </row>
    <row r="182" spans="1:3" ht="12">
      <c r="A182" s="25"/>
      <c r="B182" s="25"/>
      <c r="C182" s="25"/>
    </row>
    <row r="183" spans="1:3" ht="12">
      <c r="A183" s="25"/>
      <c r="B183" s="25"/>
      <c r="C183" s="25"/>
    </row>
    <row r="184" spans="1:3" ht="12">
      <c r="A184" s="25"/>
      <c r="B184" s="25"/>
      <c r="C184" s="25"/>
    </row>
    <row r="185" spans="1:3" ht="12">
      <c r="A185" s="25"/>
      <c r="B185" s="25"/>
      <c r="C185" s="25"/>
    </row>
    <row r="186" spans="1:3" ht="12">
      <c r="A186" s="25"/>
      <c r="B186" s="25"/>
      <c r="C186" s="25"/>
    </row>
    <row r="187" spans="1:3" ht="12">
      <c r="A187" s="25"/>
      <c r="B187" s="25"/>
      <c r="C187" s="25"/>
    </row>
    <row r="188" spans="1:3" ht="12">
      <c r="A188" s="25"/>
      <c r="B188" s="25"/>
      <c r="C188" s="25"/>
    </row>
    <row r="189" spans="1:3" ht="12">
      <c r="A189" s="25"/>
      <c r="B189" s="25"/>
      <c r="C189" s="25"/>
    </row>
    <row r="190" spans="1:3" ht="12">
      <c r="A190" s="25"/>
      <c r="B190" s="25"/>
      <c r="C190" s="25"/>
    </row>
    <row r="191" spans="1:3" ht="12">
      <c r="A191" s="25"/>
      <c r="B191" s="25"/>
      <c r="C191" s="25"/>
    </row>
    <row r="192" spans="1:3" ht="12">
      <c r="A192" s="25"/>
      <c r="B192" s="25"/>
      <c r="C192" s="25"/>
    </row>
    <row r="193" spans="1:3" ht="12">
      <c r="A193" s="25"/>
      <c r="B193" s="25"/>
      <c r="C193" s="25"/>
    </row>
    <row r="194" spans="1:3" ht="12">
      <c r="A194" s="25"/>
      <c r="B194" s="25"/>
      <c r="C194" s="25"/>
    </row>
    <row r="195" spans="1:3" ht="12">
      <c r="A195" s="25"/>
      <c r="B195" s="25"/>
      <c r="C195" s="25"/>
    </row>
    <row r="196" spans="1:3" ht="12">
      <c r="A196" s="25"/>
      <c r="B196" s="25"/>
      <c r="C196" s="25"/>
    </row>
    <row r="197" spans="1:3" ht="12">
      <c r="A197" s="25"/>
      <c r="B197" s="25"/>
      <c r="C197" s="25"/>
    </row>
    <row r="198" spans="1:3" ht="12">
      <c r="A198" s="27"/>
      <c r="B198" s="27"/>
      <c r="C198" s="27"/>
    </row>
    <row r="199" spans="1:3" ht="12">
      <c r="A199" s="27"/>
      <c r="B199" s="27"/>
      <c r="C199" s="27"/>
    </row>
    <row r="200" spans="1:3" ht="12">
      <c r="A200" s="27"/>
      <c r="B200" s="27"/>
      <c r="C200" s="27"/>
    </row>
    <row r="201" spans="1:3" ht="12">
      <c r="A201" s="27"/>
      <c r="B201" s="27"/>
      <c r="C201" s="27"/>
    </row>
    <row r="202" spans="1:3" ht="12">
      <c r="A202" s="27"/>
      <c r="B202" s="27"/>
      <c r="C202" s="27"/>
    </row>
    <row r="203" spans="1:3" ht="12">
      <c r="A203" s="27"/>
      <c r="B203" s="27"/>
      <c r="C203" s="27"/>
    </row>
    <row r="204" spans="1:3" ht="12">
      <c r="A204" s="27"/>
      <c r="B204" s="27"/>
      <c r="C204" s="27"/>
    </row>
    <row r="205" spans="1:3" ht="12">
      <c r="A205" s="27"/>
      <c r="B205" s="27"/>
      <c r="C205" s="27"/>
    </row>
    <row r="206" spans="1:3" ht="12">
      <c r="A206" s="27"/>
      <c r="B206" s="27"/>
      <c r="C206" s="27"/>
    </row>
    <row r="207" spans="1:3" ht="12">
      <c r="A207" s="28"/>
      <c r="B207" s="28"/>
      <c r="C207" s="28"/>
    </row>
  </sheetData>
  <mergeCells count="39">
    <mergeCell ref="A26:E26"/>
    <mergeCell ref="F7:H7"/>
    <mergeCell ref="A37:E37"/>
    <mergeCell ref="A7:A9"/>
    <mergeCell ref="A17:E17"/>
    <mergeCell ref="F8:F9"/>
    <mergeCell ref="A29:E29"/>
    <mergeCell ref="G8:H8"/>
    <mergeCell ref="C7:C9"/>
    <mergeCell ref="D7:D9"/>
    <mergeCell ref="A132:E132"/>
    <mergeCell ref="A117:E117"/>
    <mergeCell ref="A126:E126"/>
    <mergeCell ref="A123:E123"/>
    <mergeCell ref="A68:E68"/>
    <mergeCell ref="A41:E41"/>
    <mergeCell ref="A34:E34"/>
    <mergeCell ref="A131:E131"/>
    <mergeCell ref="A119:E119"/>
    <mergeCell ref="A72:E72"/>
    <mergeCell ref="A95:E95"/>
    <mergeCell ref="A97:E97"/>
    <mergeCell ref="E7:E9"/>
    <mergeCell ref="M7:O7"/>
    <mergeCell ref="M8:M9"/>
    <mergeCell ref="N8:O8"/>
    <mergeCell ref="L7:L9"/>
    <mergeCell ref="J7:J9"/>
    <mergeCell ref="K7:K9"/>
    <mergeCell ref="A5:R5"/>
    <mergeCell ref="T7:T9"/>
    <mergeCell ref="U7:U9"/>
    <mergeCell ref="V7:V9"/>
    <mergeCell ref="P7:R7"/>
    <mergeCell ref="P8:P9"/>
    <mergeCell ref="Q8:R8"/>
    <mergeCell ref="S7:S9"/>
    <mergeCell ref="I7:I9"/>
    <mergeCell ref="B7:B9"/>
  </mergeCells>
  <printOptions horizontalCentered="1"/>
  <pageMargins left="0.2362204724409449" right="0.15748031496062992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Gmina Michałowice</cp:lastModifiedBy>
  <cp:lastPrinted>2011-08-12T07:00:23Z</cp:lastPrinted>
  <dcterms:created xsi:type="dcterms:W3CDTF">2001-09-07T12:46:35Z</dcterms:created>
  <dcterms:modified xsi:type="dcterms:W3CDTF">2011-08-12T07:01:33Z</dcterms:modified>
  <cp:category/>
  <cp:version/>
  <cp:contentType/>
  <cp:contentStatus/>
</cp:coreProperties>
</file>