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04'!$A$1:$R$64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<sst xmlns="http://schemas.openxmlformats.org/spreadsheetml/2006/main" count="90" uniqueCount="64">
  <si>
    <t xml:space="preserve">bieżące </t>
  </si>
  <si>
    <t>majątkowe</t>
  </si>
  <si>
    <t>Dział</t>
  </si>
  <si>
    <t>Dział 010 Rolnictwo i łowiectwo</t>
  </si>
  <si>
    <t>Dział 700 Gospodarka mieszkaniowa</t>
  </si>
  <si>
    <t>010</t>
  </si>
  <si>
    <t>0830</t>
  </si>
  <si>
    <t>0760</t>
  </si>
  <si>
    <t>0910</t>
  </si>
  <si>
    <t>2030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</si>
  <si>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</si>
  <si>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</si>
  <si>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</si>
  <si>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852 Pomoc społeczna</t>
  </si>
  <si>
    <t>0690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</si>
  <si>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</si>
  <si>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</si>
  <si>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</si>
  <si>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</si>
  <si>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</si>
  <si>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</si>
  <si>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Źródła dochodów</t>
  </si>
  <si>
    <t>Dział 600 Transport i łączność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</si>
  <si>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</si>
  <si>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</si>
  <si>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</si>
  <si>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</si>
  <si>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</si>
  <si>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</si>
  <si>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</si>
  <si>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</si>
  <si>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</si>
  <si>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</si>
  <si>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>środki pochodzące z Norweskiego Mechanizmu Finansowego, Mechanizmu Finansowanego EOG oraz Szwajcarsko - Polskiego Programu Współpracy</t>
  </si>
  <si>
    <t>Dział  750 Administracja publiczna</t>
  </si>
  <si>
    <t xml:space="preserve"> dochody majątkowe </t>
  </si>
  <si>
    <t xml:space="preserve">Dział 900 Gospodarka komunalna  i ochrona środowiska </t>
  </si>
  <si>
    <t>Dział 758 Różne rozliczenia</t>
  </si>
  <si>
    <t>Dział 921 Kultura i ochrona dziedzictwa narodowego</t>
  </si>
  <si>
    <t>Dokonać zmian w planie dochodów gminy na rok 2012 stanowiącym tabelę nr 1 do Uchwały Budżetowej na rok 2012 Gminy Michałowice Nr XII/119/2011 z dnia 21 grudnia 2011 r. w sposób następujący:</t>
  </si>
  <si>
    <t xml:space="preserve">dochody jst związane z realizacją zadań z zakresu adm.rządowej oraz innych zadań zleconych ustawami  </t>
  </si>
  <si>
    <t xml:space="preserve">Dział 926 Kultura fizyczna </t>
  </si>
  <si>
    <t>dotacje celowe w ramach programów finansowanych z udziałem środków europejskich oraz środków o których mowa w art. 5 ust,. 1 pkt. 3 oraz ust 3 pkt. 5 i 6 ustawy lub płatności w ramach budżetu środków europejskich</t>
  </si>
  <si>
    <r>
      <t xml:space="preserve">wpływy z różnych dochodów </t>
    </r>
    <r>
      <rPr>
        <i/>
        <sz val="9"/>
        <rFont val="Times New Roman"/>
        <family val="1"/>
      </rPr>
      <t>(zwrot świadczeń pieniężnych na żywność)</t>
    </r>
  </si>
  <si>
    <r>
      <t xml:space="preserve">wpłata środków finansowych z niewykorzystanych w terminie wydatków ,które nie wygasają z upływem roku budżetowego </t>
    </r>
    <r>
      <rPr>
        <i/>
        <sz val="9"/>
        <rFont val="Times New Roman"/>
        <family val="1"/>
      </rPr>
      <t xml:space="preserve">budowa dróg gminnych </t>
    </r>
  </si>
  <si>
    <r>
      <t xml:space="preserve">wpłata środków finansowych z niewykorzystanych w terminie wydatków ,które nie wygasają z upływem roku budżetowego </t>
    </r>
    <r>
      <rPr>
        <i/>
        <sz val="9"/>
        <rFont val="Times New Roman"/>
        <family val="1"/>
      </rPr>
      <t>budowa dróg powiatowych</t>
    </r>
  </si>
  <si>
    <r>
      <t xml:space="preserve">wpłata środków finansowych z niewykorzystanych w terminie wydatków ,które nie wygasają z upływem roku budżetowego </t>
    </r>
    <r>
      <rPr>
        <i/>
        <sz val="9"/>
        <rFont val="Times New Roman"/>
        <family val="1"/>
      </rPr>
      <t>budowa</t>
    </r>
    <r>
      <rPr>
        <sz val="9"/>
        <rFont val="Times New Roman"/>
        <family val="1"/>
      </rPr>
      <t xml:space="preserve"> i</t>
    </r>
    <r>
      <rPr>
        <i/>
        <sz val="9"/>
        <rFont val="Times New Roman"/>
        <family val="1"/>
      </rPr>
      <t>nfrastruktury wodociągowej i sanitacyjnej  wsi</t>
    </r>
  </si>
  <si>
    <t>do Uchwały Nr XVII/166/2012</t>
  </si>
  <si>
    <t xml:space="preserve">z dnia  4 lipca 2012 r.  </t>
  </si>
  <si>
    <t xml:space="preserve">grzywny, mandaty i inne kary pieniężne od osób prawnych i innych jednostek organizacyjnych </t>
  </si>
  <si>
    <t xml:space="preserve">środki na dofinansowanie własnych inwestycji gmin (związków gmin), powiatów (związków powiatów), samorządów województw pozyskane z innych źródeł     </t>
  </si>
  <si>
    <t xml:space="preserve">wpływy z różnych opłat </t>
  </si>
  <si>
    <r>
      <t xml:space="preserve">wpływy z tytułu przekształcenia prawa użytkowania wieczystego przysługującego osobom fizycznym w prawo własności </t>
    </r>
    <r>
      <rPr>
        <i/>
        <sz val="9"/>
        <rFont val="Times New Roman"/>
        <family val="1"/>
      </rPr>
      <t xml:space="preserve">  </t>
    </r>
  </si>
  <si>
    <t xml:space="preserve">wpływy z różnych dochodów </t>
  </si>
  <si>
    <t xml:space="preserve">podatek dochodowy od osób fizycznych - udział we wpływach  PIT </t>
  </si>
  <si>
    <r>
      <t>pozostałe odsetki</t>
    </r>
    <r>
      <rPr>
        <i/>
        <sz val="9"/>
        <rFont val="Times New Roman"/>
        <family val="1"/>
      </rPr>
      <t xml:space="preserve"> </t>
    </r>
  </si>
  <si>
    <t xml:space="preserve">wpływy z różnych opłat  </t>
  </si>
  <si>
    <t xml:space="preserve">subwencja ogólna z budżetu państwa-część oświatowa dla jednostek samorządu terytorialnego </t>
  </si>
  <si>
    <t>wpływy z różnych opłat</t>
  </si>
  <si>
    <t xml:space="preserve">dotacje celowe w ramach programów finansowanych z udziałem środków europejskich oraz środków o których mowa w art. 5 ust,. 1 pkt. 3 oraz ust 3 pkt. 5 i 6 ustawy lub płatności w ramach budżetu środków europejskich  </t>
  </si>
  <si>
    <t xml:space="preserve">dotacje celowe otrzymane z powiatu na zadania bieżące realizowane na podstawie porozumień miedzy jst </t>
  </si>
  <si>
    <t xml:space="preserve">pozostałe odsetki 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</si>
  <si>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</si>
  <si>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Plan po zmianach  80 462 423,23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</si>
</sst>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6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workbookViewId="0" topLeftCell="A1">
      <selection activeCell="W65" sqref="W65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21" customWidth="1"/>
    <col min="20" max="16384" width="9.125" style="1" customWidth="1"/>
  </cols>
  <sheetData>
    <row r="1" spans="5:14" ht="12">
      <c r="E1" s="2"/>
      <c r="F1" s="2"/>
      <c r="L1" s="2" t="s">
        <v>24</v>
      </c>
      <c r="M1" s="2"/>
      <c r="N1" s="2"/>
    </row>
    <row r="2" spans="5:14" ht="12">
      <c r="E2" s="2"/>
      <c r="F2" s="2"/>
      <c r="L2" s="2" t="s">
        <v>47</v>
      </c>
      <c r="M2" s="2"/>
      <c r="N2" s="2"/>
    </row>
    <row r="3" spans="5:14" ht="12">
      <c r="E3" s="2"/>
      <c r="F3" s="2"/>
      <c r="L3" s="2" t="s">
        <v>25</v>
      </c>
      <c r="M3" s="2"/>
      <c r="N3" s="2"/>
    </row>
    <row r="4" spans="5:14" ht="12">
      <c r="E4" s="2"/>
      <c r="F4" s="2"/>
      <c r="L4" s="2" t="s">
        <v>48</v>
      </c>
      <c r="M4" s="2"/>
      <c r="N4" s="2"/>
    </row>
    <row r="5" spans="1:14" ht="33" customHeight="1">
      <c r="A5" s="94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8" ht="11.25" customHeight="1">
      <c r="A6" s="3"/>
      <c r="B6" s="3"/>
      <c r="C6" s="3"/>
      <c r="D6" s="4"/>
      <c r="E6" s="4"/>
      <c r="G6" s="1" t="s">
        <v>18</v>
      </c>
      <c r="M6" s="48" t="s">
        <v>31</v>
      </c>
      <c r="O6" s="5"/>
      <c r="P6" s="5"/>
      <c r="Q6" s="5"/>
      <c r="R6" s="6"/>
    </row>
    <row r="7" spans="1:18" ht="12.75" customHeight="1">
      <c r="A7" s="91" t="s">
        <v>23</v>
      </c>
      <c r="B7" s="91" t="s">
        <v>2</v>
      </c>
      <c r="C7" s="51"/>
      <c r="D7" s="52"/>
      <c r="E7" s="91" t="s">
        <v>21</v>
      </c>
      <c r="F7" s="53"/>
      <c r="G7" s="53"/>
      <c r="H7" s="53"/>
      <c r="I7" s="102" t="s">
        <v>26</v>
      </c>
      <c r="J7" s="98" t="s">
        <v>27</v>
      </c>
      <c r="K7" s="99"/>
      <c r="L7" s="102" t="s">
        <v>29</v>
      </c>
      <c r="M7" s="98" t="s">
        <v>27</v>
      </c>
      <c r="N7" s="99"/>
      <c r="O7" s="5"/>
      <c r="P7" s="5"/>
      <c r="Q7" s="5"/>
      <c r="R7" s="6"/>
    </row>
    <row r="8" spans="1:18" ht="14.25" customHeight="1">
      <c r="A8" s="92"/>
      <c r="B8" s="92"/>
      <c r="C8" s="54"/>
      <c r="D8" s="55"/>
      <c r="E8" s="92"/>
      <c r="F8" s="27"/>
      <c r="G8" s="27"/>
      <c r="H8" s="27"/>
      <c r="I8" s="103"/>
      <c r="J8" s="100"/>
      <c r="K8" s="101"/>
      <c r="L8" s="103"/>
      <c r="M8" s="100"/>
      <c r="N8" s="101"/>
      <c r="O8" s="5"/>
      <c r="P8" s="5"/>
      <c r="Q8" s="5"/>
      <c r="R8" s="6"/>
    </row>
    <row r="9" spans="1:18" ht="27" customHeight="1">
      <c r="A9" s="93"/>
      <c r="B9" s="93"/>
      <c r="C9" s="49"/>
      <c r="D9" s="50"/>
      <c r="E9" s="93"/>
      <c r="F9" s="47"/>
      <c r="G9" s="45" t="s">
        <v>0</v>
      </c>
      <c r="H9" s="50" t="s">
        <v>1</v>
      </c>
      <c r="I9" s="104"/>
      <c r="J9" s="45" t="s">
        <v>28</v>
      </c>
      <c r="K9" s="45" t="s">
        <v>35</v>
      </c>
      <c r="L9" s="104"/>
      <c r="M9" s="45" t="s">
        <v>30</v>
      </c>
      <c r="N9" s="45" t="s">
        <v>35</v>
      </c>
      <c r="O9" s="45"/>
      <c r="P9" s="46"/>
      <c r="Q9" s="46"/>
      <c r="R9" s="44"/>
    </row>
    <row r="10" spans="1:18" ht="15.75" customHeight="1">
      <c r="A10" s="82">
        <v>1</v>
      </c>
      <c r="B10" s="82">
        <v>2</v>
      </c>
      <c r="C10" s="82">
        <v>3</v>
      </c>
      <c r="D10" s="82">
        <v>4</v>
      </c>
      <c r="E10" s="82">
        <v>3</v>
      </c>
      <c r="F10" s="82">
        <v>6</v>
      </c>
      <c r="G10" s="82">
        <v>7</v>
      </c>
      <c r="H10" s="82">
        <v>8</v>
      </c>
      <c r="I10" s="82">
        <v>4</v>
      </c>
      <c r="J10" s="82">
        <v>5</v>
      </c>
      <c r="K10" s="82">
        <v>6</v>
      </c>
      <c r="L10" s="82">
        <v>7</v>
      </c>
      <c r="M10" s="82">
        <v>8</v>
      </c>
      <c r="N10" s="82">
        <v>9</v>
      </c>
      <c r="O10" s="7">
        <v>12</v>
      </c>
      <c r="P10" s="32">
        <v>13</v>
      </c>
      <c r="Q10" s="32">
        <v>14</v>
      </c>
      <c r="R10" s="7">
        <v>15</v>
      </c>
    </row>
    <row r="11" spans="1:18" ht="36">
      <c r="A11" s="8">
        <v>1</v>
      </c>
      <c r="B11" s="9" t="s">
        <v>5</v>
      </c>
      <c r="C11" s="56"/>
      <c r="D11" s="57"/>
      <c r="E11" s="60" t="s">
        <v>49</v>
      </c>
      <c r="F11" s="28"/>
      <c r="G11" s="29"/>
      <c r="H11" s="7"/>
      <c r="I11" s="58">
        <v>0</v>
      </c>
      <c r="J11" s="59">
        <v>0</v>
      </c>
      <c r="K11" s="59">
        <v>0</v>
      </c>
      <c r="L11" s="58">
        <f aca="true" t="shared" si="0" ref="L11:L19">SUM(M11+N11)</f>
        <v>6600</v>
      </c>
      <c r="M11" s="59">
        <f>3300+3300</f>
        <v>6600</v>
      </c>
      <c r="N11" s="59">
        <v>0</v>
      </c>
      <c r="O11" s="30"/>
      <c r="P11" s="30"/>
      <c r="Q11" s="30"/>
      <c r="R11" s="31"/>
    </row>
    <row r="12" spans="1:18" ht="60">
      <c r="A12" s="8">
        <v>2</v>
      </c>
      <c r="B12" s="9" t="s">
        <v>5</v>
      </c>
      <c r="C12" s="56"/>
      <c r="D12" s="57"/>
      <c r="E12" s="60" t="s">
        <v>50</v>
      </c>
      <c r="F12" s="28"/>
      <c r="G12" s="29"/>
      <c r="H12" s="7"/>
      <c r="I12" s="58">
        <v>0</v>
      </c>
      <c r="J12" s="59">
        <v>0</v>
      </c>
      <c r="K12" s="59">
        <v>0</v>
      </c>
      <c r="L12" s="58">
        <f t="shared" si="0"/>
        <v>120000</v>
      </c>
      <c r="M12" s="59">
        <v>0</v>
      </c>
      <c r="N12" s="59">
        <f>20000+100000</f>
        <v>120000</v>
      </c>
      <c r="O12" s="30"/>
      <c r="P12" s="30"/>
      <c r="Q12" s="30"/>
      <c r="R12" s="31"/>
    </row>
    <row r="13" spans="1:19" s="25" customFormat="1" ht="17.25" customHeight="1">
      <c r="A13" s="105" t="s">
        <v>3</v>
      </c>
      <c r="B13" s="106"/>
      <c r="C13" s="106"/>
      <c r="D13" s="107"/>
      <c r="E13" s="108"/>
      <c r="F13" s="33" t="e">
        <f>SUM(H13+G13)</f>
        <v>#REF!</v>
      </c>
      <c r="G13" s="33" t="e">
        <f>SUM(#REF!)</f>
        <v>#REF!</v>
      </c>
      <c r="H13" s="33" t="e">
        <f>SUM(#REF!)</f>
        <v>#REF!</v>
      </c>
      <c r="I13" s="58">
        <f>SUM(I11:I11)</f>
        <v>0</v>
      </c>
      <c r="J13" s="69">
        <f>SUM(J11:J11)</f>
        <v>0</v>
      </c>
      <c r="K13" s="58">
        <f>SUM(K11:K11)</f>
        <v>0</v>
      </c>
      <c r="L13" s="58">
        <f t="shared" si="0"/>
        <v>126600</v>
      </c>
      <c r="M13" s="69">
        <f aca="true" t="shared" si="1" ref="M13:R13">SUM(M11:M12)</f>
        <v>6600</v>
      </c>
      <c r="N13" s="69">
        <f t="shared" si="1"/>
        <v>120000</v>
      </c>
      <c r="O13" s="69">
        <f t="shared" si="1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40"/>
    </row>
    <row r="14" spans="1:19" s="25" customFormat="1" ht="34.5" customHeight="1">
      <c r="A14" s="8">
        <v>1</v>
      </c>
      <c r="B14" s="12">
        <v>600</v>
      </c>
      <c r="C14" s="42"/>
      <c r="D14" s="43"/>
      <c r="E14" s="60" t="s">
        <v>49</v>
      </c>
      <c r="F14" s="33"/>
      <c r="G14" s="33"/>
      <c r="H14" s="33"/>
      <c r="I14" s="69">
        <f aca="true" t="shared" si="2" ref="I14:I19">SUM(J14+K14)</f>
        <v>0</v>
      </c>
      <c r="J14" s="59">
        <v>0</v>
      </c>
      <c r="K14" s="59">
        <v>0</v>
      </c>
      <c r="L14" s="58">
        <f t="shared" si="0"/>
        <v>2000</v>
      </c>
      <c r="M14" s="59">
        <v>2000</v>
      </c>
      <c r="N14" s="59">
        <v>0</v>
      </c>
      <c r="O14" s="34"/>
      <c r="P14" s="34"/>
      <c r="Q14" s="34"/>
      <c r="R14" s="31"/>
      <c r="S14" s="40"/>
    </row>
    <row r="15" spans="1:19" s="25" customFormat="1" ht="15.75" customHeight="1">
      <c r="A15" s="105" t="s">
        <v>22</v>
      </c>
      <c r="B15" s="106"/>
      <c r="C15" s="106"/>
      <c r="D15" s="107"/>
      <c r="E15" s="108"/>
      <c r="F15" s="33"/>
      <c r="G15" s="33"/>
      <c r="H15" s="33"/>
      <c r="I15" s="69">
        <f t="shared" si="2"/>
        <v>0</v>
      </c>
      <c r="J15" s="69">
        <f>SUM(J14:J14)</f>
        <v>0</v>
      </c>
      <c r="K15" s="69">
        <f>SUM(K14:K14)</f>
        <v>0</v>
      </c>
      <c r="L15" s="58">
        <f t="shared" si="0"/>
        <v>2000</v>
      </c>
      <c r="M15" s="70">
        <f>SUM(M14:M14)</f>
        <v>2000</v>
      </c>
      <c r="N15" s="59">
        <f>SUM(N14:N14)</f>
        <v>0</v>
      </c>
      <c r="O15" s="33" t="e">
        <f>SUM(#REF!)</f>
        <v>#REF!</v>
      </c>
      <c r="P15" s="33" t="e">
        <f>SUM(#REF!)</f>
        <v>#REF!</v>
      </c>
      <c r="Q15" s="33" t="e">
        <f>SUM(#REF!)</f>
        <v>#REF!</v>
      </c>
      <c r="R15" s="33" t="e">
        <f>SUM(#REF!)</f>
        <v>#REF!</v>
      </c>
      <c r="S15" s="40"/>
    </row>
    <row r="16" spans="1:18" ht="12">
      <c r="A16" s="8">
        <v>1</v>
      </c>
      <c r="B16" s="12">
        <v>700</v>
      </c>
      <c r="C16" s="8"/>
      <c r="D16" s="10"/>
      <c r="E16" s="14" t="s">
        <v>51</v>
      </c>
      <c r="F16" s="28"/>
      <c r="G16" s="7"/>
      <c r="H16" s="7"/>
      <c r="I16" s="58">
        <f t="shared" si="2"/>
        <v>0</v>
      </c>
      <c r="J16" s="59">
        <v>0</v>
      </c>
      <c r="K16" s="59">
        <v>0</v>
      </c>
      <c r="L16" s="58">
        <f t="shared" si="0"/>
        <v>400</v>
      </c>
      <c r="M16" s="59">
        <v>400</v>
      </c>
      <c r="N16" s="59">
        <v>0</v>
      </c>
      <c r="O16" s="30"/>
      <c r="P16" s="30"/>
      <c r="Q16" s="30"/>
      <c r="R16" s="31"/>
    </row>
    <row r="17" spans="1:18" ht="48">
      <c r="A17" s="8">
        <v>2</v>
      </c>
      <c r="B17" s="12">
        <v>700</v>
      </c>
      <c r="C17" s="8">
        <v>70005</v>
      </c>
      <c r="D17" s="10" t="s">
        <v>7</v>
      </c>
      <c r="E17" s="13" t="s">
        <v>52</v>
      </c>
      <c r="F17" s="28">
        <f>SUM(G17+H17)</f>
        <v>374180</v>
      </c>
      <c r="G17" s="29"/>
      <c r="H17" s="29">
        <v>374180</v>
      </c>
      <c r="I17" s="58">
        <f t="shared" si="2"/>
        <v>0</v>
      </c>
      <c r="J17" s="59">
        <v>0</v>
      </c>
      <c r="K17" s="59">
        <v>0</v>
      </c>
      <c r="L17" s="58">
        <f t="shared" si="0"/>
        <v>41000</v>
      </c>
      <c r="M17" s="59">
        <v>0</v>
      </c>
      <c r="N17" s="59">
        <v>41000</v>
      </c>
      <c r="O17" s="30">
        <v>373207.61</v>
      </c>
      <c r="P17" s="30"/>
      <c r="Q17" s="30">
        <v>373207.61</v>
      </c>
      <c r="R17" s="31">
        <f>SUM(L17/F17)*100</f>
        <v>10.957293281308461</v>
      </c>
    </row>
    <row r="18" spans="1:18" ht="12">
      <c r="A18" s="8">
        <v>3</v>
      </c>
      <c r="B18" s="12">
        <v>700</v>
      </c>
      <c r="C18" s="8">
        <v>70005</v>
      </c>
      <c r="D18" s="10" t="s">
        <v>8</v>
      </c>
      <c r="E18" s="24" t="s">
        <v>53</v>
      </c>
      <c r="F18" s="28">
        <f>SUM(G18+H18)</f>
        <v>2745</v>
      </c>
      <c r="G18" s="29">
        <v>2745</v>
      </c>
      <c r="H18" s="29">
        <v>0</v>
      </c>
      <c r="I18" s="58">
        <f t="shared" si="2"/>
        <v>0</v>
      </c>
      <c r="J18" s="59">
        <v>0</v>
      </c>
      <c r="K18" s="59">
        <v>0</v>
      </c>
      <c r="L18" s="58">
        <f t="shared" si="0"/>
        <v>458</v>
      </c>
      <c r="M18" s="59">
        <v>458</v>
      </c>
      <c r="N18" s="59">
        <v>0</v>
      </c>
      <c r="O18" s="30">
        <v>4136.71</v>
      </c>
      <c r="P18" s="30">
        <v>4136.71</v>
      </c>
      <c r="Q18" s="30"/>
      <c r="R18" s="31">
        <f>SUM(L18/F18)*100</f>
        <v>16.684881602914388</v>
      </c>
    </row>
    <row r="19" spans="1:19" s="26" customFormat="1" ht="17.25" customHeight="1">
      <c r="A19" s="105" t="s">
        <v>4</v>
      </c>
      <c r="B19" s="106"/>
      <c r="C19" s="106"/>
      <c r="D19" s="107"/>
      <c r="E19" s="108"/>
      <c r="F19" s="33">
        <f>SUM(F16:F18)</f>
        <v>376925</v>
      </c>
      <c r="G19" s="35">
        <f>SUM(G16:G18)</f>
        <v>2745</v>
      </c>
      <c r="H19" s="35">
        <f>SUM(H17:H18)</f>
        <v>374180</v>
      </c>
      <c r="I19" s="58">
        <f t="shared" si="2"/>
        <v>0</v>
      </c>
      <c r="J19" s="70">
        <f>SUM(J16:J18)</f>
        <v>0</v>
      </c>
      <c r="K19" s="70">
        <f>SUM(K16:K18)</f>
        <v>0</v>
      </c>
      <c r="L19" s="58">
        <f t="shared" si="0"/>
        <v>41858</v>
      </c>
      <c r="M19" s="70">
        <f aca="true" t="shared" si="3" ref="M19:R19">SUM(M16:M18)</f>
        <v>858</v>
      </c>
      <c r="N19" s="70">
        <f t="shared" si="3"/>
        <v>41000</v>
      </c>
      <c r="O19" s="35">
        <f t="shared" si="3"/>
        <v>377344.32</v>
      </c>
      <c r="P19" s="35">
        <f t="shared" si="3"/>
        <v>4136.71</v>
      </c>
      <c r="Q19" s="35">
        <f t="shared" si="3"/>
        <v>373207.61</v>
      </c>
      <c r="R19" s="35">
        <f t="shared" si="3"/>
        <v>27.642174884222847</v>
      </c>
      <c r="S19" s="41"/>
    </row>
    <row r="20" spans="1:18" ht="36">
      <c r="A20" s="8">
        <v>1</v>
      </c>
      <c r="B20" s="12">
        <v>750</v>
      </c>
      <c r="C20" s="75"/>
      <c r="D20" s="76"/>
      <c r="E20" s="77" t="s">
        <v>40</v>
      </c>
      <c r="F20" s="28"/>
      <c r="G20" s="29"/>
      <c r="H20" s="29"/>
      <c r="I20" s="58">
        <v>0</v>
      </c>
      <c r="J20" s="59">
        <v>0</v>
      </c>
      <c r="K20" s="59">
        <v>0</v>
      </c>
      <c r="L20" s="58">
        <f>SUM(M20)</f>
        <v>20.62</v>
      </c>
      <c r="M20" s="59">
        <v>20.62</v>
      </c>
      <c r="N20" s="59">
        <v>0</v>
      </c>
      <c r="O20" s="30"/>
      <c r="P20" s="30"/>
      <c r="Q20" s="30"/>
      <c r="R20" s="31"/>
    </row>
    <row r="21" spans="1:18" ht="13.5" customHeight="1">
      <c r="A21" s="8">
        <v>2</v>
      </c>
      <c r="B21" s="12">
        <v>750</v>
      </c>
      <c r="C21" s="42"/>
      <c r="D21" s="43"/>
      <c r="E21" s="14" t="s">
        <v>51</v>
      </c>
      <c r="F21" s="28"/>
      <c r="G21" s="29"/>
      <c r="H21" s="29"/>
      <c r="I21" s="58">
        <v>0</v>
      </c>
      <c r="J21" s="59">
        <v>0</v>
      </c>
      <c r="K21" s="59">
        <v>0</v>
      </c>
      <c r="L21" s="58">
        <f>SUM(M21)</f>
        <v>300</v>
      </c>
      <c r="M21" s="59">
        <v>300</v>
      </c>
      <c r="N21" s="59">
        <v>0</v>
      </c>
      <c r="O21" s="30"/>
      <c r="P21" s="30"/>
      <c r="Q21" s="30"/>
      <c r="R21" s="31"/>
    </row>
    <row r="22" spans="1:18" ht="12">
      <c r="A22" s="8">
        <v>3</v>
      </c>
      <c r="B22" s="12">
        <v>750</v>
      </c>
      <c r="C22" s="42"/>
      <c r="D22" s="43"/>
      <c r="E22" s="78" t="s">
        <v>53</v>
      </c>
      <c r="F22" s="28"/>
      <c r="G22" s="29"/>
      <c r="H22" s="29"/>
      <c r="I22" s="58">
        <v>0</v>
      </c>
      <c r="J22" s="59">
        <v>0</v>
      </c>
      <c r="K22" s="59">
        <v>0</v>
      </c>
      <c r="L22" s="58">
        <f>SUM(M22)</f>
        <v>3800</v>
      </c>
      <c r="M22" s="59">
        <v>3800</v>
      </c>
      <c r="N22" s="59">
        <v>0</v>
      </c>
      <c r="O22" s="30"/>
      <c r="P22" s="30"/>
      <c r="Q22" s="30"/>
      <c r="R22" s="31"/>
    </row>
    <row r="23" spans="1:18" ht="16.5" customHeight="1">
      <c r="A23" s="87" t="s">
        <v>34</v>
      </c>
      <c r="B23" s="88"/>
      <c r="C23" s="88"/>
      <c r="D23" s="89"/>
      <c r="E23" s="90"/>
      <c r="F23" s="28"/>
      <c r="G23" s="29"/>
      <c r="H23" s="29"/>
      <c r="I23" s="58">
        <v>0</v>
      </c>
      <c r="J23" s="59">
        <v>0</v>
      </c>
      <c r="K23" s="59">
        <v>0</v>
      </c>
      <c r="L23" s="58">
        <f>SUM(L20:L22)</f>
        <v>4120.62</v>
      </c>
      <c r="M23" s="69">
        <f>SUM(M20:M22)</f>
        <v>4120.62</v>
      </c>
      <c r="N23" s="59">
        <v>0</v>
      </c>
      <c r="O23" s="30"/>
      <c r="P23" s="30"/>
      <c r="Q23" s="30"/>
      <c r="R23" s="31"/>
    </row>
    <row r="24" spans="1:18" ht="36">
      <c r="A24" s="8">
        <v>1</v>
      </c>
      <c r="B24" s="12">
        <v>756</v>
      </c>
      <c r="C24" s="8"/>
      <c r="D24" s="10"/>
      <c r="E24" s="13" t="s">
        <v>54</v>
      </c>
      <c r="F24" s="28"/>
      <c r="G24" s="29"/>
      <c r="H24" s="29"/>
      <c r="I24" s="58">
        <f aca="true" t="shared" si="4" ref="I24:I33">SUM(J24+K24)</f>
        <v>1611562</v>
      </c>
      <c r="J24" s="59">
        <v>1611562</v>
      </c>
      <c r="K24" s="59">
        <v>0</v>
      </c>
      <c r="L24" s="58">
        <f aca="true" t="shared" si="5" ref="L24:L33">SUM(M24+N24)</f>
        <v>0</v>
      </c>
      <c r="M24" s="59">
        <v>0</v>
      </c>
      <c r="N24" s="59">
        <v>0</v>
      </c>
      <c r="O24" s="30"/>
      <c r="P24" s="30"/>
      <c r="Q24" s="30"/>
      <c r="R24" s="31"/>
    </row>
    <row r="25" spans="1:18" ht="12">
      <c r="A25" s="8">
        <v>2</v>
      </c>
      <c r="B25" s="12">
        <v>756</v>
      </c>
      <c r="C25" s="8"/>
      <c r="D25" s="10"/>
      <c r="E25" s="13" t="s">
        <v>55</v>
      </c>
      <c r="F25" s="28"/>
      <c r="G25" s="29"/>
      <c r="H25" s="29"/>
      <c r="I25" s="58">
        <f t="shared" si="4"/>
        <v>0</v>
      </c>
      <c r="J25" s="59">
        <v>0</v>
      </c>
      <c r="K25" s="59">
        <v>0</v>
      </c>
      <c r="L25" s="58">
        <f t="shared" si="5"/>
        <v>850.87</v>
      </c>
      <c r="M25" s="59">
        <v>850.87</v>
      </c>
      <c r="N25" s="59">
        <v>0</v>
      </c>
      <c r="O25" s="30"/>
      <c r="P25" s="30"/>
      <c r="Q25" s="30"/>
      <c r="R25" s="31"/>
    </row>
    <row r="26" spans="1:18" ht="12">
      <c r="A26" s="8">
        <v>3</v>
      </c>
      <c r="B26" s="12">
        <v>756</v>
      </c>
      <c r="C26" s="8"/>
      <c r="D26" s="10"/>
      <c r="E26" s="13" t="s">
        <v>56</v>
      </c>
      <c r="F26" s="28"/>
      <c r="G26" s="29"/>
      <c r="H26" s="29"/>
      <c r="I26" s="58">
        <f t="shared" si="4"/>
        <v>0</v>
      </c>
      <c r="J26" s="59">
        <v>0</v>
      </c>
      <c r="K26" s="59">
        <v>0</v>
      </c>
      <c r="L26" s="58">
        <f t="shared" si="5"/>
        <v>7000</v>
      </c>
      <c r="M26" s="59">
        <v>7000</v>
      </c>
      <c r="N26" s="59">
        <v>0</v>
      </c>
      <c r="O26" s="30"/>
      <c r="P26" s="30"/>
      <c r="Q26" s="30"/>
      <c r="R26" s="31"/>
    </row>
    <row r="27" spans="1:19" s="26" customFormat="1" ht="52.5" customHeight="1">
      <c r="A27" s="87" t="s">
        <v>12</v>
      </c>
      <c r="B27" s="88"/>
      <c r="C27" s="88"/>
      <c r="D27" s="89"/>
      <c r="E27" s="90"/>
      <c r="F27" s="33">
        <f>SUM(F20:F26)</f>
        <v>0</v>
      </c>
      <c r="G27" s="35">
        <f>SUM(G20:G26)</f>
        <v>0</v>
      </c>
      <c r="H27" s="35">
        <f>SUM(H20:H26)</f>
        <v>0</v>
      </c>
      <c r="I27" s="58">
        <f t="shared" si="4"/>
        <v>1611562</v>
      </c>
      <c r="J27" s="70">
        <f>SUM(J24:J26)</f>
        <v>1611562</v>
      </c>
      <c r="K27" s="70">
        <f>SUM(K20:K26)</f>
        <v>0</v>
      </c>
      <c r="L27" s="58">
        <f t="shared" si="5"/>
        <v>7850.87</v>
      </c>
      <c r="M27" s="70">
        <f>SUM(M24:M26)</f>
        <v>7850.87</v>
      </c>
      <c r="N27" s="70">
        <f>SUM(N20:N26)</f>
        <v>0</v>
      </c>
      <c r="O27" s="36">
        <f>SUM(O20:O26)</f>
        <v>0</v>
      </c>
      <c r="P27" s="36">
        <f>SUM(P20:P26)</f>
        <v>0</v>
      </c>
      <c r="Q27" s="38">
        <v>0</v>
      </c>
      <c r="R27" s="31" t="e">
        <f>SUM(L27/F27)*100</f>
        <v>#DIV/0!</v>
      </c>
      <c r="S27" s="41"/>
    </row>
    <row r="28" spans="1:19" s="26" customFormat="1" ht="36">
      <c r="A28" s="15">
        <v>1</v>
      </c>
      <c r="B28" s="12">
        <v>758</v>
      </c>
      <c r="C28" s="79"/>
      <c r="D28" s="80"/>
      <c r="E28" s="77" t="s">
        <v>57</v>
      </c>
      <c r="F28" s="33"/>
      <c r="G28" s="35"/>
      <c r="H28" s="35"/>
      <c r="I28" s="58">
        <f t="shared" si="4"/>
        <v>0</v>
      </c>
      <c r="J28" s="70">
        <v>0</v>
      </c>
      <c r="K28" s="70">
        <v>0</v>
      </c>
      <c r="L28" s="58">
        <f t="shared" si="5"/>
        <v>97511</v>
      </c>
      <c r="M28" s="59">
        <v>97511</v>
      </c>
      <c r="N28" s="70">
        <v>0</v>
      </c>
      <c r="O28" s="36"/>
      <c r="P28" s="36"/>
      <c r="Q28" s="38"/>
      <c r="R28" s="31"/>
      <c r="S28" s="41"/>
    </row>
    <row r="29" spans="1:19" s="26" customFormat="1" ht="72">
      <c r="A29" s="8">
        <v>2</v>
      </c>
      <c r="B29" s="12">
        <v>758</v>
      </c>
      <c r="C29" s="79"/>
      <c r="D29" s="80"/>
      <c r="E29" s="11" t="s">
        <v>46</v>
      </c>
      <c r="F29" s="33"/>
      <c r="G29" s="35"/>
      <c r="H29" s="35"/>
      <c r="I29" s="58">
        <f t="shared" si="4"/>
        <v>0</v>
      </c>
      <c r="J29" s="70">
        <v>0</v>
      </c>
      <c r="K29" s="70">
        <v>0</v>
      </c>
      <c r="L29" s="58">
        <f t="shared" si="5"/>
        <v>100368</v>
      </c>
      <c r="M29" s="59">
        <v>0</v>
      </c>
      <c r="N29" s="70">
        <v>100368</v>
      </c>
      <c r="O29" s="36"/>
      <c r="P29" s="36"/>
      <c r="Q29" s="38"/>
      <c r="R29" s="31"/>
      <c r="S29" s="41"/>
    </row>
    <row r="30" spans="1:19" s="26" customFormat="1" ht="60">
      <c r="A30" s="8">
        <v>3</v>
      </c>
      <c r="B30" s="12">
        <v>758</v>
      </c>
      <c r="C30" s="64"/>
      <c r="D30" s="65"/>
      <c r="E30" s="11" t="s">
        <v>45</v>
      </c>
      <c r="F30" s="33"/>
      <c r="G30" s="35"/>
      <c r="H30" s="35"/>
      <c r="I30" s="58">
        <f>SUM(J30+K30)</f>
        <v>0</v>
      </c>
      <c r="J30" s="70">
        <v>0</v>
      </c>
      <c r="K30" s="70">
        <v>0</v>
      </c>
      <c r="L30" s="58">
        <f t="shared" si="5"/>
        <v>65805</v>
      </c>
      <c r="M30" s="59">
        <v>0</v>
      </c>
      <c r="N30" s="70">
        <v>65805</v>
      </c>
      <c r="O30" s="36"/>
      <c r="P30" s="36"/>
      <c r="Q30" s="38"/>
      <c r="R30" s="31"/>
      <c r="S30" s="41"/>
    </row>
    <row r="31" spans="1:19" s="26" customFormat="1" ht="63.75" customHeight="1">
      <c r="A31" s="8">
        <v>4</v>
      </c>
      <c r="B31" s="12">
        <v>758</v>
      </c>
      <c r="C31" s="64"/>
      <c r="D31" s="65"/>
      <c r="E31" s="11" t="s">
        <v>44</v>
      </c>
      <c r="F31" s="33"/>
      <c r="G31" s="35"/>
      <c r="H31" s="35"/>
      <c r="I31" s="58">
        <f>SUM(J31+K31)</f>
        <v>0</v>
      </c>
      <c r="J31" s="70">
        <v>0</v>
      </c>
      <c r="K31" s="70">
        <v>0</v>
      </c>
      <c r="L31" s="58">
        <f t="shared" si="5"/>
        <v>119721.55</v>
      </c>
      <c r="M31" s="59">
        <v>0</v>
      </c>
      <c r="N31" s="70">
        <v>119721.55</v>
      </c>
      <c r="O31" s="36"/>
      <c r="P31" s="36"/>
      <c r="Q31" s="38"/>
      <c r="R31" s="31"/>
      <c r="S31" s="41"/>
    </row>
    <row r="32" spans="1:19" s="26" customFormat="1" ht="20.25" customHeight="1">
      <c r="A32" s="87" t="s">
        <v>37</v>
      </c>
      <c r="B32" s="88"/>
      <c r="C32" s="88"/>
      <c r="D32" s="89"/>
      <c r="E32" s="90"/>
      <c r="F32" s="33"/>
      <c r="G32" s="35"/>
      <c r="H32" s="35"/>
      <c r="I32" s="58">
        <f t="shared" si="4"/>
        <v>0</v>
      </c>
      <c r="J32" s="70">
        <v>0</v>
      </c>
      <c r="K32" s="70">
        <v>0</v>
      </c>
      <c r="L32" s="58">
        <f t="shared" si="5"/>
        <v>383405.55</v>
      </c>
      <c r="M32" s="70">
        <f>SUM(M28)</f>
        <v>97511</v>
      </c>
      <c r="N32" s="70">
        <f>SUM(N28:N31)</f>
        <v>285894.55</v>
      </c>
      <c r="O32" s="36"/>
      <c r="P32" s="36"/>
      <c r="Q32" s="38"/>
      <c r="R32" s="31"/>
      <c r="S32" s="41"/>
    </row>
    <row r="33" spans="1:18" ht="82.5" customHeight="1">
      <c r="A33" s="15">
        <v>1</v>
      </c>
      <c r="B33" s="12">
        <v>801</v>
      </c>
      <c r="C33" s="8" t="s">
        <v>42</v>
      </c>
      <c r="D33" s="10" t="s">
        <v>14</v>
      </c>
      <c r="E33" s="60" t="s">
        <v>59</v>
      </c>
      <c r="F33" s="33">
        <f>SUM(G33)</f>
        <v>780</v>
      </c>
      <c r="G33" s="35">
        <v>780</v>
      </c>
      <c r="H33" s="35">
        <v>0</v>
      </c>
      <c r="I33" s="69">
        <f t="shared" si="4"/>
        <v>48638.55</v>
      </c>
      <c r="J33" s="70">
        <v>48638.55</v>
      </c>
      <c r="K33" s="70">
        <v>0</v>
      </c>
      <c r="L33" s="58">
        <f t="shared" si="5"/>
        <v>0</v>
      </c>
      <c r="M33" s="59">
        <v>0</v>
      </c>
      <c r="N33" s="70">
        <v>0</v>
      </c>
      <c r="O33" s="30">
        <v>373</v>
      </c>
      <c r="P33" s="30">
        <v>373</v>
      </c>
      <c r="Q33" s="30"/>
      <c r="R33" s="31">
        <f>SUM(L33/F33)*100</f>
        <v>0</v>
      </c>
    </row>
    <row r="34" spans="1:19" s="26" customFormat="1" ht="15.75" customHeight="1">
      <c r="A34" s="105" t="s">
        <v>11</v>
      </c>
      <c r="B34" s="106"/>
      <c r="C34" s="106"/>
      <c r="D34" s="107"/>
      <c r="E34" s="108"/>
      <c r="F34" s="33">
        <f>SUM(F33:F33)</f>
        <v>780</v>
      </c>
      <c r="G34" s="35">
        <f>SUM(G33:G33)</f>
        <v>780</v>
      </c>
      <c r="H34" s="33" t="e">
        <f>SUM(#REF!)</f>
        <v>#REF!</v>
      </c>
      <c r="I34" s="58">
        <f>SUM(J34+K34)</f>
        <v>48638.55</v>
      </c>
      <c r="J34" s="69">
        <f>SUM(J33:J33)</f>
        <v>48638.55</v>
      </c>
      <c r="K34" s="69">
        <f>SUM(K33:K33)</f>
        <v>0</v>
      </c>
      <c r="L34" s="58">
        <f>SUM(M34+N34)</f>
        <v>0</v>
      </c>
      <c r="M34" s="69">
        <f>SUM(M33:M33)</f>
        <v>0</v>
      </c>
      <c r="N34" s="69">
        <f>SUM(N33:N33)</f>
        <v>0</v>
      </c>
      <c r="O34" s="34">
        <f>SUM(O33:O33)</f>
        <v>373</v>
      </c>
      <c r="P34" s="34">
        <f>SUM(P33:P33)</f>
        <v>373</v>
      </c>
      <c r="Q34" s="39">
        <v>0</v>
      </c>
      <c r="R34" s="31">
        <f aca="true" t="shared" si="6" ref="R34:R54">SUM(L34/F34)*100</f>
        <v>0</v>
      </c>
      <c r="S34" s="41"/>
    </row>
    <row r="35" spans="1:18" ht="56.25" customHeight="1" hidden="1">
      <c r="A35" s="8">
        <v>1</v>
      </c>
      <c r="B35" s="12">
        <v>851</v>
      </c>
      <c r="C35" s="8">
        <v>85195</v>
      </c>
      <c r="D35" s="10" t="s">
        <v>10</v>
      </c>
      <c r="E35" s="13" t="s">
        <v>19</v>
      </c>
      <c r="F35" s="28">
        <f>SUM(G35+H35)</f>
        <v>120</v>
      </c>
      <c r="G35" s="29">
        <v>120</v>
      </c>
      <c r="H35" s="35">
        <v>0</v>
      </c>
      <c r="I35" s="73"/>
      <c r="J35" s="74"/>
      <c r="K35" s="74"/>
      <c r="L35" s="71" t="e">
        <f>SUM(N35+#REF!)</f>
        <v>#REF!</v>
      </c>
      <c r="M35" s="71"/>
      <c r="N35" s="72">
        <v>0</v>
      </c>
      <c r="O35" s="30">
        <v>120</v>
      </c>
      <c r="P35" s="30">
        <v>120</v>
      </c>
      <c r="Q35" s="30"/>
      <c r="R35" s="31" t="e">
        <f t="shared" si="6"/>
        <v>#REF!</v>
      </c>
    </row>
    <row r="36" spans="1:19" s="26" customFormat="1" ht="16.5" customHeight="1" hidden="1">
      <c r="A36" s="105" t="s">
        <v>20</v>
      </c>
      <c r="B36" s="106"/>
      <c r="C36" s="106"/>
      <c r="D36" s="107"/>
      <c r="E36" s="108"/>
      <c r="F36" s="33">
        <f>SUM(G36+H36)</f>
        <v>120</v>
      </c>
      <c r="G36" s="35">
        <f>SUM(G35)</f>
        <v>120</v>
      </c>
      <c r="H36" s="33">
        <v>0</v>
      </c>
      <c r="I36" s="73"/>
      <c r="J36" s="73"/>
      <c r="K36" s="73"/>
      <c r="L36" s="73" t="e">
        <f>SUM(N36+#REF!)</f>
        <v>#REF!</v>
      </c>
      <c r="M36" s="73"/>
      <c r="N36" s="74">
        <f>SUM(N35)</f>
        <v>0</v>
      </c>
      <c r="O36" s="34">
        <f>SUM(O35)</f>
        <v>120</v>
      </c>
      <c r="P36" s="34">
        <f>SUM(P35)</f>
        <v>120</v>
      </c>
      <c r="Q36" s="34"/>
      <c r="R36" s="31" t="e">
        <f t="shared" si="6"/>
        <v>#REF!</v>
      </c>
      <c r="S36" s="41"/>
    </row>
    <row r="37" spans="1:19" s="26" customFormat="1" ht="15.75" customHeight="1">
      <c r="A37" s="8">
        <v>1</v>
      </c>
      <c r="B37" s="12">
        <v>851</v>
      </c>
      <c r="C37" s="8">
        <v>85213</v>
      </c>
      <c r="D37" s="10" t="s">
        <v>10</v>
      </c>
      <c r="E37" s="13" t="s">
        <v>53</v>
      </c>
      <c r="F37" s="33"/>
      <c r="G37" s="35"/>
      <c r="H37" s="33"/>
      <c r="I37" s="69">
        <v>0</v>
      </c>
      <c r="J37" s="59">
        <v>0</v>
      </c>
      <c r="K37" s="59">
        <v>0</v>
      </c>
      <c r="L37" s="69">
        <f>SUM(M37+N37)</f>
        <v>10</v>
      </c>
      <c r="M37" s="59">
        <v>10</v>
      </c>
      <c r="N37" s="59">
        <v>0</v>
      </c>
      <c r="O37" s="34"/>
      <c r="P37" s="34"/>
      <c r="Q37" s="34"/>
      <c r="R37" s="31"/>
      <c r="S37" s="41"/>
    </row>
    <row r="38" spans="1:19" s="26" customFormat="1" ht="16.5" customHeight="1">
      <c r="A38" s="105" t="s">
        <v>20</v>
      </c>
      <c r="B38" s="106"/>
      <c r="C38" s="106"/>
      <c r="D38" s="107"/>
      <c r="E38" s="108"/>
      <c r="F38" s="33"/>
      <c r="G38" s="35"/>
      <c r="H38" s="33"/>
      <c r="I38" s="69">
        <v>0</v>
      </c>
      <c r="J38" s="59">
        <v>0</v>
      </c>
      <c r="K38" s="59">
        <v>0</v>
      </c>
      <c r="L38" s="69">
        <f>SUM(M38+N38)</f>
        <v>10</v>
      </c>
      <c r="M38" s="59">
        <f>SUM(M37)</f>
        <v>10</v>
      </c>
      <c r="N38" s="59">
        <f>SUM(N37)</f>
        <v>0</v>
      </c>
      <c r="O38" s="34"/>
      <c r="P38" s="34"/>
      <c r="Q38" s="34"/>
      <c r="R38" s="31"/>
      <c r="S38" s="41"/>
    </row>
    <row r="39" spans="1:19" s="26" customFormat="1" ht="12">
      <c r="A39" s="8">
        <v>1</v>
      </c>
      <c r="B39" s="12">
        <v>852</v>
      </c>
      <c r="C39" s="8">
        <v>85213</v>
      </c>
      <c r="D39" s="10" t="s">
        <v>10</v>
      </c>
      <c r="E39" s="13" t="s">
        <v>53</v>
      </c>
      <c r="F39" s="33"/>
      <c r="G39" s="35"/>
      <c r="H39" s="33"/>
      <c r="I39" s="69">
        <f>SUM(K39+J39)</f>
        <v>490</v>
      </c>
      <c r="J39" s="59">
        <v>490</v>
      </c>
      <c r="K39" s="59">
        <v>0</v>
      </c>
      <c r="L39" s="69">
        <f aca="true" t="shared" si="7" ref="L39:L44">SUM(N39+M39)</f>
        <v>0</v>
      </c>
      <c r="M39" s="59">
        <v>0</v>
      </c>
      <c r="N39" s="70">
        <v>0</v>
      </c>
      <c r="O39" s="34"/>
      <c r="P39" s="34"/>
      <c r="Q39" s="34"/>
      <c r="R39" s="31"/>
      <c r="S39" s="41"/>
    </row>
    <row r="40" spans="1:19" s="26" customFormat="1" ht="12">
      <c r="A40" s="8">
        <v>2</v>
      </c>
      <c r="B40" s="12">
        <v>852</v>
      </c>
      <c r="C40" s="8">
        <v>85213</v>
      </c>
      <c r="D40" s="10" t="s">
        <v>10</v>
      </c>
      <c r="E40" s="13" t="s">
        <v>58</v>
      </c>
      <c r="F40" s="33"/>
      <c r="G40" s="35"/>
      <c r="H40" s="33"/>
      <c r="I40" s="69">
        <v>0</v>
      </c>
      <c r="J40" s="59">
        <v>0</v>
      </c>
      <c r="K40" s="59">
        <v>0</v>
      </c>
      <c r="L40" s="69">
        <f t="shared" si="7"/>
        <v>150</v>
      </c>
      <c r="M40" s="59">
        <v>150</v>
      </c>
      <c r="N40" s="70">
        <v>0</v>
      </c>
      <c r="O40" s="34"/>
      <c r="P40" s="34"/>
      <c r="Q40" s="34"/>
      <c r="R40" s="31"/>
      <c r="S40" s="41"/>
    </row>
    <row r="41" spans="1:19" s="26" customFormat="1" ht="16.5" customHeight="1">
      <c r="A41" s="8">
        <v>3</v>
      </c>
      <c r="B41" s="12">
        <v>852</v>
      </c>
      <c r="C41" s="8">
        <v>85213</v>
      </c>
      <c r="D41" s="10" t="s">
        <v>10</v>
      </c>
      <c r="E41" s="13" t="s">
        <v>53</v>
      </c>
      <c r="F41" s="33"/>
      <c r="G41" s="35"/>
      <c r="H41" s="33"/>
      <c r="I41" s="69">
        <v>0</v>
      </c>
      <c r="J41" s="59">
        <v>0</v>
      </c>
      <c r="K41" s="59">
        <v>0</v>
      </c>
      <c r="L41" s="69">
        <f t="shared" si="7"/>
        <v>340</v>
      </c>
      <c r="M41" s="59">
        <v>340</v>
      </c>
      <c r="N41" s="70">
        <v>0</v>
      </c>
      <c r="O41" s="34"/>
      <c r="P41" s="34"/>
      <c r="Q41" s="34"/>
      <c r="R41" s="31"/>
      <c r="S41" s="41"/>
    </row>
    <row r="42" spans="1:19" s="26" customFormat="1" ht="16.5" customHeight="1">
      <c r="A42" s="8">
        <v>4</v>
      </c>
      <c r="B42" s="12">
        <v>852</v>
      </c>
      <c r="C42" s="8">
        <v>85213</v>
      </c>
      <c r="D42" s="10" t="s">
        <v>10</v>
      </c>
      <c r="E42" s="13" t="s">
        <v>53</v>
      </c>
      <c r="F42" s="33"/>
      <c r="G42" s="35"/>
      <c r="H42" s="33"/>
      <c r="I42" s="69">
        <v>0</v>
      </c>
      <c r="J42" s="59">
        <v>0</v>
      </c>
      <c r="K42" s="59">
        <v>0</v>
      </c>
      <c r="L42" s="69">
        <f t="shared" si="7"/>
        <v>1020</v>
      </c>
      <c r="M42" s="59">
        <v>1020</v>
      </c>
      <c r="N42" s="70">
        <v>0</v>
      </c>
      <c r="O42" s="34"/>
      <c r="P42" s="34"/>
      <c r="Q42" s="34"/>
      <c r="R42" s="31"/>
      <c r="S42" s="41"/>
    </row>
    <row r="43" spans="1:19" s="26" customFormat="1" ht="24" customHeight="1">
      <c r="A43" s="8">
        <v>5</v>
      </c>
      <c r="B43" s="12">
        <v>852</v>
      </c>
      <c r="C43" s="8">
        <v>85213</v>
      </c>
      <c r="D43" s="10" t="s">
        <v>10</v>
      </c>
      <c r="E43" s="13" t="s">
        <v>43</v>
      </c>
      <c r="F43" s="33"/>
      <c r="G43" s="35"/>
      <c r="H43" s="33"/>
      <c r="I43" s="69">
        <v>0</v>
      </c>
      <c r="J43" s="59">
        <v>0</v>
      </c>
      <c r="K43" s="59">
        <v>0</v>
      </c>
      <c r="L43" s="69">
        <f t="shared" si="7"/>
        <v>800</v>
      </c>
      <c r="M43" s="59">
        <v>800</v>
      </c>
      <c r="N43" s="70">
        <v>0</v>
      </c>
      <c r="O43" s="34"/>
      <c r="P43" s="34"/>
      <c r="Q43" s="34"/>
      <c r="R43" s="31"/>
      <c r="S43" s="41"/>
    </row>
    <row r="44" spans="1:19" s="26" customFormat="1" ht="38.25" customHeight="1">
      <c r="A44" s="8">
        <v>6</v>
      </c>
      <c r="B44" s="12">
        <v>852</v>
      </c>
      <c r="C44" s="8"/>
      <c r="D44" s="10"/>
      <c r="E44" s="13" t="s">
        <v>60</v>
      </c>
      <c r="F44" s="33"/>
      <c r="G44" s="35"/>
      <c r="H44" s="33"/>
      <c r="I44" s="69">
        <v>0</v>
      </c>
      <c r="J44" s="59">
        <v>0</v>
      </c>
      <c r="K44" s="59">
        <v>0</v>
      </c>
      <c r="L44" s="69">
        <f t="shared" si="7"/>
        <v>14716.8</v>
      </c>
      <c r="M44" s="59">
        <v>14716.8</v>
      </c>
      <c r="N44" s="70">
        <v>0</v>
      </c>
      <c r="O44" s="34"/>
      <c r="P44" s="34"/>
      <c r="Q44" s="34"/>
      <c r="R44" s="31"/>
      <c r="S44" s="41"/>
    </row>
    <row r="45" spans="1:18" ht="13.5" customHeight="1">
      <c r="A45" s="8">
        <v>7</v>
      </c>
      <c r="B45" s="12">
        <v>852</v>
      </c>
      <c r="C45" s="8">
        <v>85213</v>
      </c>
      <c r="D45" s="10" t="s">
        <v>10</v>
      </c>
      <c r="E45" s="78" t="s">
        <v>61</v>
      </c>
      <c r="F45" s="28">
        <f>SUM(G45+H45)</f>
        <v>13400</v>
      </c>
      <c r="G45" s="29">
        <v>13400</v>
      </c>
      <c r="H45" s="35">
        <v>0</v>
      </c>
      <c r="I45" s="69">
        <f>SUM(J45+K45)</f>
        <v>0</v>
      </c>
      <c r="J45" s="70">
        <v>0</v>
      </c>
      <c r="K45" s="59">
        <v>0</v>
      </c>
      <c r="L45" s="58">
        <f>SUM(M45+N45)</f>
        <v>10</v>
      </c>
      <c r="M45" s="59">
        <v>10</v>
      </c>
      <c r="N45" s="59">
        <v>0</v>
      </c>
      <c r="O45" s="30">
        <v>6690</v>
      </c>
      <c r="P45" s="30">
        <v>6690</v>
      </c>
      <c r="Q45" s="30"/>
      <c r="R45" s="31">
        <f t="shared" si="6"/>
        <v>0.0746268656716418</v>
      </c>
    </row>
    <row r="46" spans="1:18" ht="38.25" customHeight="1" hidden="1">
      <c r="A46" s="8">
        <v>12</v>
      </c>
      <c r="B46" s="12">
        <v>852</v>
      </c>
      <c r="C46" s="8">
        <v>85295</v>
      </c>
      <c r="D46" s="10" t="s">
        <v>9</v>
      </c>
      <c r="E46" s="13" t="s">
        <v>16</v>
      </c>
      <c r="F46" s="28">
        <f>SUM(G46+H46)</f>
        <v>45000</v>
      </c>
      <c r="G46" s="29">
        <v>45000</v>
      </c>
      <c r="H46" s="35">
        <v>0</v>
      </c>
      <c r="I46" s="69">
        <f>SUM(J46+K46)</f>
        <v>0</v>
      </c>
      <c r="J46" s="70"/>
      <c r="K46" s="70"/>
      <c r="L46" s="58">
        <f>SUM(M46+N46)</f>
        <v>0</v>
      </c>
      <c r="M46" s="58"/>
      <c r="N46" s="59"/>
      <c r="O46" s="30">
        <v>31500</v>
      </c>
      <c r="P46" s="30">
        <v>31500</v>
      </c>
      <c r="Q46" s="30"/>
      <c r="R46" s="31">
        <f t="shared" si="6"/>
        <v>0</v>
      </c>
    </row>
    <row r="47" spans="1:19" s="26" customFormat="1" ht="18" customHeight="1">
      <c r="A47" s="105" t="s">
        <v>13</v>
      </c>
      <c r="B47" s="106"/>
      <c r="C47" s="106"/>
      <c r="D47" s="107"/>
      <c r="E47" s="108"/>
      <c r="F47" s="33">
        <f>SUM(F45:F46)</f>
        <v>58400</v>
      </c>
      <c r="G47" s="35">
        <f>SUM(G45:G46)</f>
        <v>58400</v>
      </c>
      <c r="H47" s="35">
        <v>0</v>
      </c>
      <c r="I47" s="58">
        <f>SUM(J47+K47)</f>
        <v>490</v>
      </c>
      <c r="J47" s="70">
        <f>SUM(J37:J46)</f>
        <v>490</v>
      </c>
      <c r="K47" s="70">
        <f>SUM(K39:K45)</f>
        <v>0</v>
      </c>
      <c r="L47" s="58">
        <f>SUM(M47+N47)</f>
        <v>17036.8</v>
      </c>
      <c r="M47" s="70">
        <f>SUM(M39:M46)</f>
        <v>17036.8</v>
      </c>
      <c r="N47" s="70">
        <f>SUM(N45:N45)</f>
        <v>0</v>
      </c>
      <c r="O47" s="34">
        <f>SUM(O45:O46)</f>
        <v>38190</v>
      </c>
      <c r="P47" s="34">
        <f>SUM(P45:P46)</f>
        <v>38190</v>
      </c>
      <c r="Q47" s="39" t="e">
        <f>SUM(#REF!)</f>
        <v>#REF!</v>
      </c>
      <c r="R47" s="31">
        <f t="shared" si="6"/>
        <v>29.172602739726027</v>
      </c>
      <c r="S47" s="41"/>
    </row>
    <row r="48" spans="1:18" ht="39" customHeight="1" hidden="1">
      <c r="A48" s="16">
        <v>1</v>
      </c>
      <c r="B48" s="12">
        <v>854</v>
      </c>
      <c r="C48" s="8">
        <v>85415</v>
      </c>
      <c r="D48" s="8">
        <v>2030</v>
      </c>
      <c r="E48" s="11" t="s">
        <v>17</v>
      </c>
      <c r="F48" s="28">
        <f>SUM(G48+H48)</f>
        <v>5135</v>
      </c>
      <c r="G48" s="35">
        <v>5135</v>
      </c>
      <c r="H48" s="35">
        <v>0</v>
      </c>
      <c r="I48" s="73"/>
      <c r="J48" s="74"/>
      <c r="K48" s="74"/>
      <c r="L48" s="58">
        <f>SUM(M48+N48)</f>
        <v>0</v>
      </c>
      <c r="M48" s="71"/>
      <c r="N48" s="74">
        <v>0</v>
      </c>
      <c r="O48" s="30">
        <v>5135</v>
      </c>
      <c r="P48" s="30">
        <v>5135</v>
      </c>
      <c r="Q48" s="30"/>
      <c r="R48" s="31">
        <f t="shared" si="6"/>
        <v>0</v>
      </c>
    </row>
    <row r="49" spans="1:19" s="26" customFormat="1" ht="15.75" customHeight="1" hidden="1">
      <c r="A49" s="105" t="s">
        <v>15</v>
      </c>
      <c r="B49" s="107"/>
      <c r="C49" s="107"/>
      <c r="D49" s="107"/>
      <c r="E49" s="108"/>
      <c r="F49" s="33">
        <f>SUM(G49+H49)</f>
        <v>5135</v>
      </c>
      <c r="G49" s="35">
        <f>SUM(G48:G48)</f>
        <v>5135</v>
      </c>
      <c r="H49" s="35">
        <v>0</v>
      </c>
      <c r="I49" s="73"/>
      <c r="J49" s="74"/>
      <c r="K49" s="74"/>
      <c r="L49" s="58">
        <f>SUM(M49+N49)</f>
        <v>0</v>
      </c>
      <c r="M49" s="73"/>
      <c r="N49" s="74">
        <f>SUM(N48:N48)</f>
        <v>0</v>
      </c>
      <c r="O49" s="34">
        <f>SUM(O48:O48)</f>
        <v>5135</v>
      </c>
      <c r="P49" s="34">
        <f>SUM(P48:P48)</f>
        <v>5135</v>
      </c>
      <c r="Q49" s="39">
        <v>0</v>
      </c>
      <c r="R49" s="31">
        <f t="shared" si="6"/>
        <v>0</v>
      </c>
      <c r="S49" s="41"/>
    </row>
    <row r="50" spans="1:18" ht="39.75" customHeight="1">
      <c r="A50" s="17">
        <v>1</v>
      </c>
      <c r="B50" s="18">
        <v>900</v>
      </c>
      <c r="C50" s="17">
        <v>92109</v>
      </c>
      <c r="D50" s="19" t="s">
        <v>6</v>
      </c>
      <c r="E50" s="60" t="s">
        <v>49</v>
      </c>
      <c r="F50" s="28">
        <f>SUM(G50+H50)</f>
        <v>4500</v>
      </c>
      <c r="G50" s="29">
        <v>4500</v>
      </c>
      <c r="H50" s="29">
        <v>0</v>
      </c>
      <c r="I50" s="58">
        <f>SUM(J50+K50)</f>
        <v>0</v>
      </c>
      <c r="J50" s="59">
        <v>0</v>
      </c>
      <c r="K50" s="59">
        <v>0</v>
      </c>
      <c r="L50" s="58">
        <f>SUM(M50)</f>
        <v>449497</v>
      </c>
      <c r="M50" s="59">
        <v>449497</v>
      </c>
      <c r="N50" s="59">
        <v>0</v>
      </c>
      <c r="O50" s="30">
        <v>2065</v>
      </c>
      <c r="P50" s="30">
        <v>2065</v>
      </c>
      <c r="Q50" s="30"/>
      <c r="R50" s="31">
        <f t="shared" si="6"/>
        <v>9988.822222222223</v>
      </c>
    </row>
    <row r="51" spans="1:18" ht="12">
      <c r="A51" s="61">
        <v>2</v>
      </c>
      <c r="B51" s="18">
        <v>900</v>
      </c>
      <c r="C51" s="62"/>
      <c r="D51" s="63"/>
      <c r="E51" s="78" t="s">
        <v>61</v>
      </c>
      <c r="F51" s="28"/>
      <c r="G51" s="29"/>
      <c r="H51" s="29"/>
      <c r="I51" s="58">
        <v>0</v>
      </c>
      <c r="J51" s="59">
        <v>0</v>
      </c>
      <c r="K51" s="59">
        <v>0</v>
      </c>
      <c r="L51" s="58">
        <f>SUM(M51)</f>
        <v>26231</v>
      </c>
      <c r="M51" s="59">
        <v>26231</v>
      </c>
      <c r="N51" s="59">
        <v>0</v>
      </c>
      <c r="O51" s="30"/>
      <c r="P51" s="30"/>
      <c r="Q51" s="30"/>
      <c r="R51" s="31"/>
    </row>
    <row r="52" spans="1:18" ht="36">
      <c r="A52" s="61">
        <v>3</v>
      </c>
      <c r="B52" s="18">
        <v>900</v>
      </c>
      <c r="C52" s="62"/>
      <c r="D52" s="63"/>
      <c r="E52" s="60" t="s">
        <v>49</v>
      </c>
      <c r="F52" s="28"/>
      <c r="G52" s="29"/>
      <c r="H52" s="29"/>
      <c r="I52" s="58">
        <v>0</v>
      </c>
      <c r="J52" s="59">
        <v>0</v>
      </c>
      <c r="K52" s="59">
        <v>0</v>
      </c>
      <c r="L52" s="58">
        <f>SUM(M52)</f>
        <v>61</v>
      </c>
      <c r="M52" s="59">
        <v>61</v>
      </c>
      <c r="N52" s="59">
        <v>0</v>
      </c>
      <c r="O52" s="30"/>
      <c r="P52" s="30"/>
      <c r="Q52" s="30"/>
      <c r="R52" s="31"/>
    </row>
    <row r="53" spans="1:18" ht="36">
      <c r="A53" s="61">
        <v>4</v>
      </c>
      <c r="B53" s="18">
        <v>900</v>
      </c>
      <c r="C53" s="62"/>
      <c r="D53" s="63"/>
      <c r="E53" s="60" t="s">
        <v>49</v>
      </c>
      <c r="F53" s="28"/>
      <c r="G53" s="29"/>
      <c r="H53" s="29"/>
      <c r="I53" s="58">
        <f>SUM(J53)</f>
        <v>0</v>
      </c>
      <c r="J53" s="59">
        <v>0</v>
      </c>
      <c r="K53" s="59">
        <v>0</v>
      </c>
      <c r="L53" s="58">
        <f>SUM(M53)</f>
        <v>19600</v>
      </c>
      <c r="M53" s="59">
        <v>19600</v>
      </c>
      <c r="N53" s="59">
        <v>0</v>
      </c>
      <c r="O53" s="30"/>
      <c r="P53" s="30"/>
      <c r="Q53" s="30"/>
      <c r="R53" s="31"/>
    </row>
    <row r="54" spans="1:19" s="26" customFormat="1" ht="24" customHeight="1">
      <c r="A54" s="87" t="s">
        <v>36</v>
      </c>
      <c r="B54" s="88"/>
      <c r="C54" s="88"/>
      <c r="D54" s="89"/>
      <c r="E54" s="90"/>
      <c r="F54" s="33">
        <f>SUM(G54+H54)</f>
        <v>4500</v>
      </c>
      <c r="G54" s="35">
        <f aca="true" t="shared" si="8" ref="G54:P54">SUM(G50)</f>
        <v>4500</v>
      </c>
      <c r="H54" s="33">
        <f t="shared" si="8"/>
        <v>0</v>
      </c>
      <c r="I54" s="58">
        <f>SUM(J54+K54)</f>
        <v>0</v>
      </c>
      <c r="J54" s="69">
        <f>SUM(J53)</f>
        <v>0</v>
      </c>
      <c r="K54" s="69">
        <f t="shared" si="8"/>
        <v>0</v>
      </c>
      <c r="L54" s="58">
        <f aca="true" t="shared" si="9" ref="L54:L61">SUM(M54+N54)</f>
        <v>495389</v>
      </c>
      <c r="M54" s="69">
        <f>SUM(M50:M53)</f>
        <v>495389</v>
      </c>
      <c r="N54" s="69">
        <f t="shared" si="8"/>
        <v>0</v>
      </c>
      <c r="O54" s="34">
        <f t="shared" si="8"/>
        <v>2065</v>
      </c>
      <c r="P54" s="34">
        <f t="shared" si="8"/>
        <v>2065</v>
      </c>
      <c r="Q54" s="34"/>
      <c r="R54" s="31">
        <f t="shared" si="6"/>
        <v>11008.644444444444</v>
      </c>
      <c r="S54" s="41"/>
    </row>
    <row r="55" spans="1:19" s="26" customFormat="1" ht="84">
      <c r="A55" s="84">
        <v>1</v>
      </c>
      <c r="B55" s="68">
        <v>921</v>
      </c>
      <c r="C55" s="64"/>
      <c r="D55" s="65"/>
      <c r="E55" s="81" t="s">
        <v>62</v>
      </c>
      <c r="F55" s="33"/>
      <c r="G55" s="35"/>
      <c r="H55" s="33"/>
      <c r="I55" s="58">
        <v>0</v>
      </c>
      <c r="J55" s="69">
        <v>0</v>
      </c>
      <c r="K55" s="69">
        <v>0</v>
      </c>
      <c r="L55" s="58">
        <f t="shared" si="9"/>
        <v>567.49</v>
      </c>
      <c r="M55" s="59">
        <v>567.49</v>
      </c>
      <c r="N55" s="59">
        <v>0</v>
      </c>
      <c r="O55" s="34"/>
      <c r="P55" s="34"/>
      <c r="Q55" s="34"/>
      <c r="R55" s="31"/>
      <c r="S55" s="41"/>
    </row>
    <row r="56" spans="1:19" s="26" customFormat="1" ht="24" customHeight="1">
      <c r="A56" s="87" t="s">
        <v>38</v>
      </c>
      <c r="B56" s="85"/>
      <c r="C56" s="85"/>
      <c r="D56" s="85"/>
      <c r="E56" s="86"/>
      <c r="F56" s="33"/>
      <c r="G56" s="35"/>
      <c r="H56" s="33"/>
      <c r="I56" s="58">
        <v>0</v>
      </c>
      <c r="J56" s="69">
        <v>0</v>
      </c>
      <c r="K56" s="69">
        <v>0</v>
      </c>
      <c r="L56" s="58">
        <f t="shared" si="9"/>
        <v>567.49</v>
      </c>
      <c r="M56" s="59">
        <f>SUM(M55)</f>
        <v>567.49</v>
      </c>
      <c r="N56" s="59">
        <v>0</v>
      </c>
      <c r="O56" s="34"/>
      <c r="P56" s="34"/>
      <c r="Q56" s="34"/>
      <c r="R56" s="31"/>
      <c r="S56" s="41"/>
    </row>
    <row r="57" spans="1:19" s="26" customFormat="1" ht="13.5" customHeight="1">
      <c r="A57" s="67">
        <v>1</v>
      </c>
      <c r="B57" s="68">
        <v>926</v>
      </c>
      <c r="C57" s="64" t="s">
        <v>33</v>
      </c>
      <c r="D57" s="65"/>
      <c r="E57" s="13" t="s">
        <v>51</v>
      </c>
      <c r="F57" s="33"/>
      <c r="G57" s="35"/>
      <c r="H57" s="33"/>
      <c r="I57" s="58">
        <f>SUM(J57+K57)</f>
        <v>0</v>
      </c>
      <c r="J57" s="70">
        <v>0</v>
      </c>
      <c r="K57" s="59">
        <v>0</v>
      </c>
      <c r="L57" s="69">
        <f t="shared" si="9"/>
        <v>7621.46</v>
      </c>
      <c r="M57" s="59">
        <v>7621.46</v>
      </c>
      <c r="N57" s="59">
        <v>0</v>
      </c>
      <c r="O57" s="34"/>
      <c r="P57" s="34"/>
      <c r="Q57" s="34"/>
      <c r="R57" s="31"/>
      <c r="S57" s="41"/>
    </row>
    <row r="58" spans="1:19" s="26" customFormat="1" ht="16.5" customHeight="1">
      <c r="A58" s="67">
        <v>2</v>
      </c>
      <c r="B58" s="68">
        <v>926</v>
      </c>
      <c r="C58" s="64"/>
      <c r="D58" s="65"/>
      <c r="E58" s="13" t="s">
        <v>53</v>
      </c>
      <c r="F58" s="33"/>
      <c r="G58" s="35"/>
      <c r="H58" s="33"/>
      <c r="I58" s="58">
        <f>SUM(J58+K58)</f>
        <v>0</v>
      </c>
      <c r="J58" s="70">
        <v>0</v>
      </c>
      <c r="K58" s="59">
        <v>0</v>
      </c>
      <c r="L58" s="69">
        <f t="shared" si="9"/>
        <v>88002</v>
      </c>
      <c r="M58" s="59">
        <v>88002</v>
      </c>
      <c r="N58" s="59">
        <v>0</v>
      </c>
      <c r="O58" s="34"/>
      <c r="P58" s="34"/>
      <c r="Q58" s="34"/>
      <c r="R58" s="31"/>
      <c r="S58" s="41"/>
    </row>
    <row r="59" spans="1:19" s="26" customFormat="1" ht="16.5" customHeight="1">
      <c r="A59" s="67">
        <v>3</v>
      </c>
      <c r="B59" s="68">
        <v>926</v>
      </c>
      <c r="C59" s="64"/>
      <c r="D59" s="65"/>
      <c r="E59" s="13" t="s">
        <v>53</v>
      </c>
      <c r="F59" s="33"/>
      <c r="G59" s="35"/>
      <c r="H59" s="33"/>
      <c r="I59" s="58">
        <f>SUM(J59+K59)</f>
        <v>0</v>
      </c>
      <c r="J59" s="70">
        <v>0</v>
      </c>
      <c r="K59" s="59">
        <v>0</v>
      </c>
      <c r="L59" s="69">
        <f t="shared" si="9"/>
        <v>6394.43</v>
      </c>
      <c r="M59" s="59">
        <v>6394.43</v>
      </c>
      <c r="N59" s="59">
        <v>0</v>
      </c>
      <c r="O59" s="34"/>
      <c r="P59" s="34"/>
      <c r="Q59" s="34"/>
      <c r="R59" s="31"/>
      <c r="S59" s="41"/>
    </row>
    <row r="60" spans="1:19" s="26" customFormat="1" ht="37.5" customHeight="1">
      <c r="A60" s="67">
        <v>4</v>
      </c>
      <c r="B60" s="68">
        <v>926</v>
      </c>
      <c r="C60" s="64"/>
      <c r="D60" s="65"/>
      <c r="E60" s="60" t="s">
        <v>49</v>
      </c>
      <c r="F60" s="33"/>
      <c r="G60" s="35"/>
      <c r="H60" s="33"/>
      <c r="I60" s="58">
        <f>SUM(J60+K60)</f>
        <v>0</v>
      </c>
      <c r="J60" s="70">
        <v>0</v>
      </c>
      <c r="K60" s="59">
        <v>0</v>
      </c>
      <c r="L60" s="69">
        <f t="shared" si="9"/>
        <v>1200</v>
      </c>
      <c r="M60" s="59">
        <v>1200</v>
      </c>
      <c r="N60" s="59">
        <v>0</v>
      </c>
      <c r="O60" s="34"/>
      <c r="P60" s="34"/>
      <c r="Q60" s="34"/>
      <c r="R60" s="31"/>
      <c r="S60" s="41"/>
    </row>
    <row r="61" spans="1:19" s="26" customFormat="1" ht="24" customHeight="1">
      <c r="A61" s="87" t="s">
        <v>41</v>
      </c>
      <c r="B61" s="85"/>
      <c r="C61" s="85"/>
      <c r="D61" s="85"/>
      <c r="E61" s="86"/>
      <c r="F61" s="33"/>
      <c r="G61" s="35"/>
      <c r="H61" s="33"/>
      <c r="I61" s="58">
        <f>SUM(I57:I60)</f>
        <v>0</v>
      </c>
      <c r="J61" s="69">
        <f>SUM(J57:J60)</f>
        <v>0</v>
      </c>
      <c r="K61" s="69">
        <f>SUM(K57:K60)</f>
        <v>0</v>
      </c>
      <c r="L61" s="58">
        <f t="shared" si="9"/>
        <v>103217.89000000001</v>
      </c>
      <c r="M61" s="69">
        <f>SUM(M57:M60)</f>
        <v>103217.89000000001</v>
      </c>
      <c r="N61" s="69">
        <f>SUM(N57:N60)</f>
        <v>0</v>
      </c>
      <c r="O61" s="34"/>
      <c r="P61" s="34"/>
      <c r="Q61" s="34"/>
      <c r="R61" s="31"/>
      <c r="S61" s="41"/>
    </row>
    <row r="62" spans="1:18" ht="23.25" customHeight="1">
      <c r="A62" s="109" t="s">
        <v>32</v>
      </c>
      <c r="B62" s="110"/>
      <c r="C62" s="110"/>
      <c r="D62" s="111"/>
      <c r="E62" s="112"/>
      <c r="F62" s="37" t="e">
        <f>SUM(H62+G62)</f>
        <v>#REF!</v>
      </c>
      <c r="G62" s="37" t="e">
        <f>SUM(G13+G19+#REF!+#REF!+#REF!+G27+#REF!+G34+G36+G47+G49+G54)</f>
        <v>#REF!</v>
      </c>
      <c r="H62" s="37" t="e">
        <f>SUM(H13+H19+#REF!+#REF!+#REF!+H27+#REF!+H34+H36+H47+H49+H54)</f>
        <v>#REF!</v>
      </c>
      <c r="I62" s="58">
        <f>SUM(J62+K62)</f>
        <v>1660690.55</v>
      </c>
      <c r="J62" s="58">
        <f>SUM(J13+J15+J19+J23+J27+J32+J34+J47+J54+J56+J61)</f>
        <v>1660690.55</v>
      </c>
      <c r="K62" s="58">
        <f>SUM(K13+K15+K19+K23+K27+K32+K34+K47+K54+K56+K61)</f>
        <v>0</v>
      </c>
      <c r="L62" s="58">
        <f>SUM(M62:N62)</f>
        <v>1182056.22</v>
      </c>
      <c r="M62" s="58">
        <f>SUM(M13+M15+M19+M23+M27+M34+M38+M47+M54+M56+M61+M32)</f>
        <v>735161.67</v>
      </c>
      <c r="N62" s="58">
        <f>SUM(N13+N15+N19+N23+N27+N32+N34+N38+N47+N54+N56+N61)</f>
        <v>446894.55</v>
      </c>
      <c r="O62" s="58" t="e">
        <f>SUM(O13+O15+O19+O23+O27+O32+O34+O47+O54+O56+O61)</f>
        <v>#REF!</v>
      </c>
      <c r="P62" s="58" t="e">
        <f>SUM(P13+P15+P19+P23+P27+P32+P34+P47+P54+P56+P61)</f>
        <v>#REF!</v>
      </c>
      <c r="Q62" s="58" t="e">
        <f>SUM(Q13+Q15+Q19+Q23+Q27+Q32+Q34+Q47+Q54+Q56+Q61)</f>
        <v>#REF!</v>
      </c>
      <c r="R62" s="58" t="e">
        <f>SUM(R13+R15+R19+R23+R27+R32+R34+R47+R54+R56+R61)</f>
        <v>#REF!</v>
      </c>
    </row>
    <row r="63" spans="1:3" ht="12">
      <c r="A63" s="20"/>
      <c r="B63" s="20"/>
      <c r="C63" s="20"/>
    </row>
    <row r="64" spans="1:9" ht="12.75">
      <c r="A64" s="96" t="s">
        <v>63</v>
      </c>
      <c r="B64" s="97"/>
      <c r="C64" s="97"/>
      <c r="D64" s="97"/>
      <c r="E64" s="97"/>
      <c r="F64" s="97"/>
      <c r="G64" s="97"/>
      <c r="H64" s="97"/>
      <c r="I64" s="97"/>
    </row>
    <row r="65" spans="1:3" ht="12">
      <c r="A65" s="20"/>
      <c r="B65" s="20"/>
      <c r="C65" s="20"/>
    </row>
    <row r="66" spans="1:12" ht="12">
      <c r="A66" s="20"/>
      <c r="B66" s="20"/>
      <c r="C66" s="20"/>
      <c r="L66" s="83"/>
    </row>
    <row r="67" spans="1:3" ht="12">
      <c r="A67" s="20"/>
      <c r="B67" s="20"/>
      <c r="C67" s="20"/>
    </row>
    <row r="68" spans="1:9" ht="12">
      <c r="A68" s="20"/>
      <c r="B68" s="20"/>
      <c r="C68" s="20"/>
      <c r="I68" s="66"/>
    </row>
    <row r="69" spans="1:3" ht="12">
      <c r="A69" s="20"/>
      <c r="B69" s="20"/>
      <c r="C69" s="20"/>
    </row>
    <row r="70" spans="1:3" ht="12">
      <c r="A70" s="20"/>
      <c r="B70" s="20"/>
      <c r="C70" s="20"/>
    </row>
    <row r="71" spans="1:10" ht="12">
      <c r="A71" s="20"/>
      <c r="B71" s="20"/>
      <c r="C71" s="20"/>
      <c r="J71" s="66"/>
    </row>
    <row r="72" spans="1:3" ht="12">
      <c r="A72" s="20"/>
      <c r="B72" s="20"/>
      <c r="C72" s="20"/>
    </row>
    <row r="73" spans="1:12" ht="12">
      <c r="A73" s="20"/>
      <c r="B73" s="20"/>
      <c r="C73" s="20"/>
      <c r="L73" s="83"/>
    </row>
    <row r="74" spans="1:3" ht="12">
      <c r="A74" s="20"/>
      <c r="B74" s="20"/>
      <c r="C74" s="20"/>
    </row>
    <row r="75" spans="1:3" ht="12">
      <c r="A75" s="20"/>
      <c r="B75" s="20"/>
      <c r="C75" s="20"/>
    </row>
    <row r="76" spans="1:3" ht="12">
      <c r="A76" s="20"/>
      <c r="B76" s="20"/>
      <c r="C76" s="20"/>
    </row>
    <row r="77" spans="1:3" ht="12">
      <c r="A77" s="20"/>
      <c r="B77" s="20"/>
      <c r="C77" s="20"/>
    </row>
    <row r="78" spans="1:3" ht="12">
      <c r="A78" s="20"/>
      <c r="B78" s="20"/>
      <c r="C78" s="20"/>
    </row>
    <row r="79" spans="1:3" ht="12">
      <c r="A79" s="20"/>
      <c r="B79" s="20"/>
      <c r="C79" s="20"/>
    </row>
    <row r="80" spans="1:3" ht="12">
      <c r="A80" s="20"/>
      <c r="B80" s="20"/>
      <c r="C80" s="20"/>
    </row>
    <row r="81" spans="1:3" ht="12">
      <c r="A81" s="20"/>
      <c r="B81" s="20"/>
      <c r="C81" s="20"/>
    </row>
    <row r="82" spans="1:3" ht="12">
      <c r="A82" s="20"/>
      <c r="B82" s="20"/>
      <c r="C82" s="20"/>
    </row>
    <row r="83" spans="1:3" ht="12">
      <c r="A83" s="20"/>
      <c r="B83" s="20"/>
      <c r="C83" s="20"/>
    </row>
    <row r="84" spans="1:3" ht="12">
      <c r="A84" s="20"/>
      <c r="B84" s="20"/>
      <c r="C84" s="20"/>
    </row>
    <row r="85" spans="1:3" ht="12">
      <c r="A85" s="20"/>
      <c r="B85" s="20"/>
      <c r="C85" s="20"/>
    </row>
    <row r="86" spans="1:3" ht="12">
      <c r="A86" s="20"/>
      <c r="B86" s="20"/>
      <c r="C86" s="20"/>
    </row>
    <row r="87" spans="1:3" ht="12">
      <c r="A87" s="20"/>
      <c r="B87" s="20"/>
      <c r="C87" s="20"/>
    </row>
    <row r="88" spans="1:3" ht="12">
      <c r="A88" s="20"/>
      <c r="B88" s="20"/>
      <c r="C88" s="20"/>
    </row>
    <row r="89" spans="1:3" ht="12">
      <c r="A89" s="20"/>
      <c r="B89" s="20"/>
      <c r="C89" s="20"/>
    </row>
    <row r="90" spans="1:3" ht="12">
      <c r="A90" s="20"/>
      <c r="B90" s="20"/>
      <c r="C90" s="20"/>
    </row>
    <row r="91" spans="1:3" ht="12">
      <c r="A91" s="20"/>
      <c r="B91" s="20"/>
      <c r="C91" s="20"/>
    </row>
    <row r="92" spans="1:3" ht="12">
      <c r="A92" s="20"/>
      <c r="B92" s="20"/>
      <c r="C92" s="20"/>
    </row>
    <row r="93" spans="1:3" ht="12">
      <c r="A93" s="20"/>
      <c r="B93" s="20"/>
      <c r="C93" s="20"/>
    </row>
    <row r="94" spans="1:3" ht="12">
      <c r="A94" s="20"/>
      <c r="B94" s="20"/>
      <c r="C94" s="20"/>
    </row>
    <row r="95" spans="1:3" ht="12">
      <c r="A95" s="20"/>
      <c r="B95" s="20"/>
      <c r="C95" s="20"/>
    </row>
    <row r="96" spans="1:3" ht="12">
      <c r="A96" s="20"/>
      <c r="B96" s="20"/>
      <c r="C96" s="20"/>
    </row>
    <row r="97" spans="1:3" ht="12">
      <c r="A97" s="20"/>
      <c r="B97" s="20"/>
      <c r="C97" s="20"/>
    </row>
    <row r="98" spans="1:3" ht="12">
      <c r="A98" s="20"/>
      <c r="B98" s="20"/>
      <c r="C98" s="20"/>
    </row>
    <row r="99" spans="1:3" ht="12">
      <c r="A99" s="20"/>
      <c r="B99" s="20"/>
      <c r="C99" s="20"/>
    </row>
    <row r="100" spans="1:3" ht="12">
      <c r="A100" s="20"/>
      <c r="B100" s="20"/>
      <c r="C100" s="20"/>
    </row>
    <row r="101" spans="1:3" ht="12">
      <c r="A101" s="20"/>
      <c r="B101" s="20"/>
      <c r="C101" s="20"/>
    </row>
    <row r="102" spans="1:3" ht="12">
      <c r="A102" s="20"/>
      <c r="B102" s="20"/>
      <c r="C102" s="20"/>
    </row>
    <row r="103" spans="1:3" ht="12">
      <c r="A103" s="20"/>
      <c r="B103" s="20"/>
      <c r="C103" s="20"/>
    </row>
    <row r="104" spans="1:3" ht="12">
      <c r="A104" s="20"/>
      <c r="B104" s="20"/>
      <c r="C104" s="20"/>
    </row>
    <row r="105" spans="1:3" ht="12">
      <c r="A105" s="20"/>
      <c r="B105" s="20"/>
      <c r="C105" s="20"/>
    </row>
    <row r="106" spans="1:3" ht="12">
      <c r="A106" s="20"/>
      <c r="B106" s="20"/>
      <c r="C106" s="20"/>
    </row>
    <row r="107" spans="1:3" ht="12">
      <c r="A107" s="20"/>
      <c r="B107" s="20"/>
      <c r="C107" s="20"/>
    </row>
    <row r="108" spans="1:3" ht="12">
      <c r="A108" s="20"/>
      <c r="B108" s="20"/>
      <c r="C108" s="20"/>
    </row>
    <row r="109" spans="1:3" ht="12">
      <c r="A109" s="20"/>
      <c r="B109" s="20"/>
      <c r="C109" s="20"/>
    </row>
    <row r="110" spans="1:3" ht="12">
      <c r="A110" s="20"/>
      <c r="B110" s="20"/>
      <c r="C110" s="20"/>
    </row>
    <row r="111" spans="1:3" ht="12">
      <c r="A111" s="20"/>
      <c r="B111" s="20"/>
      <c r="C111" s="20"/>
    </row>
    <row r="112" spans="1:3" ht="12">
      <c r="A112" s="20"/>
      <c r="B112" s="20"/>
      <c r="C112" s="20"/>
    </row>
    <row r="113" spans="1:3" ht="12">
      <c r="A113" s="20"/>
      <c r="B113" s="20"/>
      <c r="C113" s="20"/>
    </row>
    <row r="114" spans="1:3" ht="12">
      <c r="A114" s="20"/>
      <c r="B114" s="20"/>
      <c r="C114" s="20"/>
    </row>
    <row r="115" spans="1:3" ht="12">
      <c r="A115" s="20"/>
      <c r="B115" s="20"/>
      <c r="C115" s="20"/>
    </row>
    <row r="116" spans="1:3" ht="12">
      <c r="A116" s="20"/>
      <c r="B116" s="20"/>
      <c r="C116" s="20"/>
    </row>
    <row r="117" spans="1:3" ht="12">
      <c r="A117" s="20"/>
      <c r="B117" s="20"/>
      <c r="C117" s="20"/>
    </row>
    <row r="118" spans="1:3" ht="12">
      <c r="A118" s="20"/>
      <c r="B118" s="20"/>
      <c r="C118" s="20"/>
    </row>
    <row r="119" spans="1:3" ht="12">
      <c r="A119" s="20"/>
      <c r="B119" s="20"/>
      <c r="C119" s="20"/>
    </row>
    <row r="120" spans="1:3" ht="12">
      <c r="A120" s="20"/>
      <c r="B120" s="20"/>
      <c r="C120" s="20"/>
    </row>
    <row r="121" spans="1:3" ht="12">
      <c r="A121" s="20"/>
      <c r="B121" s="20"/>
      <c r="C121" s="20"/>
    </row>
    <row r="122" spans="1:3" ht="12">
      <c r="A122" s="20"/>
      <c r="B122" s="20"/>
      <c r="C122" s="20"/>
    </row>
    <row r="123" spans="1:3" ht="12">
      <c r="A123" s="20"/>
      <c r="B123" s="20"/>
      <c r="C123" s="20"/>
    </row>
    <row r="124" spans="1:3" ht="12">
      <c r="A124" s="20"/>
      <c r="B124" s="20"/>
      <c r="C124" s="20"/>
    </row>
    <row r="125" spans="1:3" ht="12">
      <c r="A125" s="20"/>
      <c r="B125" s="20"/>
      <c r="C125" s="20"/>
    </row>
    <row r="126" spans="1:3" ht="12">
      <c r="A126" s="20"/>
      <c r="B126" s="20"/>
      <c r="C126" s="20"/>
    </row>
    <row r="127" spans="1:3" ht="12">
      <c r="A127" s="20"/>
      <c r="B127" s="20"/>
      <c r="C127" s="20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2"/>
      <c r="B134" s="22"/>
      <c r="C134" s="22"/>
    </row>
    <row r="135" spans="1:3" ht="12">
      <c r="A135" s="22"/>
      <c r="B135" s="22"/>
      <c r="C135" s="22"/>
    </row>
    <row r="136" spans="1:3" ht="12">
      <c r="A136" s="22"/>
      <c r="B136" s="22"/>
      <c r="C136" s="22"/>
    </row>
    <row r="137" spans="1:3" ht="12">
      <c r="A137" s="23"/>
      <c r="B137" s="23"/>
      <c r="C137" s="23"/>
    </row>
  </sheetData>
  <mergeCells count="24">
    <mergeCell ref="A34:E34"/>
    <mergeCell ref="A62:E62"/>
    <mergeCell ref="A47:E47"/>
    <mergeCell ref="A54:E54"/>
    <mergeCell ref="A49:E49"/>
    <mergeCell ref="A61:E61"/>
    <mergeCell ref="A56:E56"/>
    <mergeCell ref="A38:E38"/>
    <mergeCell ref="A64:I64"/>
    <mergeCell ref="J7:K8"/>
    <mergeCell ref="L7:L9"/>
    <mergeCell ref="M7:N8"/>
    <mergeCell ref="A13:E13"/>
    <mergeCell ref="A19:E19"/>
    <mergeCell ref="A15:E15"/>
    <mergeCell ref="I7:I9"/>
    <mergeCell ref="A23:E23"/>
    <mergeCell ref="A36:E36"/>
    <mergeCell ref="A32:E32"/>
    <mergeCell ref="B7:B9"/>
    <mergeCell ref="A7:A9"/>
    <mergeCell ref="A5:N5"/>
    <mergeCell ref="E7:E9"/>
    <mergeCell ref="A27:E27"/>
  </mergeCells>
  <printOptions horizontalCentered="1"/>
  <pageMargins left="0.2362204724409449" right="0.15748031496062992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6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2012-07-05T09:34:39Z</cp:lastPrinted>
  <dcterms:created xsi:type="dcterms:W3CDTF">2001-09-07T12:46:35Z</dcterms:created>
  <dcterms:modified xsi:type="dcterms:W3CDTF">2012-07-05T09:41:26Z</dcterms:modified>
  <cp:category/>
  <cp:version/>
  <cp:contentType/>
  <cp:contentStatus/>
</cp:coreProperties>
</file>