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'Arkusz1'!$A$1:$L$250</definedName>
    <definedName name="_xlnm.Print_Area" localSheetId="1">'Arkusz2'!$A$1:$L$1884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<sst xmlns="http://schemas.openxmlformats.org/spreadsheetml/2006/main" count="3054" uniqueCount="282">
  <si>
    <t>Program inwestycyjny: BUDOWA KANALIZACJI SANITARNEJ W GMINIE MICHAŁOWICE</t>
  </si>
  <si>
    <t>Wschodnia część gminy</t>
  </si>
  <si>
    <t>Michałowice Osiedle</t>
  </si>
  <si>
    <t>Michałowice Wieś</t>
  </si>
  <si>
    <t xml:space="preserve">Opacz Kolonia </t>
  </si>
  <si>
    <t>Opacz Mała</t>
  </si>
  <si>
    <t>Reguły</t>
  </si>
  <si>
    <t>Razem wschodnia część gminy</t>
  </si>
  <si>
    <t>Środkowa część gminy</t>
  </si>
  <si>
    <t xml:space="preserve">Pęcice </t>
  </si>
  <si>
    <t>Pęcice Małe</t>
  </si>
  <si>
    <t>Sokołów</t>
  </si>
  <si>
    <t>Suchy Las</t>
  </si>
  <si>
    <t>Razem środkowa część gminy</t>
  </si>
  <si>
    <t>Zachodnia część gminy</t>
  </si>
  <si>
    <t>Granica</t>
  </si>
  <si>
    <t xml:space="preserve">Komorów </t>
  </si>
  <si>
    <t>Komorów Wieś</t>
  </si>
  <si>
    <t>Nowa Wieś</t>
  </si>
  <si>
    <t>Razem zachodnia część gminy</t>
  </si>
  <si>
    <t>Wspólne części gminy</t>
  </si>
  <si>
    <t>Gmina</t>
  </si>
  <si>
    <t>Razem wspólna część gminy</t>
  </si>
  <si>
    <t>RAZEM PROGRAM</t>
  </si>
  <si>
    <t>Program inwestycyjny: BUDOWA SIECI WODOCIĄGOWEJ W GMINIE MICHAŁOWICE</t>
  </si>
  <si>
    <t>Michałowice Wieś + Opacz Mała</t>
  </si>
  <si>
    <t>Pęcice</t>
  </si>
  <si>
    <t>Komorów</t>
  </si>
  <si>
    <t>Połączenie sieci wodoc. Pęcic z Regułami i Michałowicami</t>
  </si>
  <si>
    <t>Program inwestycyjny: BUDOWA URZĄDZEŃ ODWADNIAJĄCYCH I MAŁEJ RETENCJI W GMINIE MICHAŁOWICE</t>
  </si>
  <si>
    <t>Opacz Kolonia</t>
  </si>
  <si>
    <t>Program inwestycyjny: BUDOWA DRÓG W GMINIE MICHAŁOWICE</t>
  </si>
  <si>
    <t>Pecice Małe</t>
  </si>
  <si>
    <t>Budowa ciągu pieszo-jezdnego w ul. Bursztynowej na odcinku od wjazdu do Przychodni do ul. Ryszarda</t>
  </si>
  <si>
    <t>Modernizacja ul. Dębowej</t>
  </si>
  <si>
    <t>Modernizacja ul. Kredytowej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</si>
  <si>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</si>
  <si>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</si>
  <si>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</si>
  <si>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ul. Sokołowskiej (od ul. Parkowej do granicy Gminy)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</si>
  <si>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</si>
  <si>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</si>
  <si>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</si>
  <si>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RAZEM</t>
  </si>
  <si>
    <t>Program inwestycyjny: BUDOWA OŚRODKÓW SPORTU I REKREACJI W GMINIE MICHAŁOWICE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</si>
  <si>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</si>
  <si>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</si>
  <si>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</si>
  <si>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</si>
  <si>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</si>
  <si>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</si>
  <si>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Program inwestycyjny: BUDOWA CENTRUM ADMINISTRACYJNEGO WRAZ Z INFRASTRUKTURĄ TOWARZYSZĄCĄ W GMINIE MICHAŁOWICE</t>
  </si>
  <si>
    <t>Modernizacja ul. Leśnej w Pęcicach Małych</t>
  </si>
  <si>
    <t>Budowa budynku Urzędu Gminy wraz z infrastrukturą techniczną(dok proj i wyk)</t>
  </si>
  <si>
    <t xml:space="preserve">Budowa i adaptacja budynku przy ul. Wiejskiej na potrzeby mieszkańców Komorowa Wsi i Komorowa </t>
  </si>
  <si>
    <t>Modernizacja ul. Kolejowej wraz z budową urządzeń odwadniających i małej retencji-zlewnia nr 11M-ce ul. Kolejowa (str.zachodnia)</t>
  </si>
  <si>
    <t>Lp.</t>
  </si>
  <si>
    <t xml:space="preserve">Budowa kanalizacji sanitarnej do budynku w Pęcicach(majątek) i w ul.Kamień Polny </t>
  </si>
  <si>
    <t xml:space="preserve">Budowa boiska w Pęcicach Małych </t>
  </si>
  <si>
    <t xml:space="preserve">Budowa ogródka Jordanowski w Sokołowie </t>
  </si>
  <si>
    <t>Budowa ogródka Jordanowskiego -w Nowej Wsi</t>
  </si>
  <si>
    <t>"Promowanie zdrowego trybu życia wśród dzieci i młodzieży w Gminie Michałowice poprzez budowę otwartych stref rekreacji" w  parku w Michałowicach (strefa rekreacji w Michałowicach), przy Zalewie w Komorowe Wsi (strefa rekreacji przy Zalewie), przy ul Kolejowej w Komorowe (strefa rekreacji przy ul Kolejowej w Komorowe), w Regułach (strefa rekreacji i sportu w Regułach)</t>
  </si>
  <si>
    <t>"Ochrona środowiska ludzkiego poprzez budowę systemu kanalizacji sanitarnej w Gminie Michałowice"  w ulicach:Czystej, Borowskiego w Opaczy Małej,  Środkowej w Opaczy Kol, Komorowskiej, Kuropatwy, Bażantów, Leśnej, Parkowej, Przepiórki w Pęcicach Małych, Ks.Wożniaka w Suchym Lesie.</t>
  </si>
  <si>
    <t>Budowa sieci wodociągowej w ul. Ireny w Komorowe</t>
  </si>
  <si>
    <t>Pompownia P1A w ul. Kolejowej</t>
  </si>
  <si>
    <t>Przewody tłoczne</t>
  </si>
  <si>
    <t>Budowa przykanalików sanitarnych w ulicach gdzie kanalizacja została wykonana w latach ubiegłych</t>
  </si>
  <si>
    <t>Opracowanie dokum. proj. kanał. sanit. dla ulic Gminy Michałowice zgodnie z zatwierdzoną koncepcją</t>
  </si>
  <si>
    <t>Budowa sieci wodociągowej w ul. Kuklińskiego i Żwirki Wigury, w bok od Jesionowej</t>
  </si>
  <si>
    <t>Budowa kanalizacji sanitarnej w  ul. Pruszkowskiej, Poprzecznej, Skośnej, Kochanowskiego, Podleśnej w Granicy</t>
  </si>
  <si>
    <t>Odwodnienie na terenie Gminy</t>
  </si>
  <si>
    <t>Modernizacja ul. Jodłowej w Granicy</t>
  </si>
  <si>
    <t xml:space="preserve">Modernizacja ul. Ireny i Podhalańskiej w Komorowie </t>
  </si>
  <si>
    <t>Bud. ciągu pieszo-rowerowego Etap II - Reguły - Pęcice ul. Parkowa w Pecicach</t>
  </si>
  <si>
    <t xml:space="preserve"> Budowa kanalizacji sanitarnej w ul. Badylarskiej i ul. Górnej</t>
  </si>
  <si>
    <t>Budowa Al. Jana Pawła II w Komorowie</t>
  </si>
  <si>
    <t>dochody własne jst</t>
  </si>
  <si>
    <t>kredyty i pożyczki</t>
  </si>
  <si>
    <t>środki pochodzące z innych źródeł</t>
  </si>
  <si>
    <t>Jednostka organizacyjna realizująca program lub koordynująca wykonanie programu</t>
  </si>
  <si>
    <t>Budowa kanalizacji sanitarnej w ul. Gościnnej, Sabały, Dębowej w Granicy, Granickiej, Ciszy Leśnej w Komorowie-Granicy</t>
  </si>
  <si>
    <t>Budowa kanalizacji sanitarnej ul. Kalinowej, Nałkowskiej i Modrzejewskiej w Granicy</t>
  </si>
  <si>
    <t xml:space="preserve">Budowa kanalizacji sanitarnejw ul. Filmowej </t>
  </si>
  <si>
    <t>Budowa kanalizacji sanitarnej w ul. Cisowej</t>
  </si>
  <si>
    <t>Budowa kanlizacji sanitarnej w ul. Jedliny</t>
  </si>
  <si>
    <t>Budowa kanalizacji sanitarnej w ul. Kubusia Puchatka</t>
  </si>
  <si>
    <t>Budowa kanalizacji sanitarnej w ul. Orzechowej</t>
  </si>
  <si>
    <t>Budowa kanalizacji sanitarnej w ul. Osieckiej</t>
  </si>
  <si>
    <t>Budowa kanalizacji sanitarnej w ul. w bok od ul. Reja</t>
  </si>
  <si>
    <t>Budowa kanalizacji sanitarnej w ul. Wendy</t>
  </si>
  <si>
    <t>Budowa kanalizacji sanitarnej w ul. Słonecznej, Polnej, Wrzosowej, Kaliszany, Różanej, Stara Droga, Tęczowej</t>
  </si>
  <si>
    <t xml:space="preserve">Budowa kanalizacji sanitarnej w ul. Głównej i sieci wodociągowej </t>
  </si>
  <si>
    <t>Budowa kanalizacji sanitarnej w ul. Miłej i Granicznej</t>
  </si>
  <si>
    <t>Budowa kanalizacji sanitarnej w ul. Heleny, Wandy, Stokrotek</t>
  </si>
  <si>
    <t>Budowa kanalizacji sanitarnej wraz z niezbędną infrastrukturą w ul. Wąskiej, Rodzinnej, Sokołowskiej w Sokołowie, Pęcicach</t>
  </si>
  <si>
    <t>Wykonanie koncepcji kanalizacji, wykonanie ekspertyz i badań</t>
  </si>
  <si>
    <t>Budowa sieci wodociągowej w ul. Radosnej</t>
  </si>
  <si>
    <t>Budowa sieci wodociągowej w ul. Spacerowej (od Szkolnej do 3-go Maja)</t>
  </si>
  <si>
    <t>Budowa sieci wodociągowej w ul. Kolejowej (od ul. Wesołej do Kasztanowej)</t>
  </si>
  <si>
    <t>Budowa sieci wodociągowej w ul. Szarej (od ul. Poniatowskiego do granic z Opaczą)</t>
  </si>
  <si>
    <t>Budowa sieci wodociągowej w ul. Środkowej (od ul. Jesiono-wej do torów  i od torów WKD do ostatniego hydrantu oraz połączenie z ul. Bodycha</t>
  </si>
  <si>
    <t>Budowa sieci widociągowej w ul.Mokrej</t>
  </si>
  <si>
    <t xml:space="preserve">Budowa sieci wodociągowej w Al. Powstańców Warszawskich od torów kolejki WKD do ul. Pęcickiej i od ul.Pęcickiej do Pomnika Powstańców Warszawskich lub drogą polną </t>
  </si>
  <si>
    <t>Budowa sieci wodociągowej w ul. Topolowej (od ostatniego hydrantu do granic z Michałowicami)</t>
  </si>
  <si>
    <t>Budowa sieci wodociągowej w ul. Granicznej</t>
  </si>
  <si>
    <t>Budowa sieci wodociągowej ul. Wąska od końcówki sieci do ul. Sokołowskiej</t>
  </si>
  <si>
    <t xml:space="preserve">Budowa sieci wodociągowej w ul. Kochanowskiego (od ul. Reja do ul. Poprzecznej) </t>
  </si>
  <si>
    <t>Budowa sieci wodociągowej w ul. Konopnickiej (od ul. Nadarzyńskiej do ul.Wiejskiej)</t>
  </si>
  <si>
    <t>Budow sieci wodociągowej w ul. Osieckiej (od ul. Pruszkowskiej do ul. Kochanowskiego)</t>
  </si>
  <si>
    <t>Budowa sieci wodociągowej w ul. Skośnej (od ul. Reja do ul. Dębowej)</t>
  </si>
  <si>
    <t>Budowa sieci wodociągowej w ul. Prusa (między końcówkami)</t>
  </si>
  <si>
    <t>Budow asieci wodociągowej w ul. Stara Droga</t>
  </si>
  <si>
    <t>Budowa sieci wodociągowej w ul. Tulipanów</t>
  </si>
  <si>
    <t>Sieć wodociągowa na terenie Gminy (obsługa geodezyjna, opracowanie dok. Proj)</t>
  </si>
  <si>
    <t>Budowa zbiornika retencyjnego w dolinie rzeki Raszynki wraz z moderni- zacją Rowów meliora-cyjnych (R-11, R-17)</t>
  </si>
  <si>
    <t>środki wymienione w art. 5 ust. 1 pkt 2 i 3 u.f.p.</t>
  </si>
  <si>
    <t>Budowa odwodnienia w Osiedlu "Domeczek" (ulice: Kaszubska, Kurpiowska, Lubuska, Mazurska, Podhalańska, Śląska)</t>
  </si>
  <si>
    <t>Budowa odwodnienia w Osiedlu "Ostoja" (ulice: Agatowa, Berylowa, Bursztynowa, Jaspisowa, Koralowa, Kujawska, Mazurska, Mieczysława, Opalowa, Rubinowa, Ryszarda, Szmaragdowa, Topazowa, Turkusowa, Waldemara) - udział gminy</t>
  </si>
  <si>
    <t xml:space="preserve">Odwodnienie  ul. Jesiennej w Nowej Wsi </t>
  </si>
  <si>
    <t>Przebudowa rowu U-1</t>
  </si>
  <si>
    <t>Modernizacja ul. Słowackiego, Parkowej, Sportowej, 3 Maja, Kościuszki, Mickiewicza, Partyzantów, Ogrodowej, Woj.. Polskiego, Rumuńskiej, Żytniej, Ks. Popiełuszki, Raszyńskiej</t>
  </si>
  <si>
    <t>Modernizacja ul. Centralnej, Różana, Akacjowa</t>
  </si>
  <si>
    <t>Modernizacja ul. Niecałej</t>
  </si>
  <si>
    <t>Modernizacja ul. Studziennej</t>
  </si>
  <si>
    <t>Modernizacja ul. Środkowej</t>
  </si>
  <si>
    <t>Modernizacja ul. Granicznej</t>
  </si>
  <si>
    <t>Modernizacja ul. Dzikiej, Konopnickiej, Kamień Polny, Przepiórki, Ks. Woźniaka, Leśnej</t>
  </si>
  <si>
    <t>Modernizacja ul. Warszawskiej (str. Północna i Południowa) w Granicy</t>
  </si>
  <si>
    <t>Modernizacja ul. Jedliny</t>
  </si>
  <si>
    <t>M odernizacja ul. Kubusia Puchatka</t>
  </si>
  <si>
    <t>Modernizacja ul. Nałkowskiej</t>
  </si>
  <si>
    <t>Modernizacja ul. Orzechowej</t>
  </si>
  <si>
    <t>Modrnizacja ul. Osieckiej</t>
  </si>
  <si>
    <t>Modernizacja ul. Podleśnej</t>
  </si>
  <si>
    <t>Modernizacja ul. Okrężnej od Nowowiejskiej do Harcerskiej</t>
  </si>
  <si>
    <t>Modernizacja ul. Szerokiej</t>
  </si>
  <si>
    <t>Modernizacja w ul. Koralowej</t>
  </si>
  <si>
    <t xml:space="preserve">Modernizacja ul. Turkusowej </t>
  </si>
  <si>
    <t>Modernizacja ul.Kurpińskiego,Sobieskiego, Zamoyskiego, Chopina, Wiejskiej, Kotońskiego, Leśnej, Ks. Skorupki, Moniuszki, Poniatowskiego</t>
  </si>
  <si>
    <t>Modernizacja ul. Kraszewskiego</t>
  </si>
  <si>
    <t>Budowa ścieżki rowerowej w ul. M. Dąbrowskiej</t>
  </si>
  <si>
    <t>Modernizacja ul. Polnej, Bugaj, Turystycznej, Słonecznej</t>
  </si>
  <si>
    <t>Modernizacja ul. Jesiennej, Polnej, Kamelskiego, Jaśminowej, Miłej, Gwiaździstej, Różanej, Tulipanów, Granicznej, Wspólnej</t>
  </si>
  <si>
    <t>Budowa ścieżki rowerowej Al. Kasztanowej</t>
  </si>
  <si>
    <t xml:space="preserve">Budowa ścieżki rowerowej w ul. Turystycznej w Komorowie Wsi </t>
  </si>
  <si>
    <t>Modernizacja ul. Bodycha w Regułach i Opaczy Kol.</t>
  </si>
  <si>
    <t>Modernizacja ul. Kasztanowej, Poniatowskiego w M-cach Wsi, Wesołej, 11 Listopada, Cichej, Regulskiej, Kolejowej, Topolowej w M-cach, Kuchy w Regułach</t>
  </si>
  <si>
    <t>Budowa Zespołu Szkolno-Przedszkolnego w Regułach</t>
  </si>
  <si>
    <t>Budowa kanalizacji sanitarnej w ul. Jałowcowej</t>
  </si>
  <si>
    <t>Gmina Michałowice</t>
  </si>
  <si>
    <t>010</t>
  </si>
  <si>
    <t xml:space="preserve"> Modernizacja SUW Komorów + połączenie z Pęcicacmi</t>
  </si>
  <si>
    <t>600</t>
  </si>
  <si>
    <t>Modernizacja ul. Kwiatowej</t>
  </si>
  <si>
    <t>Modernizacja ul. Szkolnej i Kwiatowej wraz z odwodnieniem w M-ch</t>
  </si>
  <si>
    <t>Modernizacja ul. B. Prusa i Kraszewskiego</t>
  </si>
  <si>
    <t>Modernizacja ul. Krótkiej i Orzeszkowej</t>
  </si>
  <si>
    <t>Opracowanie dok proj dla ulic objętych planem WPI na rok 2008 i kolejne lata oraz rozlicznie dok drogowej wykonanej w 2007</t>
  </si>
  <si>
    <t>Modernizacja ul. w bok od ul. Polnej w Opaczy Kol. i Klonowej w M-cach</t>
  </si>
  <si>
    <t>Opracowanie dokumentacji projektowej dla dróg w ul: Kasztanowej, Ks. Poniatowskiego, Wesołej, 11 Listopada, Topolowej, Szkolnej, Kuchy, Granicznej, Cichej i Regulskiej w Michałowicach, Michałowicach Wsi i Regułach</t>
  </si>
  <si>
    <t>Zagospodarowanie terenu przy ul. Kraszewskiego w Komorowie (utworzenie terenów zieleni)</t>
  </si>
  <si>
    <t>Budowa ogródka jordanowskiego w Komorowie Wsi</t>
  </si>
  <si>
    <t>Termin realizacji</t>
  </si>
  <si>
    <t>Rok rozpoczęcia</t>
  </si>
  <si>
    <t>Rok zakończenia</t>
  </si>
  <si>
    <t>Rodzaj planu</t>
  </si>
  <si>
    <t>Nakłady finansowe i struktura finansowa w poszczególnych latach</t>
  </si>
  <si>
    <t>Nakłady finansowe na dane zadanie</t>
  </si>
  <si>
    <t>Plan pierwotny</t>
  </si>
  <si>
    <t>zmiany</t>
  </si>
  <si>
    <t>Plan po zmianach</t>
  </si>
  <si>
    <t>Nakłady poniesione do końca 2010</t>
  </si>
  <si>
    <t>Klasyfikacja budżetowa</t>
  </si>
  <si>
    <t>Nazwa zadania inwestycyjnego</t>
  </si>
  <si>
    <t>Opacz Kol.</t>
  </si>
  <si>
    <t>Budowa kanalizacji sanitarnej w ul. Badylarskiej i Górnej</t>
  </si>
  <si>
    <t>Nakłady poniesione do końca 2009</t>
  </si>
  <si>
    <t>Nakłady poniesione do końca 2008</t>
  </si>
  <si>
    <t>Budowa kanalizacji sanitarnej do budynku w Pęcicach (majątek) i w ul. Kamień Polny</t>
  </si>
  <si>
    <t>Razem program</t>
  </si>
  <si>
    <t>Budowa kanalizacji sanitarnej w ul. Kalinowej, Nałkowskiej i Modrzejewskiej w Granicy</t>
  </si>
  <si>
    <t>Budowa kanalizacji sanitarnej w ul. Pruszkowskiej, Poprzecznej, Skośnej, Kochanowskiego, Podleśnej w Granicy</t>
  </si>
  <si>
    <t>Budowa kanalizacji sanitarnej w ul. Filmowej</t>
  </si>
  <si>
    <t>Budowa kanalizacji sanitarnej w ul. Jedliny</t>
  </si>
  <si>
    <t>Opracowanie dok. proj. kanal. sanit. dla ulic Gminy Michałowice zgodnie z zatwierdzoną koncepcją</t>
  </si>
  <si>
    <t>Budowa kanalizacji sanitarnej wraz z niezbedną infrastrukturą w ul. Wąskiej, Rodzinnej, Sokołowskiej w Sokołowie, Pęcicach</t>
  </si>
  <si>
    <t xml:space="preserve">  Budowa sieci wodociągowej w ul. Kuklińskiego i Żwirki Wigury, w bok od Jesionowej</t>
  </si>
  <si>
    <t xml:space="preserve">  Budowa sieci wodociągowej w ul. Radosnej</t>
  </si>
  <si>
    <t xml:space="preserve">  Budowa sieci wodociągowej w ul. Spacerowej (od ul. Szkolnej do 3 Maja)</t>
  </si>
  <si>
    <t xml:space="preserve">  Budowa sieci wodociągowej w ul. Kolejowej (od Wesołej do Kasztanowej)</t>
  </si>
  <si>
    <t xml:space="preserve">  Budowa sieci wodociągowej w ul. Szarej (od ul. Poniatowskiego do granic z Opaczą)</t>
  </si>
  <si>
    <t xml:space="preserve">  Budowa sieci wodociągowej w ul. Srodkowej (od ul. Jesionowej do torów i od torów WKD do ostatniego hydrantu oraz połączenie z ul. Bodycha)</t>
  </si>
  <si>
    <t xml:space="preserve">  Budowa sieci wodociągowej w ul. Mokrej</t>
  </si>
  <si>
    <t xml:space="preserve">  Budowa sieci wodociągowej w Al. Powstańców Warszawskich od torów kolejki WKD do ul. Pecickiej i od ul. Pecicekiej do Pomnika Powstańców Warszawskich lub drogą polną</t>
  </si>
  <si>
    <t xml:space="preserve">  Budowa sieci wodociągowej w ul. Topolowej (od ostatniego hydrantu do granic z Michałowicami)</t>
  </si>
  <si>
    <t xml:space="preserve">  Budowa sieci wodociągowej w ul. Granicznej</t>
  </si>
  <si>
    <t>Pecice</t>
  </si>
  <si>
    <t xml:space="preserve">  Budowa sieci wodociągowej w ul. Wąskiej oid końcówki sieci do ul. Sokołowskiej</t>
  </si>
  <si>
    <t xml:space="preserve">  Budowa sieci wodociągowej w ul. Kochanowskiego (od ul. Reja do ul. Poprzecznej)</t>
  </si>
  <si>
    <t xml:space="preserve">  Budowa sieci wodociągowej w ul. Konopnickiej (od ul. Nadarzyńskiej do ul. Wiejskiej)</t>
  </si>
  <si>
    <t xml:space="preserve">  Budowa sieci wodociągowej w ul. Osieckiej (od ul. Pruszkowskiej do ul. Kochanowskiego)</t>
  </si>
  <si>
    <t xml:space="preserve">  Budowa sieci wodociągowej w ul. Prusa (między końcówkami)</t>
  </si>
  <si>
    <t xml:space="preserve">  Budowa sieci wodociągowej w ul. Skośnej (od ul. Reja do ul. Debowej)</t>
  </si>
  <si>
    <t xml:space="preserve">  Budowa sieci wodociągowej w ul. Ireny</t>
  </si>
  <si>
    <t xml:space="preserve">  Budowa sieci wodociągowej w ul. Stara Droga</t>
  </si>
  <si>
    <t xml:space="preserve">  Budowa sieci wodociągowej w ul. Tulipanów</t>
  </si>
  <si>
    <t>Modernizacja SUW Komorów + połączenie z Pęcicacmi</t>
  </si>
  <si>
    <t>Sieć wodociągowa na terenie Gminy (obsługa geodezyjna, opracowanie dok. projektowej)</t>
  </si>
  <si>
    <t>Budowa zbiornika retencyjnego w dolinie rz. Raszynki wraz z modernizacją rowów melioracyjnych (R-11 i R-17)</t>
  </si>
  <si>
    <t>Modernizacja ul. Kolejowej wraz z budową urządzeń odwadniających i małej retencji - zlewnia nr 11 M-ce ul. Kolejowa (str. Zachodnia)</t>
  </si>
  <si>
    <t xml:space="preserve">Budowa odwodnienia w Osiedlu "Ostaoja" (ulice: Agatowa, Berylowa, Bursztynowa, Jaspisowa, Koralowa, Kujawska, Mazurska, Mieczysława, Opalowa,Rubinowa, Ryszarda, Szmaragdowa, Topazowa, Turkusowa, Waldemara) - udział gminy </t>
  </si>
  <si>
    <t>Odwodnienie ul. Jesiennej w Nowej Wsi</t>
  </si>
  <si>
    <t>Modernizacja ul. Szkolnej i Kwiatowej wraz z odwodnieniem w M-cah</t>
  </si>
  <si>
    <t>Modernizacja ul. Centralnej, Różanej, Akacjowej</t>
  </si>
  <si>
    <t>Modernizacja ul. W bok od Polnej w Opaczy Kol. i ul. Klon owej w M-cach</t>
  </si>
  <si>
    <t>Modernizacja ul. Kubusia Puchatka</t>
  </si>
  <si>
    <t>Modernizacja ul. Osieckiej</t>
  </si>
  <si>
    <t xml:space="preserve">Budowa ciągu pieszo-jezdnego w ul. Bursztynowej na odcinku od wjazdu do Przychodni do ul. Ryszarda </t>
  </si>
  <si>
    <t>Modernizacja ul. Koralowej</t>
  </si>
  <si>
    <t>Modernizacja ul. Turkusowej</t>
  </si>
  <si>
    <t>Modernizacja ul. Ireny i Podhalańskiej w Komorowie</t>
  </si>
  <si>
    <t>Modernizacja ul. Kurpińskiego, Sobieskiego, Zamoyskiego, Chopina, Wiejskiej, Kotońskiego, Leśnej, Ks. Skorupki, Moniuszki, Poniatowskiego</t>
  </si>
  <si>
    <t>Modernizacja Al. Jana Pawła II w Komorowie</t>
  </si>
  <si>
    <t>Opracowanie dok proj dla ulic objętych planem WPI na rok 2008 i kolejne lata oraz rozliczenie dok drogowej wykonanej w 2007</t>
  </si>
  <si>
    <t>Opracowanie dok proj dla dróg w ul: Kasztanowej, Ks. Popiełuszki, Wesołej, 11Listopada, Topolowej, Szkolnej, Kuchy, Granicznej, Cichej i Regulskiej w Michałowicach, Michałowicach Wsi i Regułach</t>
  </si>
  <si>
    <t>Bud. Ciągu pieszo-rowerowego Etap II - Reguły - Pęcice ul. Parkowa w Pęcicach</t>
  </si>
  <si>
    <t>Budowa ścieżki rowerowej wzdłuż ul. Sokołowskiej (od ul. Parkowej do granicy gminy)</t>
  </si>
  <si>
    <t>Budowa ścieżki rowerowej w Al.. Kasztanowej</t>
  </si>
  <si>
    <t>Budowa ścieżki rowerowej od Al.. Kasztanowej do Pęcic (droga polna)</t>
  </si>
  <si>
    <t>Budowa ścieżki rowerowej w ul. Turystycznej w Komorowie Wsi</t>
  </si>
  <si>
    <t>Budowa ścieżki rowerowej ze stacji WKD w Nowej Wsi do ul. Rekreacyjnej</t>
  </si>
  <si>
    <t>Modernizacja ul. Kasztanowej, Poniatowskiego w M-cach Wsi, Wesołej, 11Listopada, Cichej, Regulskiej, Kolejowej, Topolowej w M-cach, Kuchy w Regułach</t>
  </si>
  <si>
    <t>750-75023-6050</t>
  </si>
  <si>
    <t>600-60016-6050</t>
  </si>
  <si>
    <t>Wschodnia części gminy</t>
  </si>
  <si>
    <t>926-92605-6050</t>
  </si>
  <si>
    <t>Budowa boiska w Pęcicach Małych</t>
  </si>
  <si>
    <t>Budowa ogódka Jordanowskiego w Sokołowie</t>
  </si>
  <si>
    <t>Budowa ogródka Jordanowskiego w Komorowie Wsi</t>
  </si>
  <si>
    <t>Budowa ogródka Jordanowskiego w Nowej Wsi</t>
  </si>
  <si>
    <t>Budowa boiska przy szkole (pod warunkiem uzyskania dofinansowania tego zadania z funduszy Unii Europejskiej)</t>
  </si>
  <si>
    <t>921-92109-6050</t>
  </si>
  <si>
    <t>801-80104-6050</t>
  </si>
  <si>
    <t>Budowa i adaptacjia budynku przy ul. Wiejskiej na potrzeby mieszkańców Komorowa Wsi i Komorowa</t>
  </si>
  <si>
    <t>RAZEM WSZYSTKIE PROGRAMY INWESTYCYJNE</t>
  </si>
  <si>
    <t>Rady Gminy Michałowice</t>
  </si>
  <si>
    <t>Budowa kanalizacji sanitarnej w ul. Dębowej w Granicy</t>
  </si>
  <si>
    <t>Budowa kanalizacji sanitarnej w ul. Słonecznej, Polnej, Kaliszany, Stara Droga, Tęczowa</t>
  </si>
  <si>
    <t>Budowa kanalizacji sanitarnej w ul. Wrzosowej i Różanej</t>
  </si>
  <si>
    <t>Modernizacja ul. Jesiennej, Miłej, Gwiaździstej</t>
  </si>
  <si>
    <t>Modernizacja ul. Polnej, Kamelskiego, Wspólnej</t>
  </si>
  <si>
    <t>Modernizacja ul. Jaśminowej, Różanej, Tulipanów, Granicznej, Słonecznej</t>
  </si>
  <si>
    <t>Wykonanie koncepcji kanalizacji, wykonanie ekspertyz, badań i modernizacja sieci gazowych</t>
  </si>
  <si>
    <t>"Ochrona środowiska ludzkiego poprzez budowę systemu kanalizacji sanitarnej w Gminie Michałowice" w ulicach: Komorowskiej, Kuropatwy, Bażantów, Leśnej, Parkowej, Przepiórki w Pęcicach Małych</t>
  </si>
  <si>
    <t>"Ochrona środowiska ludzkiego poprzez budowę systemu kanalizacji sanitarnej w Gminie Michałowice" w ulicach: Kasztanowej w M-cach Wsi</t>
  </si>
  <si>
    <t>"Ochrona środowiska ludzkiego poprzez budowę systemu kanalizacji sanitarnej w Gminie Michałowice" w ulicach: Czystej, Borowskiego w Opaczy Małej, Srodkowej w Opaczy Kol.</t>
  </si>
  <si>
    <t>Budowa kanalizacji sanitarnej w ul. Miłej  i Granicznej</t>
  </si>
  <si>
    <t>Modernizacja ul. Parkowej, Sportowej, 3Maja, Kościuszki, Mickiewicza, Partyzantów, Woj. Polskiego, Rumuńskiej, Żytniej, Ks. Popiełuszki, Raszyńskiej, Lotniczej</t>
  </si>
  <si>
    <t>Modernizacja ul. Słowackiego, Ogrodowej</t>
  </si>
  <si>
    <t>Modernizacja ul. Kamień Polny, Przepiórki, Ks. Woźniaka, Leśnej, Brzozowej</t>
  </si>
  <si>
    <t>Modernizacja ul. Dzikiej, Konopnickiej</t>
  </si>
  <si>
    <t>Modernizacja ul. Bursztynowej i Topazowej</t>
  </si>
  <si>
    <t>"Promowanie zdrowego trybu życia wśród dzieci i młodzieży w Gminie Michałowice poprzez budowę otwartych stref rekreacji"  w Regułach (strefa rekreacji w Regułach)</t>
  </si>
  <si>
    <t>"Promowanie zdrowego trybu życia wśród dzieci i młodzieży w Gminie Michałowice poprzez budowę otwartych stref rekreacji" w parku w Michałowicach (strefa rekreacji w Michałowicach)</t>
  </si>
  <si>
    <t>Budowa ogródka Jordanowskiego przy przedszkolu w Michałowicach</t>
  </si>
  <si>
    <t>Budowa lodowiska</t>
  </si>
  <si>
    <t>Budowa budynku Urzędu Gminy wraz z infrastrukturą techniczną (dok proj i wyk)</t>
  </si>
  <si>
    <t>Budowa świelticy wiejskiej wraz z zagospodarowaniem terenu przyległego</t>
  </si>
  <si>
    <t>Budowa kanalizacji sanitarnej w ul. Gościnnej, Sabały w Granicy, Granickiej, Ciszy Leśnej w Komorowie-Granicy</t>
  </si>
  <si>
    <t>010-01010-6050</t>
  </si>
  <si>
    <t>600-60095-6050</t>
  </si>
  <si>
    <t>Budowa kanalizacji sanitarnej w ul. Głównej wraz z pompownią ścieków i sieci wodociągowej</t>
  </si>
  <si>
    <t>"Promowanie zdrowego trybu życia wśród dzieci i młodzieży w Gminie Michałowice poprzez budowę otwartych stref rekreacji"przy ul. Kolejowej w Komorowie (strefa rekreacji przy ul. Kolejowej w Komorowie)</t>
  </si>
  <si>
    <t>"Promowanie zdrowego trybu życia wśród dzieci i młodzieży w Gminie Michałowice poprzez budowę otwartych stref rekreacji" przy Zalewie w Komorowie Wsi (strefa rekreacji przy Zalewie)</t>
  </si>
  <si>
    <t>Nakłady poniesione do końca 2011</t>
  </si>
  <si>
    <t>Limity wydatków na wieloletnie programy inwestycyjne w latach 2008 - 2011</t>
  </si>
  <si>
    <t>Połączenie sieci wodoc. Pęcic z Regułami i Michałowicacmi  (SUW Reguły)</t>
  </si>
  <si>
    <t>Modernizacja ul. Krótkiej, Orzeszkowej i Daniłowskiego</t>
  </si>
  <si>
    <t>"Ochrona środowiska ludzkiego poprzez budowę systemu kanalizacji sanitarnej w Gminie Michałowice" w ulicach: Parkowej, Bez Nazwy - boczna od Parkowej w Pęcicach Małych, Ks. Woźniaka w Suchym Lesie</t>
  </si>
  <si>
    <t>Załącznik nr 5</t>
  </si>
  <si>
    <t>do Uchwały Nr       /      /2008</t>
  </si>
  <si>
    <t>z dnia         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</si>
</sst>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0"/>
      <name val="Arial Narrow"/>
      <family val="2"/>
    </font>
    <font>
      <sz val="9"/>
      <name val="Arial CE"/>
      <family val="2"/>
    </font>
    <font>
      <sz val="9"/>
      <color indexed="8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4" fontId="13" fillId="0" borderId="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quotePrefix="1">
      <alignment horizontal="center" wrapText="1"/>
    </xf>
    <xf numFmtId="0" fontId="0" fillId="0" borderId="2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18" fillId="0" borderId="8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 quotePrefix="1">
      <alignment horizontal="center" vertical="center" wrapText="1"/>
    </xf>
    <xf numFmtId="0" fontId="18" fillId="0" borderId="15" xfId="0" applyFont="1" applyBorder="1" applyAlignment="1" quotePrefix="1">
      <alignment horizontal="center" vertical="center" wrapText="1"/>
    </xf>
    <xf numFmtId="0" fontId="18" fillId="0" borderId="16" xfId="0" applyFont="1" applyBorder="1" applyAlignment="1" quotePrefix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9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9" fontId="18" fillId="0" borderId="8" xfId="19" applyFont="1" applyBorder="1" applyAlignment="1">
      <alignment horizontal="right" vertical="top" wrapText="1"/>
    </xf>
    <xf numFmtId="9" fontId="18" fillId="0" borderId="5" xfId="19" applyFont="1" applyBorder="1" applyAlignment="1">
      <alignment horizontal="right" vertical="top" wrapText="1"/>
    </xf>
    <xf numFmtId="9" fontId="18" fillId="0" borderId="9" xfId="19" applyFont="1" applyBorder="1" applyAlignment="1">
      <alignment horizontal="right" vertical="top" wrapText="1"/>
    </xf>
    <xf numFmtId="9" fontId="18" fillId="0" borderId="3" xfId="19" applyFont="1" applyBorder="1" applyAlignment="1">
      <alignment horizontal="right" vertical="top" wrapText="1"/>
    </xf>
    <xf numFmtId="9" fontId="18" fillId="0" borderId="0" xfId="19" applyFont="1" applyBorder="1" applyAlignment="1">
      <alignment horizontal="right" vertical="top" wrapText="1"/>
    </xf>
    <xf numFmtId="9" fontId="18" fillId="0" borderId="10" xfId="19" applyFont="1" applyBorder="1" applyAlignment="1">
      <alignment horizontal="right" vertical="top" wrapText="1"/>
    </xf>
    <xf numFmtId="9" fontId="18" fillId="0" borderId="4" xfId="19" applyFont="1" applyBorder="1" applyAlignment="1">
      <alignment horizontal="right" vertical="top" wrapText="1"/>
    </xf>
    <xf numFmtId="9" fontId="18" fillId="0" borderId="11" xfId="19" applyFont="1" applyBorder="1" applyAlignment="1">
      <alignment horizontal="right" vertical="top" wrapText="1"/>
    </xf>
    <xf numFmtId="9" fontId="18" fillId="0" borderId="12" xfId="19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zoomScaleSheetLayoutView="100" workbookViewId="0" topLeftCell="A1">
      <selection activeCell="A6" sqref="A6:L20"/>
    </sheetView>
  </sheetViews>
  <sheetFormatPr defaultColWidth="9.140625" defaultRowHeight="12.75"/>
  <cols>
    <col min="1" max="1" width="4.8515625" style="14" customWidth="1"/>
    <col min="2" max="2" width="16.140625" style="8" customWidth="1"/>
    <col min="3" max="3" width="31.421875" style="0" customWidth="1"/>
    <col min="4" max="4" width="18.421875" style="0" customWidth="1"/>
    <col min="5" max="5" width="11.7109375" style="0" customWidth="1"/>
    <col min="6" max="6" width="11.421875" style="0" customWidth="1"/>
    <col min="7" max="7" width="13.140625" style="0" customWidth="1"/>
    <col min="8" max="8" width="11.8515625" style="0" customWidth="1"/>
    <col min="9" max="9" width="11.7109375" style="0" customWidth="1"/>
    <col min="10" max="11" width="11.8515625" style="0" customWidth="1"/>
    <col min="12" max="12" width="12.00390625" style="0" customWidth="1"/>
    <col min="14" max="16" width="11.7109375" style="0" bestFit="1" customWidth="1"/>
  </cols>
  <sheetData>
    <row r="1" spans="1:7" ht="12.75">
      <c r="A1" s="8"/>
      <c r="C1" s="6"/>
      <c r="D1" s="6"/>
      <c r="E1" s="6"/>
      <c r="F1" s="6"/>
      <c r="G1" s="6"/>
    </row>
    <row r="2" ht="12.75">
      <c r="A2" s="8"/>
    </row>
    <row r="3" ht="12.75">
      <c r="A3" s="8"/>
    </row>
    <row r="4" ht="12.75">
      <c r="A4" s="8"/>
    </row>
    <row r="5" ht="12.75">
      <c r="A5" s="8"/>
    </row>
    <row r="6" ht="25.5" customHeight="1"/>
    <row r="7" ht="16.5" customHeight="1"/>
    <row r="8" ht="30" customHeight="1"/>
    <row r="9" ht="63" customHeight="1"/>
    <row r="10" ht="18.75" customHeight="1"/>
    <row r="11" ht="15.75" customHeight="1"/>
    <row r="12" ht="19.5" customHeight="1"/>
    <row r="15" s="16" customFormat="1" ht="20.25" customHeight="1"/>
    <row r="16" s="16" customFormat="1" ht="20.25" customHeight="1"/>
    <row r="17" s="16" customFormat="1" ht="20.25" customHeight="1"/>
    <row r="18" s="16" customFormat="1" ht="20.25" customHeight="1"/>
    <row r="19" s="16" customFormat="1" ht="20.25" customHeight="1"/>
    <row r="20" s="16" customFormat="1" ht="20.25" customHeight="1"/>
    <row r="21" spans="1:12" s="16" customFormat="1" ht="12.75">
      <c r="A21" s="19">
        <v>2</v>
      </c>
      <c r="B21" s="53" t="s">
        <v>150</v>
      </c>
      <c r="C21" s="29" t="s">
        <v>65</v>
      </c>
      <c r="D21" s="29"/>
      <c r="E21" s="29"/>
      <c r="F21" s="29"/>
      <c r="G21" s="29"/>
      <c r="H21" s="28">
        <f>I21+J21+K21+L21</f>
        <v>0</v>
      </c>
      <c r="I21" s="28">
        <f>J21+K21</f>
        <v>0</v>
      </c>
      <c r="J21" s="28">
        <v>0</v>
      </c>
      <c r="K21" s="28">
        <v>0</v>
      </c>
      <c r="L21" s="28">
        <v>0</v>
      </c>
    </row>
    <row r="22" spans="1:12" ht="12.75">
      <c r="A22" s="19"/>
      <c r="B22" s="49"/>
      <c r="C22" s="26" t="s">
        <v>4</v>
      </c>
      <c r="D22" s="26"/>
      <c r="E22" s="26"/>
      <c r="F22" s="26"/>
      <c r="G22" s="26"/>
      <c r="H22" s="28"/>
      <c r="I22" s="28"/>
      <c r="J22" s="28"/>
      <c r="K22" s="28"/>
      <c r="L22" s="28"/>
    </row>
    <row r="23" spans="1:12" ht="25.5">
      <c r="A23" s="19">
        <v>3</v>
      </c>
      <c r="B23" s="53" t="s">
        <v>150</v>
      </c>
      <c r="C23" s="29" t="s">
        <v>74</v>
      </c>
      <c r="D23" s="29"/>
      <c r="E23" s="29"/>
      <c r="F23" s="29"/>
      <c r="G23" s="29"/>
      <c r="H23" s="28">
        <f>I23+J23+K23+L23</f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19"/>
      <c r="B24" s="49"/>
      <c r="C24" s="26" t="s">
        <v>5</v>
      </c>
      <c r="D24" s="26"/>
      <c r="E24" s="26"/>
      <c r="F24" s="26"/>
      <c r="G24" s="26"/>
      <c r="H24" s="28"/>
      <c r="I24" s="28"/>
      <c r="J24" s="28"/>
      <c r="K24" s="28"/>
      <c r="L24" s="28"/>
    </row>
    <row r="25" spans="1:12" ht="25.5">
      <c r="A25" s="19">
        <v>4</v>
      </c>
      <c r="B25" s="53" t="s">
        <v>150</v>
      </c>
      <c r="C25" s="29" t="s">
        <v>148</v>
      </c>
      <c r="D25" s="29"/>
      <c r="E25" s="29"/>
      <c r="F25" s="29"/>
      <c r="G25" s="29"/>
      <c r="H25" s="28">
        <f>I25+J25+K25+L25</f>
        <v>20</v>
      </c>
      <c r="I25" s="28">
        <v>20</v>
      </c>
      <c r="J25" s="28">
        <v>0</v>
      </c>
      <c r="K25" s="28">
        <v>0</v>
      </c>
      <c r="L25" s="28">
        <v>0</v>
      </c>
    </row>
    <row r="26" spans="1:12" ht="12.75">
      <c r="A26" s="19"/>
      <c r="B26" s="49"/>
      <c r="C26" s="26" t="s">
        <v>6</v>
      </c>
      <c r="D26" s="26"/>
      <c r="E26" s="26"/>
      <c r="F26" s="26"/>
      <c r="G26" s="26"/>
      <c r="H26" s="28"/>
      <c r="I26" s="28"/>
      <c r="J26" s="28"/>
      <c r="K26" s="28"/>
      <c r="L26" s="28"/>
    </row>
    <row r="27" spans="1:12" ht="12.75">
      <c r="A27" s="19"/>
      <c r="B27" s="49"/>
      <c r="C27" s="26" t="s">
        <v>7</v>
      </c>
      <c r="D27" s="26"/>
      <c r="E27" s="26"/>
      <c r="F27" s="26"/>
      <c r="G27" s="26"/>
      <c r="H27" s="30">
        <f>SUM(H21:H26)</f>
        <v>20</v>
      </c>
      <c r="I27" s="30">
        <f>SUM(I21:I26)</f>
        <v>20</v>
      </c>
      <c r="J27" s="30">
        <f>SUM(J21:J26)</f>
        <v>0</v>
      </c>
      <c r="K27" s="30">
        <f>SUM(K21:K26)</f>
        <v>0</v>
      </c>
      <c r="L27" s="30">
        <f>SUM(L21:L26)</f>
        <v>0</v>
      </c>
    </row>
    <row r="28" spans="1:12" ht="12.75">
      <c r="A28" s="9"/>
      <c r="B28" s="50"/>
      <c r="C28" s="69" t="s">
        <v>8</v>
      </c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27" customHeight="1">
      <c r="A29" s="9"/>
      <c r="B29" s="50"/>
      <c r="C29" s="26" t="s">
        <v>9</v>
      </c>
      <c r="D29" s="26"/>
      <c r="E29" s="26"/>
      <c r="F29" s="26"/>
      <c r="G29" s="26"/>
      <c r="H29" s="28"/>
      <c r="I29" s="28"/>
      <c r="J29" s="28"/>
      <c r="K29" s="28"/>
      <c r="L29" s="28"/>
    </row>
    <row r="30" spans="1:12" ht="27" customHeight="1">
      <c r="A30" s="9"/>
      <c r="B30" s="50"/>
      <c r="C30" s="26" t="s">
        <v>10</v>
      </c>
      <c r="D30" s="26"/>
      <c r="E30" s="26"/>
      <c r="F30" s="26"/>
      <c r="G30" s="26"/>
      <c r="H30" s="28"/>
      <c r="I30" s="28"/>
      <c r="J30" s="28"/>
      <c r="K30" s="28"/>
      <c r="L30" s="28"/>
    </row>
    <row r="31" spans="1:12" ht="27" customHeight="1">
      <c r="A31" s="9">
        <v>5</v>
      </c>
      <c r="B31" s="54" t="s">
        <v>150</v>
      </c>
      <c r="C31" s="29" t="s">
        <v>57</v>
      </c>
      <c r="D31" s="29"/>
      <c r="E31" s="29"/>
      <c r="F31" s="29"/>
      <c r="G31" s="29"/>
      <c r="H31" s="28">
        <f>I31+J31+K31+L31</f>
        <v>760</v>
      </c>
      <c r="I31" s="31">
        <v>260</v>
      </c>
      <c r="J31" s="28">
        <v>500</v>
      </c>
      <c r="K31" s="28">
        <v>0</v>
      </c>
      <c r="L31" s="28">
        <v>0</v>
      </c>
    </row>
    <row r="32" spans="1:12" ht="27" customHeight="1">
      <c r="A32" s="9"/>
      <c r="B32" s="50"/>
      <c r="C32" s="26" t="s">
        <v>11</v>
      </c>
      <c r="D32" s="26"/>
      <c r="E32" s="26"/>
      <c r="F32" s="26"/>
      <c r="G32" s="26"/>
      <c r="H32" s="28"/>
      <c r="I32" s="28"/>
      <c r="J32" s="28"/>
      <c r="K32" s="28"/>
      <c r="L32" s="28"/>
    </row>
    <row r="33" spans="1:12" ht="27" customHeight="1">
      <c r="A33" s="9"/>
      <c r="B33" s="50"/>
      <c r="C33" s="26" t="s">
        <v>12</v>
      </c>
      <c r="D33" s="26"/>
      <c r="E33" s="26"/>
      <c r="F33" s="26"/>
      <c r="G33" s="26"/>
      <c r="H33" s="28"/>
      <c r="I33" s="28"/>
      <c r="J33" s="28"/>
      <c r="K33" s="28"/>
      <c r="L33" s="28"/>
    </row>
    <row r="34" spans="1:12" ht="27" customHeight="1">
      <c r="A34" s="9"/>
      <c r="B34" s="50"/>
      <c r="C34" s="26" t="s">
        <v>13</v>
      </c>
      <c r="D34" s="26"/>
      <c r="E34" s="26"/>
      <c r="F34" s="26"/>
      <c r="G34" s="26"/>
      <c r="H34" s="28">
        <f>I34+J34+K34+L34</f>
        <v>760</v>
      </c>
      <c r="I34" s="30">
        <f>SUM(I30:I33)</f>
        <v>260</v>
      </c>
      <c r="J34" s="30">
        <f>SUM(J30:J33)</f>
        <v>500</v>
      </c>
      <c r="K34" s="30">
        <f>SUM(K30:K33)</f>
        <v>0</v>
      </c>
      <c r="L34" s="30">
        <f>SUM(L30:L33)</f>
        <v>0</v>
      </c>
    </row>
    <row r="35" spans="1:12" ht="12.75">
      <c r="A35" s="9"/>
      <c r="B35" s="50"/>
      <c r="C35" s="69" t="s">
        <v>14</v>
      </c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2.75">
      <c r="A36" s="9"/>
      <c r="B36" s="50"/>
      <c r="C36" s="26" t="s">
        <v>15</v>
      </c>
      <c r="D36" s="26"/>
      <c r="E36" s="26"/>
      <c r="F36" s="26"/>
      <c r="G36" s="26"/>
      <c r="H36" s="28"/>
      <c r="I36" s="28"/>
      <c r="J36" s="28"/>
      <c r="K36" s="28"/>
      <c r="L36" s="28"/>
    </row>
    <row r="37" spans="1:12" s="4" customFormat="1" ht="42.75" customHeight="1">
      <c r="A37" s="9">
        <v>6</v>
      </c>
      <c r="B37" s="54" t="s">
        <v>150</v>
      </c>
      <c r="C37" s="29" t="s">
        <v>80</v>
      </c>
      <c r="D37" s="29"/>
      <c r="E37" s="29"/>
      <c r="F37" s="29"/>
      <c r="G37" s="29"/>
      <c r="H37" s="28">
        <f>I37+J37+K37+L37</f>
        <v>600</v>
      </c>
      <c r="I37" s="28">
        <v>100</v>
      </c>
      <c r="J37" s="28">
        <v>500</v>
      </c>
      <c r="K37" s="28">
        <v>0</v>
      </c>
      <c r="L37" s="28">
        <v>0</v>
      </c>
    </row>
    <row r="38" spans="1:12" s="4" customFormat="1" ht="25.5">
      <c r="A38" s="9">
        <v>7</v>
      </c>
      <c r="B38" s="54" t="s">
        <v>150</v>
      </c>
      <c r="C38" s="29" t="s">
        <v>91</v>
      </c>
      <c r="D38" s="29"/>
      <c r="E38" s="29"/>
      <c r="F38" s="29"/>
      <c r="G38" s="29"/>
      <c r="H38" s="28">
        <f aca="true" t="shared" si="0" ref="H38:H48">I38+J38+K38+L38</f>
        <v>500</v>
      </c>
      <c r="I38" s="28">
        <v>500</v>
      </c>
      <c r="J38" s="28">
        <v>0</v>
      </c>
      <c r="K38" s="28">
        <v>0</v>
      </c>
      <c r="L38" s="28">
        <v>0</v>
      </c>
    </row>
    <row r="39" spans="1:12" s="5" customFormat="1" ht="27" customHeight="1">
      <c r="A39" s="9">
        <v>8</v>
      </c>
      <c r="B39" s="54" t="s">
        <v>150</v>
      </c>
      <c r="C39" s="29" t="s">
        <v>81</v>
      </c>
      <c r="D39" s="29"/>
      <c r="E39" s="29"/>
      <c r="F39" s="29"/>
      <c r="G39" s="29"/>
      <c r="H39" s="28">
        <f t="shared" si="0"/>
        <v>400</v>
      </c>
      <c r="I39" s="28">
        <v>200</v>
      </c>
      <c r="J39" s="28">
        <v>200</v>
      </c>
      <c r="K39" s="28">
        <v>0</v>
      </c>
      <c r="L39" s="28">
        <v>0</v>
      </c>
    </row>
    <row r="40" spans="1:12" ht="44.25" customHeight="1">
      <c r="A40" s="9">
        <v>9</v>
      </c>
      <c r="B40" s="54" t="s">
        <v>150</v>
      </c>
      <c r="C40" s="29" t="s">
        <v>69</v>
      </c>
      <c r="D40" s="29"/>
      <c r="E40" s="29"/>
      <c r="F40" s="29"/>
      <c r="G40" s="29"/>
      <c r="H40" s="28">
        <f t="shared" si="0"/>
        <v>800</v>
      </c>
      <c r="I40" s="28">
        <v>200</v>
      </c>
      <c r="J40" s="28">
        <v>600</v>
      </c>
      <c r="K40" s="28">
        <v>0</v>
      </c>
      <c r="L40" s="28">
        <v>0</v>
      </c>
    </row>
    <row r="41" spans="1:12" ht="27" customHeight="1">
      <c r="A41" s="9">
        <v>10</v>
      </c>
      <c r="B41" s="54" t="s">
        <v>150</v>
      </c>
      <c r="C41" s="29" t="s">
        <v>83</v>
      </c>
      <c r="D41" s="29"/>
      <c r="E41" s="29"/>
      <c r="F41" s="29"/>
      <c r="G41" s="29"/>
      <c r="H41" s="28">
        <f t="shared" si="0"/>
        <v>0</v>
      </c>
      <c r="I41" s="28">
        <f aca="true" t="shared" si="1" ref="I41:I54">J41+K41</f>
        <v>0</v>
      </c>
      <c r="J41" s="28">
        <v>0</v>
      </c>
      <c r="K41" s="28">
        <v>0</v>
      </c>
      <c r="L41" s="28">
        <v>0</v>
      </c>
    </row>
    <row r="42" spans="1:12" ht="27" customHeight="1">
      <c r="A42" s="9">
        <v>11</v>
      </c>
      <c r="B42" s="54" t="s">
        <v>150</v>
      </c>
      <c r="C42" s="29" t="s">
        <v>82</v>
      </c>
      <c r="D42" s="29"/>
      <c r="E42" s="29"/>
      <c r="F42" s="29"/>
      <c r="G42" s="29"/>
      <c r="H42" s="28">
        <f t="shared" si="0"/>
        <v>0</v>
      </c>
      <c r="I42" s="28">
        <f t="shared" si="1"/>
        <v>0</v>
      </c>
      <c r="J42" s="28">
        <v>0</v>
      </c>
      <c r="K42" s="28">
        <v>0</v>
      </c>
      <c r="L42" s="28">
        <v>0</v>
      </c>
    </row>
    <row r="43" spans="1:12" ht="27" customHeight="1">
      <c r="A43" s="9">
        <v>12</v>
      </c>
      <c r="B43" s="54" t="s">
        <v>150</v>
      </c>
      <c r="C43" s="29" t="s">
        <v>84</v>
      </c>
      <c r="D43" s="29"/>
      <c r="E43" s="29"/>
      <c r="F43" s="29"/>
      <c r="G43" s="29"/>
      <c r="H43" s="28">
        <f t="shared" si="0"/>
        <v>0</v>
      </c>
      <c r="I43" s="28">
        <f t="shared" si="1"/>
        <v>0</v>
      </c>
      <c r="J43" s="28">
        <v>0</v>
      </c>
      <c r="K43" s="28">
        <v>0</v>
      </c>
      <c r="L43" s="28">
        <v>0</v>
      </c>
    </row>
    <row r="44" spans="1:12" ht="27" customHeight="1">
      <c r="A44" s="9">
        <v>13</v>
      </c>
      <c r="B44" s="54" t="s">
        <v>150</v>
      </c>
      <c r="C44" s="29" t="s">
        <v>85</v>
      </c>
      <c r="D44" s="29"/>
      <c r="E44" s="29"/>
      <c r="F44" s="29"/>
      <c r="G44" s="29"/>
      <c r="H44" s="28">
        <f t="shared" si="0"/>
        <v>0</v>
      </c>
      <c r="I44" s="28">
        <f t="shared" si="1"/>
        <v>0</v>
      </c>
      <c r="J44" s="28">
        <v>0</v>
      </c>
      <c r="K44" s="28">
        <v>0</v>
      </c>
      <c r="L44" s="28">
        <v>0</v>
      </c>
    </row>
    <row r="45" spans="1:12" ht="27" customHeight="1">
      <c r="A45" s="9">
        <v>14</v>
      </c>
      <c r="B45" s="54" t="s">
        <v>150</v>
      </c>
      <c r="C45" s="29" t="s">
        <v>86</v>
      </c>
      <c r="D45" s="29"/>
      <c r="E45" s="29"/>
      <c r="F45" s="29"/>
      <c r="G45" s="29"/>
      <c r="H45" s="28">
        <f t="shared" si="0"/>
        <v>0</v>
      </c>
      <c r="I45" s="28">
        <f t="shared" si="1"/>
        <v>0</v>
      </c>
      <c r="J45" s="28">
        <v>0</v>
      </c>
      <c r="K45" s="28">
        <v>0</v>
      </c>
      <c r="L45" s="28">
        <v>0</v>
      </c>
    </row>
    <row r="46" spans="1:12" ht="27" customHeight="1">
      <c r="A46" s="9">
        <v>15</v>
      </c>
      <c r="B46" s="54" t="s">
        <v>150</v>
      </c>
      <c r="C46" s="29" t="s">
        <v>87</v>
      </c>
      <c r="D46" s="29"/>
      <c r="E46" s="29"/>
      <c r="F46" s="29"/>
      <c r="G46" s="29"/>
      <c r="H46" s="28">
        <f t="shared" si="0"/>
        <v>0</v>
      </c>
      <c r="I46" s="28">
        <f t="shared" si="1"/>
        <v>0</v>
      </c>
      <c r="J46" s="28">
        <v>0</v>
      </c>
      <c r="K46" s="28">
        <v>0</v>
      </c>
      <c r="L46" s="28">
        <v>0</v>
      </c>
    </row>
    <row r="47" spans="1:12" ht="27" customHeight="1">
      <c r="A47" s="9">
        <v>16</v>
      </c>
      <c r="B47" s="54" t="s">
        <v>150</v>
      </c>
      <c r="C47" s="29" t="s">
        <v>88</v>
      </c>
      <c r="D47" s="29"/>
      <c r="E47" s="29"/>
      <c r="F47" s="29"/>
      <c r="G47" s="29"/>
      <c r="H47" s="28">
        <f t="shared" si="0"/>
        <v>0</v>
      </c>
      <c r="I47" s="28">
        <f t="shared" si="1"/>
        <v>0</v>
      </c>
      <c r="J47" s="28">
        <v>0</v>
      </c>
      <c r="K47" s="28">
        <v>0</v>
      </c>
      <c r="L47" s="28">
        <v>0</v>
      </c>
    </row>
    <row r="48" spans="1:12" ht="27" customHeight="1">
      <c r="A48" s="9">
        <v>17</v>
      </c>
      <c r="B48" s="54" t="s">
        <v>150</v>
      </c>
      <c r="C48" s="29" t="s">
        <v>89</v>
      </c>
      <c r="D48" s="29"/>
      <c r="E48" s="29"/>
      <c r="F48" s="29"/>
      <c r="G48" s="29"/>
      <c r="H48" s="28">
        <f t="shared" si="0"/>
        <v>0</v>
      </c>
      <c r="I48" s="28">
        <f t="shared" si="1"/>
        <v>0</v>
      </c>
      <c r="J48" s="28">
        <v>0</v>
      </c>
      <c r="K48" s="28">
        <v>0</v>
      </c>
      <c r="L48" s="28">
        <v>0</v>
      </c>
    </row>
    <row r="49" spans="1:12" ht="27" customHeight="1">
      <c r="A49" s="9"/>
      <c r="B49" s="50"/>
      <c r="C49" s="26" t="s">
        <v>16</v>
      </c>
      <c r="D49" s="26"/>
      <c r="E49" s="26"/>
      <c r="F49" s="26"/>
      <c r="G49" s="26"/>
      <c r="H49" s="28"/>
      <c r="I49" s="28"/>
      <c r="J49" s="28"/>
      <c r="K49" s="28"/>
      <c r="L49" s="28"/>
    </row>
    <row r="50" spans="1:12" ht="27" customHeight="1">
      <c r="A50" s="9"/>
      <c r="B50" s="50"/>
      <c r="C50" s="26" t="s">
        <v>17</v>
      </c>
      <c r="D50" s="26"/>
      <c r="E50" s="26"/>
      <c r="F50" s="26"/>
      <c r="G50" s="26"/>
      <c r="H50" s="28"/>
      <c r="I50" s="28"/>
      <c r="J50" s="28"/>
      <c r="K50" s="28"/>
      <c r="L50" s="28"/>
    </row>
    <row r="51" spans="1:12" ht="43.5" customHeight="1">
      <c r="A51" s="9">
        <v>18</v>
      </c>
      <c r="B51" s="54" t="s">
        <v>150</v>
      </c>
      <c r="C51" s="29" t="s">
        <v>90</v>
      </c>
      <c r="D51" s="29"/>
      <c r="E51" s="29"/>
      <c r="F51" s="29"/>
      <c r="G51" s="29"/>
      <c r="H51" s="28">
        <f>I51+J51+K51+L51</f>
        <v>1500</v>
      </c>
      <c r="I51" s="28">
        <v>180</v>
      </c>
      <c r="J51" s="28">
        <v>1320</v>
      </c>
      <c r="K51" s="28">
        <v>0</v>
      </c>
      <c r="L51" s="28">
        <v>0</v>
      </c>
    </row>
    <row r="52" spans="1:12" ht="27" customHeight="1">
      <c r="A52" s="9"/>
      <c r="B52" s="50"/>
      <c r="C52" s="26" t="s">
        <v>18</v>
      </c>
      <c r="D52" s="26"/>
      <c r="E52" s="26"/>
      <c r="F52" s="26"/>
      <c r="G52" s="26"/>
      <c r="H52" s="28"/>
      <c r="I52" s="28"/>
      <c r="J52" s="28"/>
      <c r="K52" s="28"/>
      <c r="L52" s="28"/>
    </row>
    <row r="53" spans="1:12" ht="27" customHeight="1">
      <c r="A53" s="9">
        <v>19</v>
      </c>
      <c r="B53" s="54" t="s">
        <v>150</v>
      </c>
      <c r="C53" s="29" t="s">
        <v>92</v>
      </c>
      <c r="D53" s="29"/>
      <c r="E53" s="29"/>
      <c r="F53" s="29"/>
      <c r="G53" s="29"/>
      <c r="H53" s="28">
        <f>I53+J53+K53+L53</f>
        <v>280</v>
      </c>
      <c r="I53" s="28">
        <v>100</v>
      </c>
      <c r="J53" s="28">
        <v>180</v>
      </c>
      <c r="K53" s="28">
        <v>0</v>
      </c>
      <c r="L53" s="28">
        <v>0</v>
      </c>
    </row>
    <row r="54" spans="1:12" ht="25.5">
      <c r="A54" s="9">
        <v>20</v>
      </c>
      <c r="B54" s="54" t="s">
        <v>150</v>
      </c>
      <c r="C54" s="29" t="s">
        <v>93</v>
      </c>
      <c r="D54" s="29"/>
      <c r="E54" s="29"/>
      <c r="F54" s="29"/>
      <c r="G54" s="29"/>
      <c r="H54" s="28">
        <f>I54+J54+K54+L54</f>
        <v>0</v>
      </c>
      <c r="I54" s="28">
        <f t="shared" si="1"/>
        <v>0</v>
      </c>
      <c r="J54" s="28">
        <v>0</v>
      </c>
      <c r="K54" s="28">
        <v>0</v>
      </c>
      <c r="L54" s="28">
        <v>0</v>
      </c>
    </row>
    <row r="55" spans="1:12" ht="27" customHeight="1">
      <c r="A55" s="9"/>
      <c r="B55" s="50"/>
      <c r="C55" s="26" t="s">
        <v>19</v>
      </c>
      <c r="D55" s="26"/>
      <c r="E55" s="26"/>
      <c r="F55" s="26"/>
      <c r="G55" s="26"/>
      <c r="H55" s="30"/>
      <c r="I55" s="30">
        <f>SUM(I36:I54)</f>
        <v>1280</v>
      </c>
      <c r="J55" s="30">
        <f>SUM(J36:J54)</f>
        <v>2800</v>
      </c>
      <c r="K55" s="30">
        <f>SUM(K36:K54)</f>
        <v>0</v>
      </c>
      <c r="L55" s="30">
        <f>SUM(L36:L54)</f>
        <v>0</v>
      </c>
    </row>
    <row r="56" spans="1:12" ht="12.75">
      <c r="A56" s="9"/>
      <c r="B56" s="50"/>
      <c r="C56" s="69" t="s">
        <v>20</v>
      </c>
      <c r="D56" s="70"/>
      <c r="E56" s="70"/>
      <c r="F56" s="70"/>
      <c r="G56" s="70"/>
      <c r="H56" s="70"/>
      <c r="I56" s="70"/>
      <c r="J56" s="70"/>
      <c r="K56" s="70"/>
      <c r="L56" s="70"/>
    </row>
    <row r="57" spans="1:12" ht="12.75">
      <c r="A57" s="9"/>
      <c r="B57" s="50"/>
      <c r="C57" s="26" t="s">
        <v>21</v>
      </c>
      <c r="D57" s="26"/>
      <c r="E57" s="26"/>
      <c r="F57" s="26"/>
      <c r="G57" s="26"/>
      <c r="H57" s="28"/>
      <c r="I57" s="28"/>
      <c r="J57" s="28"/>
      <c r="K57" s="28"/>
      <c r="L57" s="28"/>
    </row>
    <row r="58" spans="1:12" s="17" customFormat="1" ht="38.25">
      <c r="A58" s="10">
        <v>21</v>
      </c>
      <c r="B58" s="55" t="s">
        <v>150</v>
      </c>
      <c r="C58" s="27" t="s">
        <v>66</v>
      </c>
      <c r="D58" s="27"/>
      <c r="E58" s="27"/>
      <c r="F58" s="27"/>
      <c r="G58" s="27"/>
      <c r="H58" s="28">
        <f>I58+J58+K58+L58</f>
        <v>400</v>
      </c>
      <c r="I58" s="28">
        <v>400</v>
      </c>
      <c r="J58" s="28">
        <v>0</v>
      </c>
      <c r="K58" s="28">
        <v>0</v>
      </c>
      <c r="L58" s="28">
        <v>0</v>
      </c>
    </row>
    <row r="59" spans="1:12" ht="38.25">
      <c r="A59" s="10">
        <v>22</v>
      </c>
      <c r="B59" s="55" t="s">
        <v>150</v>
      </c>
      <c r="C59" s="27" t="s">
        <v>67</v>
      </c>
      <c r="D59" s="27"/>
      <c r="E59" s="27"/>
      <c r="F59" s="27"/>
      <c r="G59" s="27"/>
      <c r="H59" s="28">
        <f>I59+J59+K59+L59</f>
        <v>100</v>
      </c>
      <c r="I59" s="31">
        <v>100</v>
      </c>
      <c r="J59" s="28">
        <v>0</v>
      </c>
      <c r="K59" s="28">
        <v>0</v>
      </c>
      <c r="L59" s="28">
        <v>0</v>
      </c>
    </row>
    <row r="60" spans="1:12" ht="101.25" customHeight="1">
      <c r="A60" s="10">
        <v>23</v>
      </c>
      <c r="B60" s="55" t="s">
        <v>150</v>
      </c>
      <c r="C60" s="27" t="s">
        <v>62</v>
      </c>
      <c r="D60" s="27"/>
      <c r="E60" s="27"/>
      <c r="F60" s="27"/>
      <c r="G60" s="27"/>
      <c r="H60" s="28">
        <f>I60+J60+K60+L60</f>
        <v>652</v>
      </c>
      <c r="I60" s="33">
        <v>252</v>
      </c>
      <c r="J60" s="33">
        <v>400</v>
      </c>
      <c r="K60" s="33">
        <v>0</v>
      </c>
      <c r="L60" s="33">
        <v>0</v>
      </c>
    </row>
    <row r="61" spans="1:12" ht="33" customHeight="1">
      <c r="A61" s="10">
        <v>24</v>
      </c>
      <c r="B61" s="55" t="s">
        <v>150</v>
      </c>
      <c r="C61" s="27" t="s">
        <v>95</v>
      </c>
      <c r="D61" s="27"/>
      <c r="E61" s="27"/>
      <c r="F61" s="27"/>
      <c r="G61" s="27"/>
      <c r="H61" s="28">
        <f>I61+J61+K61+L61</f>
        <v>30</v>
      </c>
      <c r="I61" s="33">
        <v>30</v>
      </c>
      <c r="J61" s="33">
        <v>0</v>
      </c>
      <c r="K61" s="33">
        <v>0</v>
      </c>
      <c r="L61" s="33">
        <v>0</v>
      </c>
    </row>
    <row r="62" spans="1:12" ht="54" customHeight="1">
      <c r="A62" s="10">
        <v>25</v>
      </c>
      <c r="B62" s="55" t="s">
        <v>150</v>
      </c>
      <c r="C62" s="27" t="s">
        <v>94</v>
      </c>
      <c r="D62" s="27"/>
      <c r="E62" s="27"/>
      <c r="F62" s="27"/>
      <c r="G62" s="27"/>
      <c r="H62" s="28">
        <f>I62+J62+K62+L62</f>
        <v>2300</v>
      </c>
      <c r="I62" s="33">
        <v>700</v>
      </c>
      <c r="J62" s="33">
        <v>1600</v>
      </c>
      <c r="K62" s="33">
        <v>0</v>
      </c>
      <c r="L62" s="33">
        <v>0</v>
      </c>
    </row>
    <row r="63" spans="1:12" ht="12.75">
      <c r="A63" s="9"/>
      <c r="B63" s="50"/>
      <c r="C63" s="26" t="s">
        <v>22</v>
      </c>
      <c r="D63" s="26"/>
      <c r="E63" s="26"/>
      <c r="F63" s="26"/>
      <c r="G63" s="26"/>
      <c r="H63" s="30">
        <f>SUM(H58:H62)</f>
        <v>3482</v>
      </c>
      <c r="I63" s="30">
        <f>SUM(I58:I62)</f>
        <v>1482</v>
      </c>
      <c r="J63" s="30">
        <f>SUM(J58:J62)</f>
        <v>2000</v>
      </c>
      <c r="K63" s="30">
        <f>SUM(K58:K59)</f>
        <v>0</v>
      </c>
      <c r="L63" s="30">
        <f>SUM(L58:L62)</f>
        <v>0</v>
      </c>
    </row>
    <row r="64" spans="1:12" ht="12.75">
      <c r="A64" s="9"/>
      <c r="B64" s="50"/>
      <c r="C64" s="26" t="s">
        <v>23</v>
      </c>
      <c r="D64" s="26"/>
      <c r="E64" s="26"/>
      <c r="F64" s="26"/>
      <c r="G64" s="26"/>
      <c r="H64" s="30">
        <f>I64+J64+K64+L64</f>
        <v>8342</v>
      </c>
      <c r="I64" s="30">
        <f>I27+I34+I55+I63</f>
        <v>3042</v>
      </c>
      <c r="J64" s="30">
        <f>J27+J34+J55+J63</f>
        <v>5300</v>
      </c>
      <c r="K64" s="30">
        <f>K27+K34+K55+K63</f>
        <v>0</v>
      </c>
      <c r="L64" s="30">
        <f>L27+L34+L55+L63</f>
        <v>0</v>
      </c>
    </row>
    <row r="65" spans="1:12" ht="28.5" customHeight="1">
      <c r="A65" s="9"/>
      <c r="B65" s="50"/>
      <c r="C65" s="67" t="s">
        <v>24</v>
      </c>
      <c r="D65" s="68"/>
      <c r="E65" s="68"/>
      <c r="F65" s="68"/>
      <c r="G65" s="68"/>
      <c r="H65" s="68"/>
      <c r="I65" s="68"/>
      <c r="J65" s="68"/>
      <c r="K65" s="68"/>
      <c r="L65" s="68"/>
    </row>
    <row r="66" spans="1:12" ht="12.75">
      <c r="A66" s="9"/>
      <c r="B66" s="50"/>
      <c r="C66" s="69" t="s">
        <v>1</v>
      </c>
      <c r="D66" s="70"/>
      <c r="E66" s="70"/>
      <c r="F66" s="70"/>
      <c r="G66" s="70"/>
      <c r="H66" s="70"/>
      <c r="I66" s="70"/>
      <c r="J66" s="70"/>
      <c r="K66" s="70"/>
      <c r="L66" s="70"/>
    </row>
    <row r="67" spans="1:12" ht="27" customHeight="1">
      <c r="A67" s="9"/>
      <c r="B67" s="50"/>
      <c r="C67" s="26" t="s">
        <v>2</v>
      </c>
      <c r="D67" s="26"/>
      <c r="E67" s="26"/>
      <c r="F67" s="26"/>
      <c r="G67" s="26"/>
      <c r="H67" s="28"/>
      <c r="I67" s="28"/>
      <c r="J67" s="28"/>
      <c r="K67" s="28"/>
      <c r="L67" s="28"/>
    </row>
    <row r="68" spans="1:12" ht="39.75" customHeight="1">
      <c r="A68" s="9">
        <v>26</v>
      </c>
      <c r="B68" s="54" t="s">
        <v>150</v>
      </c>
      <c r="C68" s="29" t="s">
        <v>68</v>
      </c>
      <c r="D68" s="29"/>
      <c r="E68" s="29"/>
      <c r="F68" s="29"/>
      <c r="G68" s="29"/>
      <c r="H68" s="28">
        <f>I68+J68+K68+L68</f>
        <v>155</v>
      </c>
      <c r="I68" s="28">
        <v>55</v>
      </c>
      <c r="J68" s="28">
        <v>100</v>
      </c>
      <c r="K68" s="28">
        <v>0</v>
      </c>
      <c r="L68" s="28">
        <v>0</v>
      </c>
    </row>
    <row r="69" spans="1:12" ht="20.25" customHeight="1">
      <c r="A69" s="9">
        <v>27</v>
      </c>
      <c r="B69" s="54" t="s">
        <v>150</v>
      </c>
      <c r="C69" s="29" t="s">
        <v>96</v>
      </c>
      <c r="D69" s="29"/>
      <c r="E69" s="29"/>
      <c r="F69" s="29"/>
      <c r="G69" s="29"/>
      <c r="H69" s="28">
        <f>I69+J69+K69+L69</f>
        <v>0</v>
      </c>
      <c r="I69" s="28">
        <f>J69+K69</f>
        <v>0</v>
      </c>
      <c r="J69" s="28">
        <v>0</v>
      </c>
      <c r="K69" s="28">
        <v>0</v>
      </c>
      <c r="L69" s="28">
        <v>0</v>
      </c>
    </row>
    <row r="70" spans="1:12" ht="27" customHeight="1">
      <c r="A70" s="9">
        <v>28</v>
      </c>
      <c r="B70" s="54" t="s">
        <v>150</v>
      </c>
      <c r="C70" s="29" t="s">
        <v>97</v>
      </c>
      <c r="D70" s="29"/>
      <c r="E70" s="29"/>
      <c r="F70" s="29"/>
      <c r="G70" s="29"/>
      <c r="H70" s="28">
        <f>I70+J70+K70+L70</f>
        <v>0</v>
      </c>
      <c r="I70" s="28">
        <f>J70+K70</f>
        <v>0</v>
      </c>
      <c r="J70" s="28">
        <v>0</v>
      </c>
      <c r="K70" s="28">
        <v>0</v>
      </c>
      <c r="L70" s="28">
        <v>0</v>
      </c>
    </row>
    <row r="71" spans="1:12" ht="27" customHeight="1">
      <c r="A71" s="9"/>
      <c r="B71" s="50"/>
      <c r="C71" s="26" t="s">
        <v>25</v>
      </c>
      <c r="D71" s="26"/>
      <c r="E71" s="26"/>
      <c r="F71" s="26"/>
      <c r="G71" s="26"/>
      <c r="H71" s="28"/>
      <c r="I71" s="28"/>
      <c r="J71" s="28"/>
      <c r="K71" s="28"/>
      <c r="L71" s="28"/>
    </row>
    <row r="72" spans="1:12" ht="27" customHeight="1">
      <c r="A72" s="9">
        <v>29</v>
      </c>
      <c r="B72" s="54" t="s">
        <v>150</v>
      </c>
      <c r="C72" s="29" t="s">
        <v>98</v>
      </c>
      <c r="D72" s="29"/>
      <c r="E72" s="29"/>
      <c r="F72" s="29"/>
      <c r="G72" s="29"/>
      <c r="H72" s="28">
        <f>I72+J72+K72+L72</f>
        <v>0</v>
      </c>
      <c r="I72" s="28">
        <f>J72+K72</f>
        <v>0</v>
      </c>
      <c r="J72" s="28">
        <v>0</v>
      </c>
      <c r="K72" s="28">
        <v>0</v>
      </c>
      <c r="L72" s="28">
        <v>0</v>
      </c>
    </row>
    <row r="73" spans="1:12" s="16" customFormat="1" ht="27" customHeight="1">
      <c r="A73" s="9">
        <v>30</v>
      </c>
      <c r="B73" s="54" t="s">
        <v>150</v>
      </c>
      <c r="C73" s="29" t="s">
        <v>99</v>
      </c>
      <c r="D73" s="29"/>
      <c r="E73" s="29"/>
      <c r="F73" s="29"/>
      <c r="G73" s="29"/>
      <c r="H73" s="28"/>
      <c r="I73" s="28">
        <f>J73+K73</f>
        <v>0</v>
      </c>
      <c r="J73" s="28">
        <v>0</v>
      </c>
      <c r="K73" s="28">
        <v>0</v>
      </c>
      <c r="L73" s="28">
        <v>0</v>
      </c>
    </row>
    <row r="74" spans="1:12" ht="27" customHeight="1">
      <c r="A74" s="9"/>
      <c r="B74" s="50"/>
      <c r="C74" s="26" t="s">
        <v>4</v>
      </c>
      <c r="D74" s="26"/>
      <c r="E74" s="26"/>
      <c r="F74" s="26"/>
      <c r="G74" s="26"/>
      <c r="H74" s="28"/>
      <c r="I74" s="28"/>
      <c r="J74" s="28"/>
      <c r="K74" s="28"/>
      <c r="L74" s="28"/>
    </row>
    <row r="75" spans="1:12" ht="53.25" customHeight="1">
      <c r="A75" s="10">
        <v>31</v>
      </c>
      <c r="B75" s="54" t="s">
        <v>150</v>
      </c>
      <c r="C75" s="29" t="s">
        <v>100</v>
      </c>
      <c r="D75" s="29"/>
      <c r="E75" s="29"/>
      <c r="F75" s="29"/>
      <c r="G75" s="29"/>
      <c r="H75" s="28">
        <f>I75+J75+K75+L75</f>
        <v>0</v>
      </c>
      <c r="I75" s="28">
        <f>J75+K75</f>
        <v>0</v>
      </c>
      <c r="J75" s="28">
        <v>0</v>
      </c>
      <c r="K75" s="28">
        <v>0</v>
      </c>
      <c r="L75" s="28">
        <v>0</v>
      </c>
    </row>
    <row r="76" spans="1:12" ht="27" customHeight="1">
      <c r="A76" s="10">
        <v>32</v>
      </c>
      <c r="B76" s="54" t="s">
        <v>150</v>
      </c>
      <c r="C76" s="29" t="s">
        <v>101</v>
      </c>
      <c r="D76" s="29"/>
      <c r="E76" s="29"/>
      <c r="F76" s="29"/>
      <c r="G76" s="29"/>
      <c r="H76" s="28">
        <f>I76+J76+K76+L76</f>
        <v>80</v>
      </c>
      <c r="I76" s="31">
        <v>80</v>
      </c>
      <c r="J76" s="28">
        <v>0</v>
      </c>
      <c r="K76" s="28">
        <v>0</v>
      </c>
      <c r="L76" s="28">
        <v>0</v>
      </c>
    </row>
    <row r="77" spans="1:12" ht="27" customHeight="1">
      <c r="A77" s="9"/>
      <c r="B77" s="50"/>
      <c r="C77" s="26" t="s">
        <v>6</v>
      </c>
      <c r="D77" s="26"/>
      <c r="E77" s="26"/>
      <c r="F77" s="26"/>
      <c r="G77" s="26"/>
      <c r="H77" s="28"/>
      <c r="I77" s="28"/>
      <c r="J77" s="28"/>
      <c r="K77" s="28"/>
      <c r="L77" s="28"/>
    </row>
    <row r="78" spans="1:12" ht="66" customHeight="1">
      <c r="A78" s="10">
        <v>33</v>
      </c>
      <c r="B78" s="54" t="s">
        <v>150</v>
      </c>
      <c r="C78" s="29" t="s">
        <v>102</v>
      </c>
      <c r="D78" s="29"/>
      <c r="E78" s="29"/>
      <c r="F78" s="29"/>
      <c r="G78" s="29"/>
      <c r="H78" s="28">
        <f>I78+J78+K78+L78</f>
        <v>0</v>
      </c>
      <c r="I78" s="28">
        <v>0</v>
      </c>
      <c r="J78" s="28">
        <v>0</v>
      </c>
      <c r="K78" s="28">
        <v>0</v>
      </c>
      <c r="L78" s="28">
        <v>0</v>
      </c>
    </row>
    <row r="79" spans="1:12" ht="39.75" customHeight="1">
      <c r="A79" s="10">
        <v>34</v>
      </c>
      <c r="B79" s="54" t="s">
        <v>150</v>
      </c>
      <c r="C79" s="29" t="s">
        <v>103</v>
      </c>
      <c r="D79" s="29"/>
      <c r="E79" s="29"/>
      <c r="F79" s="29"/>
      <c r="G79" s="29"/>
      <c r="H79" s="28">
        <f>I79+J79+K79+L79</f>
        <v>0</v>
      </c>
      <c r="I79" s="28">
        <f>J79+K79</f>
        <v>0</v>
      </c>
      <c r="J79" s="28">
        <v>0</v>
      </c>
      <c r="K79" s="28">
        <v>0</v>
      </c>
      <c r="L79" s="28">
        <v>0</v>
      </c>
    </row>
    <row r="80" spans="1:12" s="16" customFormat="1" ht="27" customHeight="1">
      <c r="A80" s="10">
        <v>35</v>
      </c>
      <c r="B80" s="54" t="s">
        <v>150</v>
      </c>
      <c r="C80" s="29" t="s">
        <v>104</v>
      </c>
      <c r="D80" s="29"/>
      <c r="E80" s="29"/>
      <c r="F80" s="29"/>
      <c r="G80" s="29"/>
      <c r="H80" s="28">
        <f>I80+J80+K80+L80</f>
        <v>0</v>
      </c>
      <c r="I80" s="28">
        <f>J80+K80</f>
        <v>0</v>
      </c>
      <c r="J80" s="28">
        <v>0</v>
      </c>
      <c r="K80" s="28">
        <v>0</v>
      </c>
      <c r="L80" s="28">
        <v>0</v>
      </c>
    </row>
    <row r="81" spans="1:12" ht="27" customHeight="1">
      <c r="A81" s="9"/>
      <c r="B81" s="50"/>
      <c r="C81" s="26" t="s">
        <v>7</v>
      </c>
      <c r="D81" s="26"/>
      <c r="E81" s="26"/>
      <c r="F81" s="26"/>
      <c r="G81" s="26"/>
      <c r="H81" s="30"/>
      <c r="I81" s="30">
        <f>SUM(I68:I80)</f>
        <v>135</v>
      </c>
      <c r="J81" s="30">
        <f>SUM(J68:J80)</f>
        <v>100</v>
      </c>
      <c r="K81" s="30">
        <f>SUM(K68:K80)</f>
        <v>0</v>
      </c>
      <c r="L81" s="30">
        <f>SUM(L68:L80)</f>
        <v>0</v>
      </c>
    </row>
    <row r="82" spans="1:12" ht="27" customHeight="1">
      <c r="A82" s="9"/>
      <c r="B82" s="50"/>
      <c r="C82" s="69" t="s">
        <v>8</v>
      </c>
      <c r="D82" s="70"/>
      <c r="E82" s="70"/>
      <c r="F82" s="70"/>
      <c r="G82" s="70"/>
      <c r="H82" s="70"/>
      <c r="I82" s="70"/>
      <c r="J82" s="70"/>
      <c r="K82" s="70"/>
      <c r="L82" s="70"/>
    </row>
    <row r="83" spans="1:12" ht="27" customHeight="1">
      <c r="A83" s="9"/>
      <c r="B83" s="50"/>
      <c r="C83" s="26" t="s">
        <v>26</v>
      </c>
      <c r="D83" s="26"/>
      <c r="E83" s="26"/>
      <c r="F83" s="26"/>
      <c r="G83" s="26"/>
      <c r="H83" s="28"/>
      <c r="I83" s="28"/>
      <c r="J83" s="28"/>
      <c r="K83" s="28"/>
      <c r="L83" s="28"/>
    </row>
    <row r="84" spans="1:12" ht="27" customHeight="1">
      <c r="A84" s="9">
        <v>36</v>
      </c>
      <c r="B84" s="54" t="s">
        <v>150</v>
      </c>
      <c r="C84" s="29" t="s">
        <v>105</v>
      </c>
      <c r="D84" s="29"/>
      <c r="E84" s="29"/>
      <c r="F84" s="29"/>
      <c r="G84" s="29"/>
      <c r="H84" s="28">
        <f>I84+J84+K84+L84</f>
        <v>0</v>
      </c>
      <c r="I84" s="28">
        <f>J84+K84</f>
        <v>0</v>
      </c>
      <c r="J84" s="28">
        <v>0</v>
      </c>
      <c r="K84" s="28">
        <v>0</v>
      </c>
      <c r="L84" s="28">
        <v>0</v>
      </c>
    </row>
    <row r="85" spans="1:12" ht="27" customHeight="1">
      <c r="A85" s="9"/>
      <c r="B85" s="50"/>
      <c r="C85" s="26" t="s">
        <v>13</v>
      </c>
      <c r="D85" s="26"/>
      <c r="E85" s="26"/>
      <c r="F85" s="26"/>
      <c r="G85" s="26"/>
      <c r="H85" s="28">
        <f>I85+J85+K85+L85</f>
        <v>0</v>
      </c>
      <c r="I85" s="30">
        <f>SUM(I82:I84)</f>
        <v>0</v>
      </c>
      <c r="J85" s="30">
        <f>SUM(J82:J84)</f>
        <v>0</v>
      </c>
      <c r="K85" s="30">
        <f>SUM(K82:K84)</f>
        <v>0</v>
      </c>
      <c r="L85" s="30">
        <f>SUM(L82:L84)</f>
        <v>0</v>
      </c>
    </row>
    <row r="86" spans="1:12" ht="27" customHeight="1">
      <c r="A86" s="9"/>
      <c r="B86" s="50"/>
      <c r="C86" s="69" t="s">
        <v>14</v>
      </c>
      <c r="D86" s="70"/>
      <c r="E86" s="70"/>
      <c r="F86" s="70"/>
      <c r="G86" s="70"/>
      <c r="H86" s="70"/>
      <c r="I86" s="70"/>
      <c r="J86" s="70"/>
      <c r="K86" s="70"/>
      <c r="L86" s="70"/>
    </row>
    <row r="87" spans="1:12" ht="27" customHeight="1">
      <c r="A87" s="9"/>
      <c r="B87" s="50"/>
      <c r="C87" s="26" t="s">
        <v>15</v>
      </c>
      <c r="D87" s="26"/>
      <c r="E87" s="26"/>
      <c r="F87" s="26"/>
      <c r="G87" s="26"/>
      <c r="H87" s="28"/>
      <c r="I87" s="28"/>
      <c r="J87" s="28"/>
      <c r="K87" s="28"/>
      <c r="L87" s="28"/>
    </row>
    <row r="88" spans="1:12" ht="27" customHeight="1">
      <c r="A88" s="10">
        <v>37</v>
      </c>
      <c r="B88" s="54" t="s">
        <v>150</v>
      </c>
      <c r="C88" s="29" t="s">
        <v>106</v>
      </c>
      <c r="D88" s="29"/>
      <c r="E88" s="29"/>
      <c r="F88" s="29"/>
      <c r="G88" s="29"/>
      <c r="H88" s="28">
        <f>I88+J88+K88+L88</f>
        <v>0</v>
      </c>
      <c r="I88" s="28">
        <f>J88+K88</f>
        <v>0</v>
      </c>
      <c r="J88" s="28">
        <v>0</v>
      </c>
      <c r="K88" s="28">
        <v>0</v>
      </c>
      <c r="L88" s="28">
        <v>0</v>
      </c>
    </row>
    <row r="89" spans="1:12" ht="27" customHeight="1">
      <c r="A89" s="10">
        <v>38</v>
      </c>
      <c r="B89" s="54" t="s">
        <v>150</v>
      </c>
      <c r="C89" s="29" t="s">
        <v>107</v>
      </c>
      <c r="D89" s="29"/>
      <c r="E89" s="29"/>
      <c r="F89" s="29"/>
      <c r="G89" s="29"/>
      <c r="H89" s="28">
        <f>I89+J89+K89+L89</f>
        <v>0</v>
      </c>
      <c r="I89" s="28">
        <f>J89+K89</f>
        <v>0</v>
      </c>
      <c r="J89" s="28">
        <v>0</v>
      </c>
      <c r="K89" s="28">
        <v>0</v>
      </c>
      <c r="L89" s="28">
        <v>0</v>
      </c>
    </row>
    <row r="90" spans="1:12" s="16" customFormat="1" ht="27" customHeight="1">
      <c r="A90" s="10">
        <v>39</v>
      </c>
      <c r="B90" s="54" t="s">
        <v>150</v>
      </c>
      <c r="C90" s="29" t="s">
        <v>108</v>
      </c>
      <c r="D90" s="29"/>
      <c r="E90" s="29"/>
      <c r="F90" s="29"/>
      <c r="G90" s="29"/>
      <c r="H90" s="28">
        <f>I90+J90+K90+L90</f>
        <v>0</v>
      </c>
      <c r="I90" s="28">
        <f>J90+K90</f>
        <v>0</v>
      </c>
      <c r="J90" s="28">
        <v>0</v>
      </c>
      <c r="K90" s="28">
        <v>0</v>
      </c>
      <c r="L90" s="28">
        <v>0</v>
      </c>
    </row>
    <row r="91" spans="1:12" ht="27" customHeight="1">
      <c r="A91" s="10">
        <v>40</v>
      </c>
      <c r="B91" s="54" t="s">
        <v>150</v>
      </c>
      <c r="C91" s="29" t="s">
        <v>110</v>
      </c>
      <c r="D91" s="29"/>
      <c r="E91" s="29"/>
      <c r="F91" s="29"/>
      <c r="G91" s="29"/>
      <c r="H91" s="28">
        <f>I91+J91+K91+L91</f>
        <v>0</v>
      </c>
      <c r="I91" s="28">
        <f>J91+K91</f>
        <v>0</v>
      </c>
      <c r="J91" s="28">
        <v>0</v>
      </c>
      <c r="K91" s="28">
        <v>0</v>
      </c>
      <c r="L91" s="28">
        <v>0</v>
      </c>
    </row>
    <row r="92" spans="1:12" ht="27" customHeight="1">
      <c r="A92" s="10">
        <v>41</v>
      </c>
      <c r="B92" s="54" t="s">
        <v>150</v>
      </c>
      <c r="C92" s="29" t="s">
        <v>109</v>
      </c>
      <c r="D92" s="29"/>
      <c r="E92" s="29"/>
      <c r="F92" s="29"/>
      <c r="G92" s="29"/>
      <c r="H92" s="28">
        <f>I92+J92+K92+L92</f>
        <v>0</v>
      </c>
      <c r="I92" s="28">
        <f>J92+K92</f>
        <v>0</v>
      </c>
      <c r="J92" s="28">
        <v>0</v>
      </c>
      <c r="K92" s="28">
        <v>0</v>
      </c>
      <c r="L92" s="28">
        <v>0</v>
      </c>
    </row>
    <row r="93" spans="1:12" ht="27" customHeight="1">
      <c r="A93" s="9"/>
      <c r="B93" s="50"/>
      <c r="C93" s="26" t="s">
        <v>27</v>
      </c>
      <c r="D93" s="26"/>
      <c r="E93" s="26"/>
      <c r="F93" s="26"/>
      <c r="G93" s="26"/>
      <c r="H93" s="28"/>
      <c r="I93" s="28"/>
      <c r="J93" s="28"/>
      <c r="K93" s="28"/>
      <c r="L93" s="28"/>
    </row>
    <row r="94" spans="1:12" ht="27" customHeight="1">
      <c r="A94" s="10">
        <v>42</v>
      </c>
      <c r="B94" s="54" t="s">
        <v>150</v>
      </c>
      <c r="C94" s="29" t="s">
        <v>63</v>
      </c>
      <c r="D94" s="29"/>
      <c r="E94" s="29"/>
      <c r="F94" s="29"/>
      <c r="G94" s="29"/>
      <c r="H94" s="28">
        <f>I94+J94+K94+L94</f>
        <v>300</v>
      </c>
      <c r="I94" s="31">
        <v>100</v>
      </c>
      <c r="J94" s="28">
        <v>200</v>
      </c>
      <c r="K94" s="28">
        <v>0</v>
      </c>
      <c r="L94" s="28">
        <v>0</v>
      </c>
    </row>
    <row r="95" spans="1:12" ht="27" customHeight="1">
      <c r="A95" s="9"/>
      <c r="B95" s="50"/>
      <c r="C95" s="26" t="s">
        <v>17</v>
      </c>
      <c r="D95" s="26"/>
      <c r="E95" s="26"/>
      <c r="F95" s="26"/>
      <c r="G95" s="26"/>
      <c r="H95" s="28"/>
      <c r="I95" s="28"/>
      <c r="J95" s="28"/>
      <c r="K95" s="28"/>
      <c r="L95" s="28"/>
    </row>
    <row r="96" spans="1:12" ht="27" customHeight="1">
      <c r="A96" s="9">
        <v>43</v>
      </c>
      <c r="B96" s="54" t="s">
        <v>150</v>
      </c>
      <c r="C96" s="29" t="s">
        <v>111</v>
      </c>
      <c r="D96" s="29"/>
      <c r="E96" s="29"/>
      <c r="F96" s="29"/>
      <c r="G96" s="29"/>
      <c r="H96" s="28">
        <f>I96+J96+K96+L96</f>
        <v>0</v>
      </c>
      <c r="I96" s="28">
        <f>J96+K96</f>
        <v>0</v>
      </c>
      <c r="J96" s="28">
        <v>0</v>
      </c>
      <c r="K96" s="28">
        <v>0</v>
      </c>
      <c r="L96" s="28">
        <v>0</v>
      </c>
    </row>
    <row r="97" spans="1:12" ht="27" customHeight="1">
      <c r="A97" s="9"/>
      <c r="B97" s="50"/>
      <c r="C97" s="26" t="s">
        <v>18</v>
      </c>
      <c r="D97" s="26"/>
      <c r="E97" s="26"/>
      <c r="F97" s="26"/>
      <c r="G97" s="26"/>
      <c r="H97" s="28"/>
      <c r="I97" s="28"/>
      <c r="J97" s="28"/>
      <c r="K97" s="28"/>
      <c r="L97" s="28"/>
    </row>
    <row r="98" spans="1:12" ht="27" customHeight="1">
      <c r="A98" s="9">
        <v>44</v>
      </c>
      <c r="B98" s="54" t="s">
        <v>150</v>
      </c>
      <c r="C98" s="29" t="s">
        <v>112</v>
      </c>
      <c r="D98" s="29"/>
      <c r="E98" s="29"/>
      <c r="F98" s="29"/>
      <c r="G98" s="29"/>
      <c r="H98" s="28">
        <f>I98+J98+K98+L98</f>
        <v>0</v>
      </c>
      <c r="I98" s="28">
        <f>J98+K98</f>
        <v>0</v>
      </c>
      <c r="J98" s="28">
        <v>0</v>
      </c>
      <c r="K98" s="28">
        <v>0</v>
      </c>
      <c r="L98" s="28">
        <v>0</v>
      </c>
    </row>
    <row r="99" spans="1:12" ht="27" customHeight="1">
      <c r="A99" s="9"/>
      <c r="B99" s="50"/>
      <c r="C99" s="26" t="s">
        <v>19</v>
      </c>
      <c r="D99" s="26"/>
      <c r="E99" s="26"/>
      <c r="F99" s="26"/>
      <c r="G99" s="26"/>
      <c r="H99" s="28">
        <f>I99+J99+K99+L99</f>
        <v>300</v>
      </c>
      <c r="I99" s="30">
        <f>SUM(I86:I98)</f>
        <v>100</v>
      </c>
      <c r="J99" s="30">
        <f>SUM(J86:J98)</f>
        <v>200</v>
      </c>
      <c r="K99" s="30">
        <f>SUM(K86:K98)</f>
        <v>0</v>
      </c>
      <c r="L99" s="30">
        <f>SUM(L86:L98)</f>
        <v>0</v>
      </c>
    </row>
    <row r="100" spans="1:12" ht="27" customHeight="1">
      <c r="A100" s="9"/>
      <c r="B100" s="50"/>
      <c r="C100" s="69" t="s">
        <v>20</v>
      </c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 ht="27" customHeight="1">
      <c r="A101" s="9"/>
      <c r="B101" s="50"/>
      <c r="C101" s="26" t="s">
        <v>21</v>
      </c>
      <c r="D101" s="26"/>
      <c r="E101" s="26"/>
      <c r="F101" s="26"/>
      <c r="G101" s="26"/>
      <c r="H101" s="28"/>
      <c r="I101" s="28"/>
      <c r="J101" s="28"/>
      <c r="K101" s="28"/>
      <c r="L101" s="28"/>
    </row>
    <row r="102" spans="1:12" s="16" customFormat="1" ht="27" customHeight="1">
      <c r="A102" s="9">
        <v>45</v>
      </c>
      <c r="B102" s="54" t="s">
        <v>150</v>
      </c>
      <c r="C102" s="29" t="s">
        <v>151</v>
      </c>
      <c r="D102" s="29"/>
      <c r="E102" s="29"/>
      <c r="F102" s="29"/>
      <c r="G102" s="29"/>
      <c r="H102" s="28">
        <f>I102+J102+K102+L102</f>
        <v>60</v>
      </c>
      <c r="I102" s="28">
        <v>60</v>
      </c>
      <c r="J102" s="28">
        <v>0</v>
      </c>
      <c r="K102" s="28">
        <v>0</v>
      </c>
      <c r="L102" s="28">
        <v>0</v>
      </c>
    </row>
    <row r="103" spans="1:12" ht="27" customHeight="1">
      <c r="A103" s="9">
        <v>46</v>
      </c>
      <c r="B103" s="54" t="s">
        <v>150</v>
      </c>
      <c r="C103" s="29" t="s">
        <v>28</v>
      </c>
      <c r="D103" s="29"/>
      <c r="E103" s="29"/>
      <c r="F103" s="29"/>
      <c r="G103" s="29"/>
      <c r="H103" s="28">
        <f>I103+J103+K103+L103</f>
        <v>0</v>
      </c>
      <c r="I103" s="28">
        <f>J103+K103</f>
        <v>0</v>
      </c>
      <c r="J103" s="28">
        <v>0</v>
      </c>
      <c r="K103" s="28">
        <v>0</v>
      </c>
      <c r="L103" s="28">
        <v>0</v>
      </c>
    </row>
    <row r="104" spans="1:12" ht="27" customHeight="1">
      <c r="A104" s="9">
        <v>47</v>
      </c>
      <c r="B104" s="54" t="s">
        <v>150</v>
      </c>
      <c r="C104" s="29" t="s">
        <v>113</v>
      </c>
      <c r="D104" s="29"/>
      <c r="E104" s="29"/>
      <c r="F104" s="29"/>
      <c r="G104" s="29"/>
      <c r="H104" s="28">
        <f>I104+J104+K104+L104</f>
        <v>120</v>
      </c>
      <c r="I104" s="28">
        <v>120</v>
      </c>
      <c r="J104" s="28">
        <v>0</v>
      </c>
      <c r="K104" s="28">
        <v>0</v>
      </c>
      <c r="L104" s="28">
        <v>0</v>
      </c>
    </row>
    <row r="105" spans="1:12" ht="27" customHeight="1">
      <c r="A105" s="9"/>
      <c r="B105" s="50"/>
      <c r="C105" s="26" t="s">
        <v>22</v>
      </c>
      <c r="D105" s="26"/>
      <c r="E105" s="26"/>
      <c r="F105" s="26"/>
      <c r="G105" s="26"/>
      <c r="H105" s="28">
        <f>I105+J105+K105+L105</f>
        <v>180</v>
      </c>
      <c r="I105" s="30">
        <f>SUM(I102:I104)</f>
        <v>180</v>
      </c>
      <c r="J105" s="30">
        <f>SUM(J102:J103)</f>
        <v>0</v>
      </c>
      <c r="K105" s="30">
        <f>SUM(K102:K103)</f>
        <v>0</v>
      </c>
      <c r="L105" s="30">
        <f>SUM(L102:L103)</f>
        <v>0</v>
      </c>
    </row>
    <row r="106" spans="1:12" ht="27" customHeight="1">
      <c r="A106" s="9"/>
      <c r="B106" s="50"/>
      <c r="C106" s="26" t="s">
        <v>23</v>
      </c>
      <c r="D106" s="26"/>
      <c r="E106" s="26"/>
      <c r="F106" s="26"/>
      <c r="G106" s="26"/>
      <c r="H106" s="28">
        <f>I106+J106+K106+L106</f>
        <v>715</v>
      </c>
      <c r="I106" s="30">
        <f>I81+I85+I99+I105</f>
        <v>415</v>
      </c>
      <c r="J106" s="30">
        <f>J81+J85+J99+J105</f>
        <v>300</v>
      </c>
      <c r="K106" s="30">
        <f>K81+K85+K99+K105</f>
        <v>0</v>
      </c>
      <c r="L106" s="30">
        <f>L81+L85+L99+L105</f>
        <v>0</v>
      </c>
    </row>
    <row r="107" spans="1:12" ht="21.75" customHeight="1">
      <c r="A107" s="9"/>
      <c r="B107" s="50"/>
      <c r="C107" s="67" t="s">
        <v>29</v>
      </c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1:12" ht="12.75">
      <c r="A108" s="9"/>
      <c r="B108" s="50"/>
      <c r="C108" s="69" t="s">
        <v>1</v>
      </c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12" ht="27" customHeight="1">
      <c r="A109" s="9"/>
      <c r="B109" s="50"/>
      <c r="C109" s="26" t="s">
        <v>2</v>
      </c>
      <c r="D109" s="26"/>
      <c r="E109" s="26"/>
      <c r="F109" s="26"/>
      <c r="G109" s="26"/>
      <c r="H109" s="2"/>
      <c r="I109" s="2"/>
      <c r="J109" s="2"/>
      <c r="K109" s="2"/>
      <c r="L109" s="2"/>
    </row>
    <row r="110" spans="1:12" s="16" customFormat="1" ht="38.25">
      <c r="A110" s="9">
        <v>48</v>
      </c>
      <c r="B110" s="54" t="s">
        <v>152</v>
      </c>
      <c r="C110" s="29" t="s">
        <v>114</v>
      </c>
      <c r="D110" s="29"/>
      <c r="E110" s="29"/>
      <c r="F110" s="29"/>
      <c r="G110" s="29"/>
      <c r="H110" s="28">
        <f>I110+J110+K110+L110</f>
        <v>100</v>
      </c>
      <c r="I110" s="33">
        <v>100</v>
      </c>
      <c r="J110" s="33">
        <v>0</v>
      </c>
      <c r="K110" s="33">
        <v>0</v>
      </c>
      <c r="L110" s="33"/>
    </row>
    <row r="111" spans="1:12" ht="55.5" customHeight="1">
      <c r="A111" s="9">
        <v>49</v>
      </c>
      <c r="B111" s="50">
        <v>600</v>
      </c>
      <c r="C111" s="29" t="s">
        <v>55</v>
      </c>
      <c r="D111" s="29"/>
      <c r="E111" s="29"/>
      <c r="F111" s="29"/>
      <c r="G111" s="29"/>
      <c r="H111" s="28">
        <f>I111+J111+K111+L111</f>
        <v>0</v>
      </c>
      <c r="I111" s="34">
        <v>0</v>
      </c>
      <c r="J111" s="33">
        <v>0</v>
      </c>
      <c r="K111" s="33">
        <v>0</v>
      </c>
      <c r="L111" s="33">
        <v>0</v>
      </c>
    </row>
    <row r="112" spans="1:12" ht="27" customHeight="1">
      <c r="A112" s="9"/>
      <c r="B112" s="50"/>
      <c r="C112" s="26" t="s">
        <v>6</v>
      </c>
      <c r="D112" s="26"/>
      <c r="E112" s="26"/>
      <c r="F112" s="26"/>
      <c r="G112" s="26"/>
      <c r="H112" s="28"/>
      <c r="I112" s="28"/>
      <c r="J112" s="28"/>
      <c r="K112" s="28"/>
      <c r="L112" s="28"/>
    </row>
    <row r="113" spans="1:12" ht="27" customHeight="1">
      <c r="A113" s="9"/>
      <c r="B113" s="50"/>
      <c r="C113" s="26" t="s">
        <v>7</v>
      </c>
      <c r="D113" s="26"/>
      <c r="E113" s="26"/>
      <c r="F113" s="26"/>
      <c r="G113" s="26"/>
      <c r="H113" s="28">
        <f>I113+J113+K113+L113</f>
        <v>100</v>
      </c>
      <c r="I113" s="30">
        <f>SUM(I110:I112)</f>
        <v>100</v>
      </c>
      <c r="J113" s="30">
        <f>SUM(J110:J112)</f>
        <v>0</v>
      </c>
      <c r="K113" s="30">
        <f>SUM(K110:K112)</f>
        <v>0</v>
      </c>
      <c r="L113" s="30">
        <f>SUM(L110:L112)</f>
        <v>0</v>
      </c>
    </row>
    <row r="114" spans="1:12" ht="27" customHeight="1">
      <c r="A114" s="9"/>
      <c r="B114" s="50"/>
      <c r="C114" s="69" t="s">
        <v>8</v>
      </c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 ht="27" customHeight="1">
      <c r="A115" s="9"/>
      <c r="B115" s="50"/>
      <c r="C115" s="26" t="s">
        <v>10</v>
      </c>
      <c r="D115" s="26"/>
      <c r="E115" s="26"/>
      <c r="F115" s="26"/>
      <c r="G115" s="26"/>
      <c r="H115" s="28"/>
      <c r="I115" s="28"/>
      <c r="J115" s="28"/>
      <c r="K115" s="28"/>
      <c r="L115" s="28"/>
    </row>
    <row r="116" spans="1:12" ht="27" customHeight="1">
      <c r="A116" s="9"/>
      <c r="B116" s="50"/>
      <c r="C116" s="26" t="s">
        <v>13</v>
      </c>
      <c r="D116" s="26"/>
      <c r="E116" s="26"/>
      <c r="F116" s="26"/>
      <c r="G116" s="26"/>
      <c r="H116" s="28">
        <f>I116+J116+K116+L116</f>
        <v>0</v>
      </c>
      <c r="I116" s="30">
        <f>SUM(I114:I115)</f>
        <v>0</v>
      </c>
      <c r="J116" s="30">
        <f>SUM(J114:J115)</f>
        <v>0</v>
      </c>
      <c r="K116" s="30">
        <f>SUM(K114:K115)</f>
        <v>0</v>
      </c>
      <c r="L116" s="30">
        <f>SUM(L114:L115)</f>
        <v>0</v>
      </c>
    </row>
    <row r="117" spans="1:12" ht="27" customHeight="1">
      <c r="A117" s="9"/>
      <c r="B117" s="50"/>
      <c r="C117" s="69" t="s">
        <v>14</v>
      </c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 ht="27" customHeight="1">
      <c r="A118" s="9"/>
      <c r="B118" s="50"/>
      <c r="C118" s="26" t="s">
        <v>27</v>
      </c>
      <c r="D118" s="26"/>
      <c r="E118" s="26"/>
      <c r="F118" s="26"/>
      <c r="G118" s="26"/>
      <c r="H118" s="28"/>
      <c r="I118" s="28"/>
      <c r="J118" s="28"/>
      <c r="K118" s="28"/>
      <c r="L118" s="28"/>
    </row>
    <row r="119" spans="1:12" ht="47.25" customHeight="1">
      <c r="A119" s="10">
        <v>50</v>
      </c>
      <c r="B119" s="11">
        <v>600</v>
      </c>
      <c r="C119" s="29" t="s">
        <v>116</v>
      </c>
      <c r="D119" s="29"/>
      <c r="E119" s="29"/>
      <c r="F119" s="29"/>
      <c r="G119" s="29"/>
      <c r="H119" s="28">
        <f>I119+J119+K119+L119</f>
        <v>0</v>
      </c>
      <c r="I119" s="33">
        <f>J119+K119</f>
        <v>0</v>
      </c>
      <c r="J119" s="35">
        <v>0</v>
      </c>
      <c r="K119" s="35">
        <v>0</v>
      </c>
      <c r="L119" s="33">
        <v>0</v>
      </c>
    </row>
    <row r="120" spans="1:12" ht="81.75" customHeight="1">
      <c r="A120" s="10">
        <v>51</v>
      </c>
      <c r="B120" s="11">
        <v>600</v>
      </c>
      <c r="C120" s="29" t="s">
        <v>117</v>
      </c>
      <c r="D120" s="29"/>
      <c r="E120" s="29"/>
      <c r="F120" s="29"/>
      <c r="G120" s="29"/>
      <c r="H120" s="28">
        <f>I120+J120+K120+L120</f>
        <v>50</v>
      </c>
      <c r="I120" s="33">
        <v>50</v>
      </c>
      <c r="J120" s="35">
        <v>0</v>
      </c>
      <c r="K120" s="35">
        <v>0</v>
      </c>
      <c r="L120" s="33">
        <v>0</v>
      </c>
    </row>
    <row r="121" spans="1:12" ht="27" customHeight="1">
      <c r="A121" s="9"/>
      <c r="B121" s="50"/>
      <c r="C121" s="26" t="s">
        <v>17</v>
      </c>
      <c r="D121" s="26"/>
      <c r="E121" s="26"/>
      <c r="F121" s="26"/>
      <c r="G121" s="26"/>
      <c r="H121" s="28"/>
      <c r="I121" s="28"/>
      <c r="J121" s="28"/>
      <c r="K121" s="28"/>
      <c r="L121" s="28"/>
    </row>
    <row r="122" spans="1:12" ht="27" customHeight="1">
      <c r="A122" s="9"/>
      <c r="B122" s="50"/>
      <c r="C122" s="26" t="s">
        <v>18</v>
      </c>
      <c r="D122" s="26"/>
      <c r="E122" s="26"/>
      <c r="F122" s="26"/>
      <c r="G122" s="26"/>
      <c r="H122" s="28"/>
      <c r="I122" s="28"/>
      <c r="J122" s="28"/>
      <c r="K122" s="28"/>
      <c r="L122" s="28"/>
    </row>
    <row r="123" spans="1:12" s="4" customFormat="1" ht="27" customHeight="1">
      <c r="A123" s="9">
        <v>52</v>
      </c>
      <c r="B123" s="50">
        <v>600</v>
      </c>
      <c r="C123" s="29" t="s">
        <v>118</v>
      </c>
      <c r="D123" s="29"/>
      <c r="E123" s="29"/>
      <c r="F123" s="29"/>
      <c r="G123" s="29"/>
      <c r="H123" s="28">
        <f>I123+J123+K123+L123</f>
        <v>68</v>
      </c>
      <c r="I123" s="28">
        <v>68</v>
      </c>
      <c r="J123" s="28">
        <v>0</v>
      </c>
      <c r="K123" s="28">
        <v>0</v>
      </c>
      <c r="L123" s="28">
        <v>0</v>
      </c>
    </row>
    <row r="124" spans="1:12" ht="27" customHeight="1">
      <c r="A124" s="9"/>
      <c r="B124" s="50"/>
      <c r="C124" s="26" t="s">
        <v>19</v>
      </c>
      <c r="D124" s="26"/>
      <c r="E124" s="26"/>
      <c r="F124" s="26"/>
      <c r="G124" s="26"/>
      <c r="H124" s="28">
        <f>I124+J124+K124+L124</f>
        <v>118</v>
      </c>
      <c r="I124" s="30">
        <f>SUM(I118:I123)</f>
        <v>118</v>
      </c>
      <c r="J124" s="30">
        <f>SUM(J118:J123)</f>
        <v>0</v>
      </c>
      <c r="K124" s="30">
        <f>SUM(K118:K123)</f>
        <v>0</v>
      </c>
      <c r="L124" s="30">
        <f>SUM(L118:L123)</f>
        <v>0</v>
      </c>
    </row>
    <row r="125" spans="1:12" ht="27" customHeight="1">
      <c r="A125" s="9"/>
      <c r="B125" s="50"/>
      <c r="C125" s="69" t="s">
        <v>20</v>
      </c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27" customHeight="1">
      <c r="A126" s="9"/>
      <c r="B126" s="50"/>
      <c r="C126" s="26" t="s">
        <v>21</v>
      </c>
      <c r="D126" s="26"/>
      <c r="E126" s="26"/>
      <c r="F126" s="26"/>
      <c r="G126" s="26"/>
      <c r="H126" s="28"/>
      <c r="I126" s="28"/>
      <c r="J126" s="28"/>
      <c r="K126" s="28"/>
      <c r="L126" s="28"/>
    </row>
    <row r="127" spans="1:12" ht="27" customHeight="1">
      <c r="A127" s="9">
        <v>53</v>
      </c>
      <c r="B127" s="50">
        <v>600</v>
      </c>
      <c r="C127" s="29" t="s">
        <v>70</v>
      </c>
      <c r="D127" s="29"/>
      <c r="E127" s="29"/>
      <c r="F127" s="29"/>
      <c r="G127" s="29"/>
      <c r="H127" s="28">
        <f>I127+J127+K127+L127</f>
        <v>200</v>
      </c>
      <c r="I127" s="31">
        <v>200</v>
      </c>
      <c r="J127" s="28">
        <v>0</v>
      </c>
      <c r="K127" s="28">
        <v>0</v>
      </c>
      <c r="L127" s="28">
        <v>0</v>
      </c>
    </row>
    <row r="128" spans="1:12" ht="27" customHeight="1">
      <c r="A128" s="9">
        <v>54</v>
      </c>
      <c r="B128" s="50">
        <v>600</v>
      </c>
      <c r="C128" s="29" t="s">
        <v>119</v>
      </c>
      <c r="D128" s="29"/>
      <c r="E128" s="29"/>
      <c r="F128" s="29"/>
      <c r="G128" s="29"/>
      <c r="H128" s="28">
        <f>I128+J128+K128+L128</f>
        <v>100</v>
      </c>
      <c r="I128" s="31">
        <v>100</v>
      </c>
      <c r="J128" s="28">
        <v>0</v>
      </c>
      <c r="K128" s="28">
        <v>0</v>
      </c>
      <c r="L128" s="28">
        <v>0</v>
      </c>
    </row>
    <row r="129" spans="1:12" ht="27" customHeight="1">
      <c r="A129" s="9"/>
      <c r="B129" s="50"/>
      <c r="C129" s="26" t="s">
        <v>22</v>
      </c>
      <c r="D129" s="26"/>
      <c r="E129" s="26"/>
      <c r="F129" s="26"/>
      <c r="G129" s="26"/>
      <c r="H129" s="28">
        <f>I129+J129+K129+L129</f>
        <v>300</v>
      </c>
      <c r="I129" s="30">
        <f>SUM(I125:I128)</f>
        <v>300</v>
      </c>
      <c r="J129" s="30">
        <f>SUM(J125:J127)</f>
        <v>0</v>
      </c>
      <c r="K129" s="30">
        <f>SUM(K125:K127)</f>
        <v>0</v>
      </c>
      <c r="L129" s="30">
        <f>SUM(L125:L127)</f>
        <v>0</v>
      </c>
    </row>
    <row r="130" spans="1:12" ht="27" customHeight="1">
      <c r="A130" s="9"/>
      <c r="B130" s="50"/>
      <c r="C130" s="26" t="s">
        <v>23</v>
      </c>
      <c r="D130" s="26"/>
      <c r="E130" s="26"/>
      <c r="F130" s="26"/>
      <c r="G130" s="26"/>
      <c r="H130" s="28">
        <f>I130+J130+K130+L130</f>
        <v>518</v>
      </c>
      <c r="I130" s="30">
        <f>I113+I116+I124+I129</f>
        <v>518</v>
      </c>
      <c r="J130" s="30">
        <f>J113+J116+J124+J129</f>
        <v>0</v>
      </c>
      <c r="K130" s="30">
        <f>K113+K116+K124+K129</f>
        <v>0</v>
      </c>
      <c r="L130" s="30">
        <f>L113+L116+L124+L129</f>
        <v>0</v>
      </c>
    </row>
    <row r="131" spans="1:12" ht="16.5" customHeight="1">
      <c r="A131" s="9"/>
      <c r="B131" s="50"/>
      <c r="C131" s="67" t="s">
        <v>31</v>
      </c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2" ht="12.75">
      <c r="A132" s="9"/>
      <c r="B132" s="50"/>
      <c r="C132" s="69" t="s">
        <v>1</v>
      </c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ht="27" customHeight="1">
      <c r="A133" s="9"/>
      <c r="B133" s="50"/>
      <c r="C133" s="26" t="s">
        <v>2</v>
      </c>
      <c r="D133" s="26"/>
      <c r="E133" s="26"/>
      <c r="F133" s="26"/>
      <c r="G133" s="26"/>
      <c r="H133" s="28"/>
      <c r="I133" s="28"/>
      <c r="J133" s="28"/>
      <c r="K133" s="28"/>
      <c r="L133" s="28"/>
    </row>
    <row r="134" spans="1:12" ht="27" customHeight="1">
      <c r="A134" s="9">
        <v>55</v>
      </c>
      <c r="B134" s="50">
        <v>600</v>
      </c>
      <c r="C134" s="29" t="s">
        <v>154</v>
      </c>
      <c r="D134" s="29"/>
      <c r="E134" s="29"/>
      <c r="F134" s="29"/>
      <c r="G134" s="29"/>
      <c r="H134" s="28">
        <f>I134+J134+K134+L134</f>
        <v>0</v>
      </c>
      <c r="I134" s="31">
        <v>0</v>
      </c>
      <c r="J134" s="36">
        <v>0</v>
      </c>
      <c r="K134" s="28">
        <v>0</v>
      </c>
      <c r="L134" s="28">
        <v>0</v>
      </c>
    </row>
    <row r="135" spans="1:12" ht="65.25" customHeight="1">
      <c r="A135" s="9">
        <v>56</v>
      </c>
      <c r="B135" s="50">
        <v>600</v>
      </c>
      <c r="C135" s="29" t="s">
        <v>120</v>
      </c>
      <c r="D135" s="29"/>
      <c r="E135" s="29"/>
      <c r="F135" s="29"/>
      <c r="G135" s="29"/>
      <c r="H135" s="28">
        <f>I135+J135+K135+L135</f>
        <v>1430</v>
      </c>
      <c r="I135" s="28">
        <v>1430</v>
      </c>
      <c r="J135" s="36">
        <v>0</v>
      </c>
      <c r="K135" s="28">
        <v>0</v>
      </c>
      <c r="L135" s="28">
        <v>0</v>
      </c>
    </row>
    <row r="136" spans="1:12" ht="27" customHeight="1">
      <c r="A136" s="9"/>
      <c r="B136" s="50"/>
      <c r="C136" s="26" t="s">
        <v>3</v>
      </c>
      <c r="D136" s="26"/>
      <c r="E136" s="26"/>
      <c r="F136" s="26"/>
      <c r="G136" s="26"/>
      <c r="H136" s="28"/>
      <c r="I136" s="28"/>
      <c r="J136" s="28"/>
      <c r="K136" s="28"/>
      <c r="L136" s="28"/>
    </row>
    <row r="137" spans="1:12" ht="27" customHeight="1">
      <c r="A137" s="10"/>
      <c r="B137" s="11"/>
      <c r="C137" s="26" t="s">
        <v>30</v>
      </c>
      <c r="D137" s="26"/>
      <c r="E137" s="26"/>
      <c r="F137" s="26"/>
      <c r="G137" s="26"/>
      <c r="H137" s="28"/>
      <c r="I137" s="28"/>
      <c r="J137" s="28"/>
      <c r="K137" s="28"/>
      <c r="L137" s="28"/>
    </row>
    <row r="138" spans="1:12" s="16" customFormat="1" ht="27" customHeight="1">
      <c r="A138" s="9">
        <v>57</v>
      </c>
      <c r="B138" s="50">
        <v>600</v>
      </c>
      <c r="C138" s="29" t="s">
        <v>121</v>
      </c>
      <c r="D138" s="29"/>
      <c r="E138" s="29"/>
      <c r="F138" s="29"/>
      <c r="G138" s="29"/>
      <c r="H138" s="28">
        <f aca="true" t="shared" si="2" ref="H138:H147">I138+J138+K138+L138</f>
        <v>1450</v>
      </c>
      <c r="I138" s="28">
        <v>1450</v>
      </c>
      <c r="J138" s="28">
        <v>0</v>
      </c>
      <c r="K138" s="28">
        <v>0</v>
      </c>
      <c r="L138" s="28">
        <v>0</v>
      </c>
    </row>
    <row r="139" spans="1:12" ht="27" customHeight="1">
      <c r="A139" s="9">
        <v>58</v>
      </c>
      <c r="B139" s="50">
        <v>600</v>
      </c>
      <c r="C139" s="29" t="s">
        <v>122</v>
      </c>
      <c r="D139" s="29"/>
      <c r="E139" s="29"/>
      <c r="F139" s="29"/>
      <c r="G139" s="29"/>
      <c r="H139" s="28">
        <f t="shared" si="2"/>
        <v>0</v>
      </c>
      <c r="I139" s="28">
        <f aca="true" t="shared" si="3" ref="I139:I145">J139+K139</f>
        <v>0</v>
      </c>
      <c r="J139" s="28">
        <v>0</v>
      </c>
      <c r="K139" s="28">
        <v>0</v>
      </c>
      <c r="L139" s="28">
        <v>0</v>
      </c>
    </row>
    <row r="140" spans="1:12" ht="27" customHeight="1">
      <c r="A140" s="9">
        <v>59</v>
      </c>
      <c r="B140" s="50">
        <v>600</v>
      </c>
      <c r="C140" s="29" t="s">
        <v>123</v>
      </c>
      <c r="D140" s="29"/>
      <c r="E140" s="29"/>
      <c r="F140" s="29"/>
      <c r="G140" s="29"/>
      <c r="H140" s="28">
        <f t="shared" si="2"/>
        <v>0</v>
      </c>
      <c r="I140" s="28">
        <f t="shared" si="3"/>
        <v>0</v>
      </c>
      <c r="J140" s="28">
        <v>0</v>
      </c>
      <c r="K140" s="28">
        <v>0</v>
      </c>
      <c r="L140" s="28">
        <v>0</v>
      </c>
    </row>
    <row r="141" spans="1:12" ht="27" customHeight="1">
      <c r="A141" s="9">
        <v>60</v>
      </c>
      <c r="B141" s="50">
        <v>600</v>
      </c>
      <c r="C141" s="29" t="s">
        <v>158</v>
      </c>
      <c r="D141" s="29"/>
      <c r="E141" s="29"/>
      <c r="F141" s="29"/>
      <c r="G141" s="29"/>
      <c r="H141" s="28">
        <f t="shared" si="2"/>
        <v>180</v>
      </c>
      <c r="I141" s="28">
        <v>180</v>
      </c>
      <c r="J141" s="28">
        <v>0</v>
      </c>
      <c r="K141" s="28">
        <v>0</v>
      </c>
      <c r="L141" s="28">
        <v>0</v>
      </c>
    </row>
    <row r="142" spans="1:12" s="18" customFormat="1" ht="27" customHeight="1">
      <c r="A142" s="9">
        <v>61</v>
      </c>
      <c r="B142" s="50">
        <v>600</v>
      </c>
      <c r="C142" s="29" t="s">
        <v>124</v>
      </c>
      <c r="D142" s="29"/>
      <c r="E142" s="29"/>
      <c r="F142" s="29"/>
      <c r="G142" s="29"/>
      <c r="H142" s="28">
        <f t="shared" si="2"/>
        <v>100</v>
      </c>
      <c r="I142" s="28">
        <v>100</v>
      </c>
      <c r="J142" s="30">
        <v>0</v>
      </c>
      <c r="K142" s="30">
        <v>0</v>
      </c>
      <c r="L142" s="28">
        <v>0</v>
      </c>
    </row>
    <row r="143" spans="1:12" ht="27" customHeight="1">
      <c r="A143" s="9"/>
      <c r="B143" s="50"/>
      <c r="C143" s="26" t="s">
        <v>6</v>
      </c>
      <c r="D143" s="26"/>
      <c r="E143" s="26"/>
      <c r="F143" s="26"/>
      <c r="G143" s="26"/>
      <c r="H143" s="28"/>
      <c r="I143" s="28"/>
      <c r="J143" s="28"/>
      <c r="K143" s="28"/>
      <c r="L143" s="28"/>
    </row>
    <row r="144" spans="1:12" ht="27" customHeight="1">
      <c r="A144" s="9">
        <v>62</v>
      </c>
      <c r="B144" s="50">
        <v>600</v>
      </c>
      <c r="C144" s="29" t="s">
        <v>155</v>
      </c>
      <c r="D144" s="29"/>
      <c r="E144" s="29"/>
      <c r="F144" s="29"/>
      <c r="G144" s="29"/>
      <c r="H144" s="28">
        <f t="shared" si="2"/>
        <v>0</v>
      </c>
      <c r="I144" s="28">
        <f t="shared" si="3"/>
        <v>0</v>
      </c>
      <c r="J144" s="28">
        <v>0</v>
      </c>
      <c r="K144" s="28">
        <v>0</v>
      </c>
      <c r="L144" s="28">
        <v>0</v>
      </c>
    </row>
    <row r="145" spans="1:12" s="16" customFormat="1" ht="27" customHeight="1">
      <c r="A145" s="9">
        <v>63</v>
      </c>
      <c r="B145" s="50">
        <v>600</v>
      </c>
      <c r="C145" s="29" t="s">
        <v>125</v>
      </c>
      <c r="D145" s="29"/>
      <c r="E145" s="29"/>
      <c r="F145" s="29"/>
      <c r="G145" s="29"/>
      <c r="H145" s="28">
        <f t="shared" si="2"/>
        <v>0</v>
      </c>
      <c r="I145" s="28">
        <f t="shared" si="3"/>
        <v>0</v>
      </c>
      <c r="J145" s="28">
        <v>0</v>
      </c>
      <c r="K145" s="28">
        <v>0</v>
      </c>
      <c r="L145" s="28">
        <v>0</v>
      </c>
    </row>
    <row r="146" spans="1:12" s="16" customFormat="1" ht="27" customHeight="1">
      <c r="A146" s="9">
        <v>64</v>
      </c>
      <c r="B146" s="50">
        <v>600</v>
      </c>
      <c r="C146" s="29" t="s">
        <v>156</v>
      </c>
      <c r="D146" s="29"/>
      <c r="E146" s="29"/>
      <c r="F146" s="29"/>
      <c r="G146" s="29"/>
      <c r="H146" s="28">
        <f t="shared" si="2"/>
        <v>0</v>
      </c>
      <c r="I146" s="28">
        <v>0</v>
      </c>
      <c r="J146" s="28">
        <v>0</v>
      </c>
      <c r="K146" s="28">
        <v>0</v>
      </c>
      <c r="L146" s="28">
        <v>0</v>
      </c>
    </row>
    <row r="147" spans="1:12" ht="27" customHeight="1">
      <c r="A147" s="9"/>
      <c r="B147" s="50"/>
      <c r="C147" s="26" t="s">
        <v>7</v>
      </c>
      <c r="D147" s="26"/>
      <c r="E147" s="26"/>
      <c r="F147" s="26"/>
      <c r="G147" s="26"/>
      <c r="H147" s="28">
        <f t="shared" si="2"/>
        <v>3160</v>
      </c>
      <c r="I147" s="30">
        <f>SUM(I133:I146)</f>
        <v>3160</v>
      </c>
      <c r="J147" s="30">
        <f>SUM(J133:J146)</f>
        <v>0</v>
      </c>
      <c r="K147" s="30">
        <f>SUM(K133:K146)</f>
        <v>0</v>
      </c>
      <c r="L147" s="30">
        <f>SUM(L133:L146)</f>
        <v>0</v>
      </c>
    </row>
    <row r="148" spans="1:12" ht="27" customHeight="1">
      <c r="A148" s="9"/>
      <c r="B148" s="50"/>
      <c r="C148" s="69" t="s">
        <v>8</v>
      </c>
      <c r="D148" s="70"/>
      <c r="E148" s="70"/>
      <c r="F148" s="70"/>
      <c r="G148" s="70"/>
      <c r="H148" s="70"/>
      <c r="I148" s="70"/>
      <c r="J148" s="70"/>
      <c r="K148" s="70"/>
      <c r="L148" s="70"/>
    </row>
    <row r="149" spans="1:12" ht="27" customHeight="1">
      <c r="A149" s="9"/>
      <c r="B149" s="50"/>
      <c r="C149" s="26" t="s">
        <v>9</v>
      </c>
      <c r="D149" s="26"/>
      <c r="E149" s="26"/>
      <c r="F149" s="26"/>
      <c r="G149" s="26"/>
      <c r="H149" s="28"/>
      <c r="I149" s="28"/>
      <c r="J149" s="28"/>
      <c r="K149" s="28"/>
      <c r="L149" s="28"/>
    </row>
    <row r="150" spans="1:12" ht="27" customHeight="1">
      <c r="A150" s="9"/>
      <c r="B150" s="50"/>
      <c r="C150" s="26" t="s">
        <v>32</v>
      </c>
      <c r="D150" s="26"/>
      <c r="E150" s="26"/>
      <c r="F150" s="26"/>
      <c r="G150" s="26"/>
      <c r="H150" s="28"/>
      <c r="I150" s="28"/>
      <c r="J150" s="28"/>
      <c r="K150" s="28"/>
      <c r="L150" s="28"/>
    </row>
    <row r="151" spans="1:12" s="16" customFormat="1" ht="41.25" customHeight="1">
      <c r="A151" s="9">
        <v>65</v>
      </c>
      <c r="B151" s="50">
        <v>600</v>
      </c>
      <c r="C151" s="29" t="s">
        <v>126</v>
      </c>
      <c r="D151" s="29"/>
      <c r="E151" s="29"/>
      <c r="F151" s="29"/>
      <c r="G151" s="29"/>
      <c r="H151" s="28">
        <f>I151+J151+K151+L151</f>
        <v>300</v>
      </c>
      <c r="I151" s="28">
        <v>100</v>
      </c>
      <c r="J151" s="28">
        <v>200</v>
      </c>
      <c r="K151" s="28">
        <v>0</v>
      </c>
      <c r="L151" s="28">
        <v>0</v>
      </c>
    </row>
    <row r="152" spans="1:12" ht="12.75">
      <c r="A152" s="9">
        <v>66</v>
      </c>
      <c r="B152" s="50">
        <v>600</v>
      </c>
      <c r="C152" s="29" t="s">
        <v>52</v>
      </c>
      <c r="D152" s="29"/>
      <c r="E152" s="29"/>
      <c r="F152" s="29"/>
      <c r="G152" s="29"/>
      <c r="H152" s="28">
        <f>I152+J152+K152+L152</f>
        <v>200</v>
      </c>
      <c r="I152" s="31">
        <v>200</v>
      </c>
      <c r="J152" s="28">
        <v>0</v>
      </c>
      <c r="K152" s="28">
        <v>0</v>
      </c>
      <c r="L152" s="28">
        <v>0</v>
      </c>
    </row>
    <row r="153" spans="1:12" ht="27" customHeight="1">
      <c r="A153" s="9"/>
      <c r="B153" s="50"/>
      <c r="C153" s="26" t="s">
        <v>13</v>
      </c>
      <c r="D153" s="26"/>
      <c r="E153" s="26"/>
      <c r="F153" s="26"/>
      <c r="G153" s="26"/>
      <c r="H153" s="28">
        <f>I153+J153+K153+L153</f>
        <v>500</v>
      </c>
      <c r="I153" s="30">
        <f>SUM(I149:I152)</f>
        <v>300</v>
      </c>
      <c r="J153" s="30">
        <f>SUM(J148:J152)</f>
        <v>200</v>
      </c>
      <c r="K153" s="30">
        <f>SUM(K148:K152)</f>
        <v>0</v>
      </c>
      <c r="L153" s="30">
        <f>SUM(L148:L152)</f>
        <v>0</v>
      </c>
    </row>
    <row r="154" spans="1:12" ht="27" customHeight="1">
      <c r="A154" s="9"/>
      <c r="B154" s="50"/>
      <c r="C154" s="69" t="s">
        <v>14</v>
      </c>
      <c r="D154" s="70"/>
      <c r="E154" s="70"/>
      <c r="F154" s="70"/>
      <c r="G154" s="70"/>
      <c r="H154" s="70"/>
      <c r="I154" s="70"/>
      <c r="J154" s="70"/>
      <c r="K154" s="70"/>
      <c r="L154" s="70"/>
    </row>
    <row r="155" spans="1:12" ht="27" customHeight="1">
      <c r="A155" s="9"/>
      <c r="B155" s="50"/>
      <c r="C155" s="26" t="s">
        <v>15</v>
      </c>
      <c r="D155" s="26"/>
      <c r="E155" s="26"/>
      <c r="F155" s="26"/>
      <c r="G155" s="26"/>
      <c r="H155" s="28"/>
      <c r="I155" s="28"/>
      <c r="J155" s="28"/>
      <c r="K155" s="28"/>
      <c r="L155" s="28"/>
    </row>
    <row r="156" spans="1:12" s="4" customFormat="1" ht="27" customHeight="1">
      <c r="A156" s="9">
        <v>67</v>
      </c>
      <c r="B156" s="50">
        <v>600</v>
      </c>
      <c r="C156" s="29" t="s">
        <v>71</v>
      </c>
      <c r="D156" s="29"/>
      <c r="E156" s="29"/>
      <c r="F156" s="29"/>
      <c r="G156" s="29"/>
      <c r="H156" s="28">
        <f aca="true" t="shared" si="4" ref="H156:H182">I156+J156+K156+L156</f>
        <v>155</v>
      </c>
      <c r="I156" s="28">
        <v>155</v>
      </c>
      <c r="J156" s="28">
        <v>0</v>
      </c>
      <c r="K156" s="28">
        <v>0</v>
      </c>
      <c r="L156" s="28">
        <v>0</v>
      </c>
    </row>
    <row r="157" spans="1:12" ht="27" customHeight="1">
      <c r="A157" s="9">
        <v>68</v>
      </c>
      <c r="B157" s="50">
        <v>600</v>
      </c>
      <c r="C157" s="29" t="s">
        <v>127</v>
      </c>
      <c r="D157" s="29"/>
      <c r="E157" s="29"/>
      <c r="F157" s="29"/>
      <c r="G157" s="29"/>
      <c r="H157" s="28">
        <f t="shared" si="4"/>
        <v>150</v>
      </c>
      <c r="I157" s="28">
        <v>150</v>
      </c>
      <c r="J157" s="28">
        <v>0</v>
      </c>
      <c r="K157" s="28">
        <v>0</v>
      </c>
      <c r="L157" s="28">
        <v>0</v>
      </c>
    </row>
    <row r="158" spans="1:12" ht="27" customHeight="1">
      <c r="A158" s="9">
        <v>69</v>
      </c>
      <c r="B158" s="50">
        <v>600</v>
      </c>
      <c r="C158" s="29" t="s">
        <v>134</v>
      </c>
      <c r="D158" s="29"/>
      <c r="E158" s="29"/>
      <c r="F158" s="29"/>
      <c r="G158" s="29"/>
      <c r="H158" s="28">
        <f t="shared" si="4"/>
        <v>300</v>
      </c>
      <c r="I158" s="28">
        <v>100</v>
      </c>
      <c r="J158" s="28">
        <v>200</v>
      </c>
      <c r="K158" s="28">
        <v>0</v>
      </c>
      <c r="L158" s="28">
        <v>0</v>
      </c>
    </row>
    <row r="159" spans="1:12" ht="27" customHeight="1">
      <c r="A159" s="9">
        <v>70</v>
      </c>
      <c r="B159" s="50">
        <v>600</v>
      </c>
      <c r="C159" s="29" t="s">
        <v>135</v>
      </c>
      <c r="D159" s="29"/>
      <c r="E159" s="29"/>
      <c r="F159" s="29"/>
      <c r="G159" s="29"/>
      <c r="H159" s="28">
        <f t="shared" si="4"/>
        <v>250</v>
      </c>
      <c r="I159" s="28">
        <v>100</v>
      </c>
      <c r="J159" s="28">
        <v>150</v>
      </c>
      <c r="K159" s="28">
        <v>0</v>
      </c>
      <c r="L159" s="28">
        <v>0</v>
      </c>
    </row>
    <row r="160" spans="1:12" ht="27" customHeight="1">
      <c r="A160" s="9">
        <v>71</v>
      </c>
      <c r="B160" s="50">
        <v>600</v>
      </c>
      <c r="C160" s="29" t="s">
        <v>128</v>
      </c>
      <c r="D160" s="29"/>
      <c r="E160" s="29"/>
      <c r="F160" s="29"/>
      <c r="G160" s="29"/>
      <c r="H160" s="28">
        <f t="shared" si="4"/>
        <v>0</v>
      </c>
      <c r="I160" s="28">
        <f aca="true" t="shared" si="5" ref="I160:I193">J160+K160</f>
        <v>0</v>
      </c>
      <c r="J160" s="28">
        <v>0</v>
      </c>
      <c r="K160" s="28">
        <v>0</v>
      </c>
      <c r="L160" s="28">
        <v>0</v>
      </c>
    </row>
    <row r="161" spans="1:12" ht="27" customHeight="1">
      <c r="A161" s="9">
        <v>72</v>
      </c>
      <c r="B161" s="50">
        <v>600</v>
      </c>
      <c r="C161" s="29" t="s">
        <v>129</v>
      </c>
      <c r="D161" s="29"/>
      <c r="E161" s="29"/>
      <c r="F161" s="29"/>
      <c r="G161" s="29"/>
      <c r="H161" s="28">
        <f t="shared" si="4"/>
        <v>0</v>
      </c>
      <c r="I161" s="28">
        <f t="shared" si="5"/>
        <v>0</v>
      </c>
      <c r="J161" s="28">
        <v>0</v>
      </c>
      <c r="K161" s="28">
        <v>0</v>
      </c>
      <c r="L161" s="28">
        <v>0</v>
      </c>
    </row>
    <row r="162" spans="1:12" ht="27" customHeight="1">
      <c r="A162" s="9">
        <v>73</v>
      </c>
      <c r="B162" s="50">
        <v>600</v>
      </c>
      <c r="C162" s="29" t="s">
        <v>130</v>
      </c>
      <c r="D162" s="29"/>
      <c r="E162" s="29"/>
      <c r="F162" s="29"/>
      <c r="G162" s="29"/>
      <c r="H162" s="28">
        <f t="shared" si="4"/>
        <v>0</v>
      </c>
      <c r="I162" s="28">
        <f t="shared" si="5"/>
        <v>0</v>
      </c>
      <c r="J162" s="28">
        <v>0</v>
      </c>
      <c r="K162" s="28">
        <v>0</v>
      </c>
      <c r="L162" s="28">
        <v>0</v>
      </c>
    </row>
    <row r="163" spans="1:12" ht="27" customHeight="1">
      <c r="A163" s="9">
        <v>74</v>
      </c>
      <c r="B163" s="50">
        <v>600</v>
      </c>
      <c r="C163" s="29" t="s">
        <v>131</v>
      </c>
      <c r="D163" s="29"/>
      <c r="E163" s="29"/>
      <c r="F163" s="29"/>
      <c r="G163" s="29"/>
      <c r="H163" s="28">
        <f t="shared" si="4"/>
        <v>0</v>
      </c>
      <c r="I163" s="28">
        <f t="shared" si="5"/>
        <v>0</v>
      </c>
      <c r="J163" s="28">
        <v>0</v>
      </c>
      <c r="K163" s="28">
        <v>0</v>
      </c>
      <c r="L163" s="28">
        <v>0</v>
      </c>
    </row>
    <row r="164" spans="1:12" ht="27" customHeight="1">
      <c r="A164" s="9">
        <v>75</v>
      </c>
      <c r="B164" s="50">
        <v>600</v>
      </c>
      <c r="C164" s="29" t="s">
        <v>132</v>
      </c>
      <c r="D164" s="29"/>
      <c r="E164" s="29"/>
      <c r="F164" s="29"/>
      <c r="G164" s="29"/>
      <c r="H164" s="28">
        <f t="shared" si="4"/>
        <v>0</v>
      </c>
      <c r="I164" s="28">
        <f t="shared" si="5"/>
        <v>0</v>
      </c>
      <c r="J164" s="28">
        <v>0</v>
      </c>
      <c r="K164" s="28">
        <v>0</v>
      </c>
      <c r="L164" s="28">
        <v>0</v>
      </c>
    </row>
    <row r="165" spans="1:12" ht="27" customHeight="1">
      <c r="A165" s="9">
        <v>76</v>
      </c>
      <c r="B165" s="50">
        <v>600</v>
      </c>
      <c r="C165" s="29" t="s">
        <v>133</v>
      </c>
      <c r="D165" s="29"/>
      <c r="E165" s="29"/>
      <c r="F165" s="29"/>
      <c r="G165" s="29"/>
      <c r="H165" s="28">
        <f t="shared" si="4"/>
        <v>0</v>
      </c>
      <c r="I165" s="28">
        <f t="shared" si="5"/>
        <v>0</v>
      </c>
      <c r="J165" s="28">
        <v>0</v>
      </c>
      <c r="K165" s="28">
        <v>0</v>
      </c>
      <c r="L165" s="28">
        <v>0</v>
      </c>
    </row>
    <row r="166" spans="1:12" ht="27" customHeight="1">
      <c r="A166" s="9"/>
      <c r="B166" s="50"/>
      <c r="C166" s="26" t="s">
        <v>27</v>
      </c>
      <c r="D166" s="26"/>
      <c r="E166" s="26"/>
      <c r="F166" s="26"/>
      <c r="G166" s="26"/>
      <c r="H166" s="28"/>
      <c r="I166" s="28"/>
      <c r="J166" s="28"/>
      <c r="K166" s="28"/>
      <c r="L166" s="28"/>
    </row>
    <row r="167" spans="1:12" ht="39.75" customHeight="1">
      <c r="A167" s="10">
        <v>77</v>
      </c>
      <c r="B167" s="11">
        <v>600</v>
      </c>
      <c r="C167" s="29" t="s">
        <v>33</v>
      </c>
      <c r="D167" s="29"/>
      <c r="E167" s="29"/>
      <c r="F167" s="29"/>
      <c r="G167" s="29"/>
      <c r="H167" s="28">
        <f t="shared" si="4"/>
        <v>0</v>
      </c>
      <c r="I167" s="28">
        <f t="shared" si="5"/>
        <v>0</v>
      </c>
      <c r="J167" s="28">
        <v>0</v>
      </c>
      <c r="K167" s="28">
        <v>0</v>
      </c>
      <c r="L167" s="28">
        <v>0</v>
      </c>
    </row>
    <row r="168" spans="1:12" ht="27" customHeight="1">
      <c r="A168" s="10">
        <v>78</v>
      </c>
      <c r="B168" s="50">
        <v>600</v>
      </c>
      <c r="C168" s="29" t="s">
        <v>136</v>
      </c>
      <c r="D168" s="29"/>
      <c r="E168" s="29"/>
      <c r="F168" s="29"/>
      <c r="G168" s="29"/>
      <c r="H168" s="28">
        <f t="shared" si="4"/>
        <v>0</v>
      </c>
      <c r="I168" s="28">
        <f t="shared" si="5"/>
        <v>0</v>
      </c>
      <c r="J168" s="28">
        <v>0</v>
      </c>
      <c r="K168" s="28">
        <v>0</v>
      </c>
      <c r="L168" s="28">
        <v>0</v>
      </c>
    </row>
    <row r="169" spans="1:12" s="4" customFormat="1" ht="27" customHeight="1">
      <c r="A169" s="10">
        <v>79</v>
      </c>
      <c r="B169" s="50">
        <v>600</v>
      </c>
      <c r="C169" s="29" t="s">
        <v>137</v>
      </c>
      <c r="D169" s="29"/>
      <c r="E169" s="29"/>
      <c r="F169" s="29"/>
      <c r="G169" s="29"/>
      <c r="H169" s="28">
        <f t="shared" si="4"/>
        <v>450</v>
      </c>
      <c r="I169" s="31">
        <v>150</v>
      </c>
      <c r="J169" s="28">
        <v>300</v>
      </c>
      <c r="K169" s="28">
        <v>0</v>
      </c>
      <c r="L169" s="28">
        <v>0</v>
      </c>
    </row>
    <row r="170" spans="1:12" ht="27" customHeight="1">
      <c r="A170" s="10">
        <v>80</v>
      </c>
      <c r="B170" s="50">
        <v>600</v>
      </c>
      <c r="C170" s="29" t="s">
        <v>34</v>
      </c>
      <c r="D170" s="29"/>
      <c r="E170" s="29"/>
      <c r="F170" s="29"/>
      <c r="G170" s="29"/>
      <c r="H170" s="28">
        <f t="shared" si="4"/>
        <v>0</v>
      </c>
      <c r="I170" s="28">
        <f t="shared" si="5"/>
        <v>0</v>
      </c>
      <c r="J170" s="28">
        <v>0</v>
      </c>
      <c r="K170" s="28">
        <v>0</v>
      </c>
      <c r="L170" s="28">
        <v>0</v>
      </c>
    </row>
    <row r="171" spans="1:12" s="16" customFormat="1" ht="27" customHeight="1">
      <c r="A171" s="10">
        <v>81</v>
      </c>
      <c r="B171" s="50">
        <v>600</v>
      </c>
      <c r="C171" s="29" t="s">
        <v>72</v>
      </c>
      <c r="D171" s="29"/>
      <c r="E171" s="29"/>
      <c r="F171" s="29"/>
      <c r="G171" s="29"/>
      <c r="H171" s="28">
        <f t="shared" si="4"/>
        <v>1000</v>
      </c>
      <c r="I171" s="28">
        <v>1000</v>
      </c>
      <c r="J171" s="28">
        <v>0</v>
      </c>
      <c r="K171" s="28">
        <v>0</v>
      </c>
      <c r="L171" s="28">
        <v>0</v>
      </c>
    </row>
    <row r="172" spans="1:12" ht="56.25" customHeight="1">
      <c r="A172" s="10">
        <v>82</v>
      </c>
      <c r="B172" s="50">
        <v>600</v>
      </c>
      <c r="C172" s="29" t="s">
        <v>138</v>
      </c>
      <c r="D172" s="29"/>
      <c r="E172" s="29"/>
      <c r="F172" s="29"/>
      <c r="G172" s="29"/>
      <c r="H172" s="28">
        <f t="shared" si="4"/>
        <v>350</v>
      </c>
      <c r="I172" s="28">
        <v>350</v>
      </c>
      <c r="J172" s="28">
        <v>0</v>
      </c>
      <c r="K172" s="28">
        <v>0</v>
      </c>
      <c r="L172" s="28">
        <v>0</v>
      </c>
    </row>
    <row r="173" spans="1:12" ht="21.75" customHeight="1">
      <c r="A173" s="10">
        <v>83</v>
      </c>
      <c r="B173" s="50">
        <v>600</v>
      </c>
      <c r="C173" s="29" t="s">
        <v>75</v>
      </c>
      <c r="D173" s="29"/>
      <c r="E173" s="29"/>
      <c r="F173" s="29"/>
      <c r="G173" s="29"/>
      <c r="H173" s="28">
        <f t="shared" si="4"/>
        <v>350</v>
      </c>
      <c r="I173" s="28">
        <v>350</v>
      </c>
      <c r="J173" s="28">
        <v>0</v>
      </c>
      <c r="K173" s="28">
        <v>0</v>
      </c>
      <c r="L173" s="28">
        <v>0</v>
      </c>
    </row>
    <row r="174" spans="1:12" s="18" customFormat="1" ht="27" customHeight="1">
      <c r="A174" s="10">
        <v>84</v>
      </c>
      <c r="B174" s="50">
        <v>600</v>
      </c>
      <c r="C174" s="29" t="s">
        <v>139</v>
      </c>
      <c r="D174" s="29"/>
      <c r="E174" s="29"/>
      <c r="F174" s="29"/>
      <c r="G174" s="29"/>
      <c r="H174" s="28">
        <f t="shared" si="4"/>
        <v>0</v>
      </c>
      <c r="I174" s="28">
        <f t="shared" si="5"/>
        <v>0</v>
      </c>
      <c r="J174" s="28">
        <v>0</v>
      </c>
      <c r="K174" s="28">
        <v>0</v>
      </c>
      <c r="L174" s="28">
        <v>0</v>
      </c>
    </row>
    <row r="175" spans="1:12" s="16" customFormat="1" ht="27" customHeight="1">
      <c r="A175" s="10">
        <v>85</v>
      </c>
      <c r="B175" s="50">
        <v>600</v>
      </c>
      <c r="C175" s="29" t="s">
        <v>140</v>
      </c>
      <c r="D175" s="29"/>
      <c r="E175" s="29"/>
      <c r="F175" s="29"/>
      <c r="G175" s="29"/>
      <c r="H175" s="28">
        <f t="shared" si="4"/>
        <v>100</v>
      </c>
      <c r="I175" s="28">
        <v>100</v>
      </c>
      <c r="J175" s="28">
        <v>0</v>
      </c>
      <c r="K175" s="28">
        <v>0</v>
      </c>
      <c r="L175" s="28">
        <v>0</v>
      </c>
    </row>
    <row r="176" spans="1:12" ht="27" customHeight="1">
      <c r="A176" s="10">
        <v>86</v>
      </c>
      <c r="B176" s="50">
        <v>600</v>
      </c>
      <c r="C176" s="29" t="s">
        <v>35</v>
      </c>
      <c r="D176" s="29"/>
      <c r="E176" s="29"/>
      <c r="F176" s="29"/>
      <c r="G176" s="29"/>
      <c r="H176" s="28">
        <f t="shared" si="4"/>
        <v>0</v>
      </c>
      <c r="I176" s="28">
        <f t="shared" si="5"/>
        <v>0</v>
      </c>
      <c r="J176" s="28">
        <v>0</v>
      </c>
      <c r="K176" s="28">
        <v>0</v>
      </c>
      <c r="L176" s="28">
        <v>0</v>
      </c>
    </row>
    <row r="177" spans="1:12" ht="27" customHeight="1">
      <c r="A177" s="10"/>
      <c r="B177" s="50"/>
      <c r="C177" s="26" t="s">
        <v>17</v>
      </c>
      <c r="D177" s="26"/>
      <c r="E177" s="26"/>
      <c r="F177" s="26"/>
      <c r="G177" s="26"/>
      <c r="H177" s="28"/>
      <c r="I177" s="28"/>
      <c r="J177" s="28"/>
      <c r="K177" s="28"/>
      <c r="L177" s="28"/>
    </row>
    <row r="178" spans="1:12" s="16" customFormat="1" ht="27" customHeight="1">
      <c r="A178" s="10">
        <v>87</v>
      </c>
      <c r="B178" s="50">
        <v>600</v>
      </c>
      <c r="C178" s="29" t="s">
        <v>141</v>
      </c>
      <c r="D178" s="29"/>
      <c r="E178" s="29"/>
      <c r="F178" s="29"/>
      <c r="G178" s="29"/>
      <c r="H178" s="28">
        <f t="shared" si="4"/>
        <v>150</v>
      </c>
      <c r="I178" s="28">
        <v>150</v>
      </c>
      <c r="J178" s="28">
        <v>0</v>
      </c>
      <c r="K178" s="28">
        <v>0</v>
      </c>
      <c r="L178" s="28">
        <v>0</v>
      </c>
    </row>
    <row r="179" spans="1:12" ht="27" customHeight="1">
      <c r="A179" s="9"/>
      <c r="B179" s="50"/>
      <c r="C179" s="26" t="s">
        <v>18</v>
      </c>
      <c r="D179" s="26"/>
      <c r="E179" s="26"/>
      <c r="F179" s="26"/>
      <c r="G179" s="26"/>
      <c r="H179" s="28"/>
      <c r="I179" s="28"/>
      <c r="J179" s="28"/>
      <c r="K179" s="28"/>
      <c r="L179" s="28"/>
    </row>
    <row r="180" spans="1:12" ht="42.75" customHeight="1">
      <c r="A180" s="9">
        <v>88</v>
      </c>
      <c r="B180" s="50">
        <v>600</v>
      </c>
      <c r="C180" s="29" t="s">
        <v>142</v>
      </c>
      <c r="D180" s="29"/>
      <c r="E180" s="29"/>
      <c r="F180" s="29"/>
      <c r="G180" s="29"/>
      <c r="H180" s="28">
        <f t="shared" si="4"/>
        <v>1750</v>
      </c>
      <c r="I180" s="28">
        <v>1750</v>
      </c>
      <c r="J180" s="28">
        <v>0</v>
      </c>
      <c r="K180" s="28">
        <v>0</v>
      </c>
      <c r="L180" s="28">
        <v>0</v>
      </c>
    </row>
    <row r="181" spans="1:12" ht="27" customHeight="1">
      <c r="A181" s="9">
        <v>89</v>
      </c>
      <c r="B181" s="50">
        <v>600</v>
      </c>
      <c r="C181" s="29" t="s">
        <v>153</v>
      </c>
      <c r="D181" s="29"/>
      <c r="E181" s="29"/>
      <c r="F181" s="29"/>
      <c r="G181" s="29"/>
      <c r="H181" s="28">
        <f t="shared" si="4"/>
        <v>0</v>
      </c>
      <c r="I181" s="28">
        <f t="shared" si="5"/>
        <v>0</v>
      </c>
      <c r="J181" s="28">
        <v>0</v>
      </c>
      <c r="K181" s="28">
        <v>0</v>
      </c>
      <c r="L181" s="28">
        <v>0</v>
      </c>
    </row>
    <row r="182" spans="1:12" ht="27" customHeight="1">
      <c r="A182" s="9"/>
      <c r="B182" s="50"/>
      <c r="C182" s="26" t="s">
        <v>19</v>
      </c>
      <c r="D182" s="26"/>
      <c r="E182" s="26"/>
      <c r="F182" s="26"/>
      <c r="G182" s="26"/>
      <c r="H182" s="28">
        <f t="shared" si="4"/>
        <v>5005</v>
      </c>
      <c r="I182" s="30">
        <f>SUM(I156:I181)</f>
        <v>4355</v>
      </c>
      <c r="J182" s="30">
        <f>SUM(J156:J181)</f>
        <v>650</v>
      </c>
      <c r="K182" s="30">
        <f>SUM(K154:K181)</f>
        <v>0</v>
      </c>
      <c r="L182" s="30">
        <f>SUM(L154:L181)</f>
        <v>0</v>
      </c>
    </row>
    <row r="183" spans="1:12" ht="27" customHeight="1">
      <c r="A183" s="9"/>
      <c r="B183" s="50"/>
      <c r="C183" s="69" t="s">
        <v>20</v>
      </c>
      <c r="D183" s="70"/>
      <c r="E183" s="70"/>
      <c r="F183" s="70"/>
      <c r="G183" s="70"/>
      <c r="H183" s="70"/>
      <c r="I183" s="70"/>
      <c r="J183" s="70"/>
      <c r="K183" s="70"/>
      <c r="L183" s="70"/>
    </row>
    <row r="184" spans="1:12" ht="27" customHeight="1">
      <c r="A184" s="9"/>
      <c r="B184" s="50"/>
      <c r="C184" s="26" t="s">
        <v>21</v>
      </c>
      <c r="D184" s="26"/>
      <c r="E184" s="26"/>
      <c r="F184" s="26"/>
      <c r="G184" s="26"/>
      <c r="H184" s="28"/>
      <c r="I184" s="28"/>
      <c r="J184" s="28"/>
      <c r="K184" s="28"/>
      <c r="L184" s="28"/>
    </row>
    <row r="185" spans="1:12" s="16" customFormat="1" ht="41.25" customHeight="1">
      <c r="A185" s="10">
        <v>90</v>
      </c>
      <c r="B185" s="11">
        <v>600</v>
      </c>
      <c r="C185" s="29" t="s">
        <v>157</v>
      </c>
      <c r="D185" s="29"/>
      <c r="E185" s="29"/>
      <c r="F185" s="29"/>
      <c r="G185" s="29"/>
      <c r="H185" s="28">
        <f aca="true" t="shared" si="6" ref="H185:H200">I185+J185+K185+L185</f>
        <v>310</v>
      </c>
      <c r="I185" s="31">
        <v>310</v>
      </c>
      <c r="J185" s="28">
        <v>0</v>
      </c>
      <c r="K185" s="28">
        <v>0</v>
      </c>
      <c r="L185" s="28">
        <v>0</v>
      </c>
    </row>
    <row r="186" spans="1:12" s="16" customFormat="1" ht="64.5" customHeight="1">
      <c r="A186" s="10"/>
      <c r="B186" s="11">
        <v>600</v>
      </c>
      <c r="C186" s="29" t="s">
        <v>159</v>
      </c>
      <c r="D186" s="29"/>
      <c r="E186" s="29"/>
      <c r="F186" s="29"/>
      <c r="G186" s="29"/>
      <c r="H186" s="28">
        <f t="shared" si="6"/>
        <v>250</v>
      </c>
      <c r="I186" s="31">
        <v>250</v>
      </c>
      <c r="J186" s="28"/>
      <c r="K186" s="28"/>
      <c r="L186" s="28"/>
    </row>
    <row r="187" spans="1:12" ht="27" customHeight="1">
      <c r="A187" s="10">
        <v>91</v>
      </c>
      <c r="B187" s="11">
        <v>600</v>
      </c>
      <c r="C187" s="29" t="s">
        <v>73</v>
      </c>
      <c r="D187" s="29"/>
      <c r="E187" s="29"/>
      <c r="F187" s="29"/>
      <c r="G187" s="29"/>
      <c r="H187" s="28">
        <f t="shared" si="6"/>
        <v>200</v>
      </c>
      <c r="I187" s="28">
        <v>200</v>
      </c>
      <c r="J187" s="28">
        <v>0</v>
      </c>
      <c r="K187" s="28">
        <v>0</v>
      </c>
      <c r="L187" s="28">
        <v>0</v>
      </c>
    </row>
    <row r="188" spans="1:12" s="16" customFormat="1" ht="27" customHeight="1">
      <c r="A188" s="10">
        <v>92</v>
      </c>
      <c r="B188" s="11">
        <v>600</v>
      </c>
      <c r="C188" s="29" t="s">
        <v>36</v>
      </c>
      <c r="D188" s="29"/>
      <c r="E188" s="29"/>
      <c r="F188" s="29"/>
      <c r="G188" s="29"/>
      <c r="H188" s="28">
        <f t="shared" si="6"/>
        <v>0</v>
      </c>
      <c r="I188" s="28">
        <f t="shared" si="5"/>
        <v>0</v>
      </c>
      <c r="J188" s="28">
        <v>0</v>
      </c>
      <c r="K188" s="28">
        <v>0</v>
      </c>
      <c r="L188" s="28">
        <v>0</v>
      </c>
    </row>
    <row r="189" spans="1:12" s="16" customFormat="1" ht="27" customHeight="1">
      <c r="A189" s="10">
        <v>93</v>
      </c>
      <c r="B189" s="50">
        <v>600</v>
      </c>
      <c r="C189" s="29" t="s">
        <v>37</v>
      </c>
      <c r="D189" s="29"/>
      <c r="E189" s="29"/>
      <c r="F189" s="29"/>
      <c r="G189" s="29"/>
      <c r="H189" s="28">
        <f t="shared" si="6"/>
        <v>0</v>
      </c>
      <c r="I189" s="28">
        <f t="shared" si="5"/>
        <v>0</v>
      </c>
      <c r="J189" s="28">
        <v>0</v>
      </c>
      <c r="K189" s="28">
        <v>0</v>
      </c>
      <c r="L189" s="28">
        <v>0</v>
      </c>
    </row>
    <row r="190" spans="1:12" s="16" customFormat="1" ht="27" customHeight="1">
      <c r="A190" s="10">
        <v>94</v>
      </c>
      <c r="B190" s="50">
        <v>600</v>
      </c>
      <c r="C190" s="29" t="s">
        <v>38</v>
      </c>
      <c r="D190" s="29"/>
      <c r="E190" s="29"/>
      <c r="F190" s="29"/>
      <c r="G190" s="29"/>
      <c r="H190" s="28">
        <f t="shared" si="6"/>
        <v>0</v>
      </c>
      <c r="I190" s="28">
        <f t="shared" si="5"/>
        <v>0</v>
      </c>
      <c r="J190" s="28">
        <v>0</v>
      </c>
      <c r="K190" s="28">
        <v>0</v>
      </c>
      <c r="L190" s="28">
        <v>0</v>
      </c>
    </row>
    <row r="191" spans="1:12" s="16" customFormat="1" ht="27" customHeight="1">
      <c r="A191" s="10">
        <v>95</v>
      </c>
      <c r="B191" s="50">
        <v>600</v>
      </c>
      <c r="C191" s="29" t="s">
        <v>39</v>
      </c>
      <c r="D191" s="29"/>
      <c r="E191" s="29"/>
      <c r="F191" s="29"/>
      <c r="G191" s="29"/>
      <c r="H191" s="28">
        <f t="shared" si="6"/>
        <v>0</v>
      </c>
      <c r="I191" s="28">
        <f t="shared" si="5"/>
        <v>0</v>
      </c>
      <c r="J191" s="28">
        <v>0</v>
      </c>
      <c r="K191" s="28">
        <v>0</v>
      </c>
      <c r="L191" s="28">
        <v>0</v>
      </c>
    </row>
    <row r="192" spans="1:12" s="16" customFormat="1" ht="27" customHeight="1">
      <c r="A192" s="10">
        <v>96</v>
      </c>
      <c r="B192" s="50">
        <v>600</v>
      </c>
      <c r="C192" s="29" t="s">
        <v>143</v>
      </c>
      <c r="D192" s="29"/>
      <c r="E192" s="29"/>
      <c r="F192" s="29"/>
      <c r="G192" s="29"/>
      <c r="H192" s="28">
        <f t="shared" si="6"/>
        <v>0</v>
      </c>
      <c r="I192" s="28">
        <f t="shared" si="5"/>
        <v>0</v>
      </c>
      <c r="J192" s="28">
        <v>0</v>
      </c>
      <c r="K192" s="28">
        <v>0</v>
      </c>
      <c r="L192" s="28">
        <v>0</v>
      </c>
    </row>
    <row r="193" spans="1:12" ht="27" customHeight="1">
      <c r="A193" s="10">
        <v>97</v>
      </c>
      <c r="B193" s="50">
        <v>600</v>
      </c>
      <c r="C193" s="29" t="s">
        <v>40</v>
      </c>
      <c r="D193" s="29"/>
      <c r="E193" s="29"/>
      <c r="F193" s="29"/>
      <c r="G193" s="29"/>
      <c r="H193" s="28">
        <f t="shared" si="6"/>
        <v>0</v>
      </c>
      <c r="I193" s="28">
        <f t="shared" si="5"/>
        <v>0</v>
      </c>
      <c r="J193" s="28">
        <v>0</v>
      </c>
      <c r="K193" s="28">
        <v>0</v>
      </c>
      <c r="L193" s="28">
        <v>0</v>
      </c>
    </row>
    <row r="194" spans="1:12" s="16" customFormat="1" ht="27" customHeight="1">
      <c r="A194" s="10">
        <v>98</v>
      </c>
      <c r="B194" s="11">
        <v>600</v>
      </c>
      <c r="C194" s="29" t="s">
        <v>41</v>
      </c>
      <c r="D194" s="29"/>
      <c r="E194" s="29"/>
      <c r="F194" s="29"/>
      <c r="G194" s="29"/>
      <c r="H194" s="28">
        <f t="shared" si="6"/>
        <v>0</v>
      </c>
      <c r="I194" s="28">
        <f>J194+K194</f>
        <v>0</v>
      </c>
      <c r="J194" s="28">
        <v>0</v>
      </c>
      <c r="K194" s="28">
        <v>0</v>
      </c>
      <c r="L194" s="28">
        <v>0</v>
      </c>
    </row>
    <row r="195" spans="1:12" ht="27" customHeight="1">
      <c r="A195" s="10">
        <v>99</v>
      </c>
      <c r="B195" s="11">
        <v>600</v>
      </c>
      <c r="C195" s="29" t="s">
        <v>144</v>
      </c>
      <c r="D195" s="29"/>
      <c r="E195" s="29"/>
      <c r="F195" s="29"/>
      <c r="G195" s="29"/>
      <c r="H195" s="28">
        <f t="shared" si="6"/>
        <v>0</v>
      </c>
      <c r="I195" s="28">
        <v>0</v>
      </c>
      <c r="J195" s="28">
        <v>0</v>
      </c>
      <c r="K195" s="28">
        <v>0</v>
      </c>
      <c r="L195" s="28">
        <v>0</v>
      </c>
    </row>
    <row r="196" spans="1:12" ht="27" customHeight="1">
      <c r="A196" s="10">
        <v>100</v>
      </c>
      <c r="B196" s="11">
        <v>600</v>
      </c>
      <c r="C196" s="29" t="s">
        <v>42</v>
      </c>
      <c r="D196" s="29"/>
      <c r="E196" s="29"/>
      <c r="F196" s="29"/>
      <c r="G196" s="29"/>
      <c r="H196" s="28">
        <f t="shared" si="6"/>
        <v>0</v>
      </c>
      <c r="I196" s="28">
        <f>J196+K196</f>
        <v>0</v>
      </c>
      <c r="J196" s="28">
        <v>0</v>
      </c>
      <c r="K196" s="28">
        <v>0</v>
      </c>
      <c r="L196" s="28">
        <v>0</v>
      </c>
    </row>
    <row r="197" spans="1:12" ht="27" customHeight="1">
      <c r="A197" s="10">
        <v>101</v>
      </c>
      <c r="B197" s="11">
        <v>600</v>
      </c>
      <c r="C197" s="29" t="s">
        <v>145</v>
      </c>
      <c r="D197" s="29"/>
      <c r="E197" s="29"/>
      <c r="F197" s="29"/>
      <c r="G197" s="29"/>
      <c r="H197" s="28">
        <f t="shared" si="6"/>
        <v>200</v>
      </c>
      <c r="I197" s="28">
        <v>200</v>
      </c>
      <c r="J197" s="28">
        <v>0</v>
      </c>
      <c r="K197" s="28">
        <v>0</v>
      </c>
      <c r="L197" s="28">
        <v>0</v>
      </c>
    </row>
    <row r="198" spans="1:12" ht="51" customHeight="1">
      <c r="A198" s="10">
        <v>102</v>
      </c>
      <c r="B198" s="11">
        <v>600</v>
      </c>
      <c r="C198" s="29" t="s">
        <v>146</v>
      </c>
      <c r="D198" s="29"/>
      <c r="E198" s="29"/>
      <c r="F198" s="29"/>
      <c r="G198" s="29"/>
      <c r="H198" s="28">
        <f t="shared" si="6"/>
        <v>500</v>
      </c>
      <c r="I198" s="28">
        <v>150</v>
      </c>
      <c r="J198" s="28">
        <v>350</v>
      </c>
      <c r="K198" s="28">
        <v>0</v>
      </c>
      <c r="L198" s="28">
        <v>0</v>
      </c>
    </row>
    <row r="199" spans="1:12" ht="27" customHeight="1">
      <c r="A199" s="9"/>
      <c r="B199" s="50"/>
      <c r="C199" s="26" t="s">
        <v>22</v>
      </c>
      <c r="D199" s="26"/>
      <c r="E199" s="26"/>
      <c r="F199" s="26"/>
      <c r="G199" s="26"/>
      <c r="H199" s="28">
        <f>I199+J199+K199+L199</f>
        <v>1460</v>
      </c>
      <c r="I199" s="30">
        <f>SUM(I184:I198)</f>
        <v>1110</v>
      </c>
      <c r="J199" s="30">
        <f>SUM(J184:J198)</f>
        <v>350</v>
      </c>
      <c r="K199" s="30">
        <f>SUM(K184:K198)</f>
        <v>0</v>
      </c>
      <c r="L199" s="30">
        <f>SUM(L184:L198)</f>
        <v>0</v>
      </c>
    </row>
    <row r="200" spans="1:12" ht="27" customHeight="1">
      <c r="A200" s="9"/>
      <c r="B200" s="50"/>
      <c r="C200" s="26" t="s">
        <v>23</v>
      </c>
      <c r="D200" s="26"/>
      <c r="E200" s="26"/>
      <c r="F200" s="26"/>
      <c r="G200" s="26"/>
      <c r="H200" s="28">
        <f t="shared" si="6"/>
        <v>10125</v>
      </c>
      <c r="I200" s="30">
        <f>I147+I153+I182+I199</f>
        <v>8925</v>
      </c>
      <c r="J200" s="30">
        <f>J147+J153+J182+J199</f>
        <v>1200</v>
      </c>
      <c r="K200" s="30">
        <f>K147+K153+K182+K199</f>
        <v>0</v>
      </c>
      <c r="L200" s="30">
        <f>L147+L153+L182+L199</f>
        <v>0</v>
      </c>
    </row>
    <row r="201" spans="1:12" ht="33.75" customHeight="1">
      <c r="A201" s="9"/>
      <c r="B201" s="25"/>
      <c r="C201" s="73" t="s">
        <v>51</v>
      </c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1:12" ht="27" customHeight="1">
      <c r="A202" s="9"/>
      <c r="B202" s="50"/>
      <c r="C202" s="69" t="s">
        <v>20</v>
      </c>
      <c r="D202" s="70"/>
      <c r="E202" s="70"/>
      <c r="F202" s="70"/>
      <c r="G202" s="70"/>
      <c r="H202" s="70"/>
      <c r="I202" s="70"/>
      <c r="J202" s="70"/>
      <c r="K202" s="70"/>
      <c r="L202" s="70"/>
    </row>
    <row r="203" spans="1:12" ht="27" customHeight="1">
      <c r="A203" s="9"/>
      <c r="B203" s="50"/>
      <c r="C203" s="26" t="s">
        <v>21</v>
      </c>
      <c r="D203" s="26"/>
      <c r="E203" s="26"/>
      <c r="F203" s="26"/>
      <c r="G203" s="26"/>
      <c r="H203" s="28"/>
      <c r="I203" s="28"/>
      <c r="J203" s="28"/>
      <c r="K203" s="28"/>
      <c r="L203" s="28"/>
    </row>
    <row r="204" spans="1:12" ht="27" customHeight="1">
      <c r="A204" s="9">
        <v>103</v>
      </c>
      <c r="B204" s="50">
        <v>750</v>
      </c>
      <c r="C204" s="29" t="s">
        <v>53</v>
      </c>
      <c r="D204" s="29"/>
      <c r="E204" s="29"/>
      <c r="F204" s="29"/>
      <c r="G204" s="29"/>
      <c r="H204" s="28">
        <f>I204+J204+K204+L204</f>
        <v>100</v>
      </c>
      <c r="I204" s="28">
        <v>100</v>
      </c>
      <c r="J204" s="28">
        <v>0</v>
      </c>
      <c r="K204" s="28">
        <v>0</v>
      </c>
      <c r="L204" s="28">
        <v>0</v>
      </c>
    </row>
    <row r="205" spans="1:12" ht="27" customHeight="1">
      <c r="A205" s="9"/>
      <c r="B205" s="50"/>
      <c r="C205" s="26" t="s">
        <v>22</v>
      </c>
      <c r="D205" s="26"/>
      <c r="E205" s="26"/>
      <c r="F205" s="26"/>
      <c r="G205" s="26"/>
      <c r="H205" s="28">
        <f>I205+J205+K205+L205</f>
        <v>100</v>
      </c>
      <c r="I205" s="30">
        <f>SUM(I204:I204)</f>
        <v>100</v>
      </c>
      <c r="J205" s="30">
        <f>SUM(J204:J204)</f>
        <v>0</v>
      </c>
      <c r="K205" s="30">
        <f>SUM(K204:K204)</f>
        <v>0</v>
      </c>
      <c r="L205" s="30">
        <f>SUM(L204:L204)</f>
        <v>0</v>
      </c>
    </row>
    <row r="206" spans="1:12" ht="27" customHeight="1">
      <c r="A206" s="9"/>
      <c r="B206" s="50"/>
      <c r="C206" s="26" t="s">
        <v>43</v>
      </c>
      <c r="D206" s="26"/>
      <c r="E206" s="26"/>
      <c r="F206" s="26"/>
      <c r="G206" s="26"/>
      <c r="H206" s="28">
        <f>I206+J206+K206+L206</f>
        <v>100</v>
      </c>
      <c r="I206" s="30">
        <f>I205</f>
        <v>100</v>
      </c>
      <c r="J206" s="30">
        <f>J205</f>
        <v>0</v>
      </c>
      <c r="K206" s="30">
        <f>K205</f>
        <v>0</v>
      </c>
      <c r="L206" s="30">
        <f>L205</f>
        <v>0</v>
      </c>
    </row>
    <row r="207" spans="1:12" s="7" customFormat="1" ht="27" customHeight="1">
      <c r="A207" s="12"/>
      <c r="B207" s="51"/>
      <c r="C207" s="67" t="s">
        <v>44</v>
      </c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1:12" ht="12.75">
      <c r="A208" s="9"/>
      <c r="B208" s="50"/>
      <c r="C208" s="69" t="s">
        <v>1</v>
      </c>
      <c r="D208" s="70"/>
      <c r="E208" s="70"/>
      <c r="F208" s="70"/>
      <c r="G208" s="70"/>
      <c r="H208" s="70"/>
      <c r="I208" s="70"/>
      <c r="J208" s="70"/>
      <c r="K208" s="70"/>
      <c r="L208" s="70"/>
    </row>
    <row r="209" spans="1:12" ht="27" customHeight="1">
      <c r="A209" s="9"/>
      <c r="B209" s="50"/>
      <c r="C209" s="26" t="s">
        <v>2</v>
      </c>
      <c r="D209" s="26"/>
      <c r="E209" s="26"/>
      <c r="F209" s="26"/>
      <c r="G209" s="26"/>
      <c r="H209" s="28"/>
      <c r="I209" s="28"/>
      <c r="J209" s="28"/>
      <c r="K209" s="28"/>
      <c r="L209" s="28"/>
    </row>
    <row r="210" spans="1:12" ht="27" customHeight="1">
      <c r="A210" s="9"/>
      <c r="B210" s="50"/>
      <c r="C210" s="26" t="s">
        <v>30</v>
      </c>
      <c r="D210" s="26"/>
      <c r="E210" s="26"/>
      <c r="F210" s="26"/>
      <c r="G210" s="26"/>
      <c r="H210" s="28"/>
      <c r="I210" s="28"/>
      <c r="J210" s="28"/>
      <c r="K210" s="28"/>
      <c r="L210" s="28"/>
    </row>
    <row r="211" spans="1:12" ht="27" customHeight="1">
      <c r="A211" s="9"/>
      <c r="B211" s="50"/>
      <c r="C211" s="26" t="s">
        <v>6</v>
      </c>
      <c r="D211" s="26"/>
      <c r="E211" s="26"/>
      <c r="F211" s="26"/>
      <c r="G211" s="26"/>
      <c r="H211" s="28"/>
      <c r="I211" s="28"/>
      <c r="J211" s="28"/>
      <c r="K211" s="28"/>
      <c r="L211" s="28"/>
    </row>
    <row r="212" spans="1:12" ht="27" customHeight="1">
      <c r="A212" s="9"/>
      <c r="B212" s="50"/>
      <c r="C212" s="26" t="s">
        <v>7</v>
      </c>
      <c r="D212" s="26"/>
      <c r="E212" s="26"/>
      <c r="F212" s="26"/>
      <c r="G212" s="26"/>
      <c r="H212" s="28">
        <f>I212+J212+K212+L212</f>
        <v>0</v>
      </c>
      <c r="I212" s="30">
        <f>SUM(I209:I211)</f>
        <v>0</v>
      </c>
      <c r="J212" s="30">
        <f>SUM(J209:J211)</f>
        <v>0</v>
      </c>
      <c r="K212" s="30">
        <f>SUM(K209:K211)</f>
        <v>0</v>
      </c>
      <c r="L212" s="30">
        <f>SUM(L209:L211)</f>
        <v>0</v>
      </c>
    </row>
    <row r="213" spans="1:12" ht="27" customHeight="1">
      <c r="A213" s="9"/>
      <c r="B213" s="50"/>
      <c r="C213" s="69" t="s">
        <v>8</v>
      </c>
      <c r="D213" s="70"/>
      <c r="E213" s="70"/>
      <c r="F213" s="70"/>
      <c r="G213" s="70"/>
      <c r="H213" s="70"/>
      <c r="I213" s="70"/>
      <c r="J213" s="70"/>
      <c r="K213" s="70"/>
      <c r="L213" s="70"/>
    </row>
    <row r="214" spans="1:12" ht="27" customHeight="1">
      <c r="A214" s="9"/>
      <c r="B214" s="50"/>
      <c r="C214" s="26" t="s">
        <v>9</v>
      </c>
      <c r="D214" s="26"/>
      <c r="E214" s="26"/>
      <c r="F214" s="26"/>
      <c r="G214" s="26"/>
      <c r="H214" s="28"/>
      <c r="I214" s="28"/>
      <c r="J214" s="28"/>
      <c r="K214" s="28"/>
      <c r="L214" s="28"/>
    </row>
    <row r="215" spans="1:12" ht="27" customHeight="1">
      <c r="A215" s="9"/>
      <c r="B215" s="50"/>
      <c r="C215" s="26" t="s">
        <v>10</v>
      </c>
      <c r="D215" s="26"/>
      <c r="E215" s="26"/>
      <c r="F215" s="26"/>
      <c r="G215" s="26"/>
      <c r="H215" s="28"/>
      <c r="I215" s="28"/>
      <c r="J215" s="28"/>
      <c r="K215" s="28"/>
      <c r="L215" s="28"/>
    </row>
    <row r="216" spans="1:12" ht="27" customHeight="1">
      <c r="A216" s="10">
        <v>104</v>
      </c>
      <c r="B216" s="11">
        <v>926</v>
      </c>
      <c r="C216" s="29" t="s">
        <v>58</v>
      </c>
      <c r="D216" s="29"/>
      <c r="E216" s="29"/>
      <c r="F216" s="29"/>
      <c r="G216" s="29"/>
      <c r="H216" s="28">
        <f>I216+J216+K216+L216</f>
        <v>200</v>
      </c>
      <c r="I216" s="31">
        <v>200</v>
      </c>
      <c r="J216" s="28">
        <v>0</v>
      </c>
      <c r="K216" s="28">
        <v>0</v>
      </c>
      <c r="L216" s="28">
        <v>0</v>
      </c>
    </row>
    <row r="217" spans="1:12" ht="27" customHeight="1">
      <c r="A217" s="9"/>
      <c r="B217" s="50"/>
      <c r="C217" s="26" t="s">
        <v>11</v>
      </c>
      <c r="D217" s="26"/>
      <c r="E217" s="26"/>
      <c r="F217" s="26"/>
      <c r="G217" s="26"/>
      <c r="H217" s="28"/>
      <c r="I217" s="28"/>
      <c r="J217" s="28"/>
      <c r="K217" s="28"/>
      <c r="L217" s="28"/>
    </row>
    <row r="218" spans="1:12" ht="27" customHeight="1">
      <c r="A218" s="10">
        <v>105</v>
      </c>
      <c r="B218" s="11">
        <v>926</v>
      </c>
      <c r="C218" s="29" t="s">
        <v>59</v>
      </c>
      <c r="D218" s="29"/>
      <c r="E218" s="29"/>
      <c r="F218" s="29"/>
      <c r="G218" s="29"/>
      <c r="H218" s="28">
        <f>I218+J218+K218+L218</f>
        <v>0</v>
      </c>
      <c r="I218" s="28">
        <v>0</v>
      </c>
      <c r="J218" s="28">
        <v>0</v>
      </c>
      <c r="K218" s="28">
        <v>0</v>
      </c>
      <c r="L218" s="28">
        <v>0</v>
      </c>
    </row>
    <row r="219" spans="1:12" ht="27" customHeight="1">
      <c r="A219" s="9"/>
      <c r="B219" s="50"/>
      <c r="C219" s="26" t="s">
        <v>13</v>
      </c>
      <c r="D219" s="26"/>
      <c r="E219" s="26"/>
      <c r="F219" s="26"/>
      <c r="G219" s="26"/>
      <c r="H219" s="28">
        <f>I219+J219+K219+L219</f>
        <v>200</v>
      </c>
      <c r="I219" s="30">
        <f>SUM(I213:I218)</f>
        <v>200</v>
      </c>
      <c r="J219" s="30">
        <f>SUM(J213:J218)</f>
        <v>0</v>
      </c>
      <c r="K219" s="30">
        <f>SUM(K213:K218)</f>
        <v>0</v>
      </c>
      <c r="L219" s="30">
        <f>SUM(L213:L218)</f>
        <v>0</v>
      </c>
    </row>
    <row r="220" spans="1:12" ht="27" customHeight="1">
      <c r="A220" s="9"/>
      <c r="B220" s="50"/>
      <c r="C220" s="69" t="s">
        <v>14</v>
      </c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2" ht="27" customHeight="1">
      <c r="A221" s="9"/>
      <c r="B221" s="50"/>
      <c r="C221" s="26" t="s">
        <v>16</v>
      </c>
      <c r="D221" s="26"/>
      <c r="E221" s="26"/>
      <c r="F221" s="26"/>
      <c r="G221" s="26"/>
      <c r="H221" s="28"/>
      <c r="I221" s="28"/>
      <c r="J221" s="28"/>
      <c r="K221" s="28"/>
      <c r="L221" s="28"/>
    </row>
    <row r="222" spans="1:12" ht="39" customHeight="1">
      <c r="A222" s="9"/>
      <c r="B222" s="50">
        <v>926</v>
      </c>
      <c r="C222" s="29" t="s">
        <v>160</v>
      </c>
      <c r="D222" s="29"/>
      <c r="E222" s="29"/>
      <c r="F222" s="29"/>
      <c r="G222" s="29"/>
      <c r="H222" s="32">
        <f>I222+J222+K222+L222</f>
        <v>40</v>
      </c>
      <c r="I222" s="28">
        <v>40</v>
      </c>
      <c r="J222" s="28"/>
      <c r="K222" s="28"/>
      <c r="L222" s="28"/>
    </row>
    <row r="223" spans="1:12" ht="27" customHeight="1">
      <c r="A223" s="9"/>
      <c r="B223" s="50"/>
      <c r="C223" s="26" t="s">
        <v>17</v>
      </c>
      <c r="D223" s="26"/>
      <c r="E223" s="26"/>
      <c r="F223" s="26"/>
      <c r="G223" s="26"/>
      <c r="H223" s="32"/>
      <c r="I223" s="28"/>
      <c r="J223" s="28"/>
      <c r="K223" s="28"/>
      <c r="L223" s="28"/>
    </row>
    <row r="224" spans="1:12" ht="27" customHeight="1">
      <c r="A224" s="9"/>
      <c r="B224" s="50">
        <v>926</v>
      </c>
      <c r="C224" s="29" t="s">
        <v>161</v>
      </c>
      <c r="D224" s="29"/>
      <c r="E224" s="29"/>
      <c r="F224" s="29"/>
      <c r="G224" s="29"/>
      <c r="H224" s="32">
        <f>I224+J224+K224+L224</f>
        <v>70</v>
      </c>
      <c r="I224" s="28">
        <v>70</v>
      </c>
      <c r="J224" s="28"/>
      <c r="K224" s="28"/>
      <c r="L224" s="28"/>
    </row>
    <row r="225" spans="1:12" ht="27" customHeight="1">
      <c r="A225" s="9"/>
      <c r="B225" s="50"/>
      <c r="C225" s="26" t="s">
        <v>45</v>
      </c>
      <c r="D225" s="26"/>
      <c r="E225" s="26"/>
      <c r="F225" s="26"/>
      <c r="G225" s="26"/>
      <c r="H225" s="28"/>
      <c r="I225" s="28"/>
      <c r="J225" s="28"/>
      <c r="K225" s="28"/>
      <c r="L225" s="28"/>
    </row>
    <row r="226" spans="1:12" s="4" customFormat="1" ht="27" customHeight="1">
      <c r="A226" s="10">
        <v>106</v>
      </c>
      <c r="B226" s="11">
        <v>926</v>
      </c>
      <c r="C226" s="29" t="s">
        <v>60</v>
      </c>
      <c r="D226" s="29"/>
      <c r="E226" s="29"/>
      <c r="F226" s="29"/>
      <c r="G226" s="29"/>
      <c r="H226" s="28">
        <f>I226+J226+K226+L226</f>
        <v>200</v>
      </c>
      <c r="I226" s="31">
        <v>200</v>
      </c>
      <c r="J226" s="28">
        <v>0</v>
      </c>
      <c r="K226" s="28">
        <v>0</v>
      </c>
      <c r="L226" s="28">
        <v>0</v>
      </c>
    </row>
    <row r="227" spans="1:12" s="16" customFormat="1" ht="42" customHeight="1">
      <c r="A227" s="10">
        <v>107</v>
      </c>
      <c r="B227" s="11">
        <v>926</v>
      </c>
      <c r="C227" s="29" t="s">
        <v>46</v>
      </c>
      <c r="D227" s="29"/>
      <c r="E227" s="29"/>
      <c r="F227" s="29"/>
      <c r="G227" s="29"/>
      <c r="H227" s="28">
        <f>I227+J227+K227+L227</f>
        <v>0</v>
      </c>
      <c r="I227" s="28">
        <f>J227+K227</f>
        <v>0</v>
      </c>
      <c r="J227" s="28">
        <v>0</v>
      </c>
      <c r="K227" s="28">
        <v>0</v>
      </c>
      <c r="L227" s="28">
        <v>0</v>
      </c>
    </row>
    <row r="228" spans="1:12" ht="27" customHeight="1">
      <c r="A228" s="9"/>
      <c r="B228" s="50"/>
      <c r="C228" s="26" t="s">
        <v>19</v>
      </c>
      <c r="D228" s="26"/>
      <c r="E228" s="26"/>
      <c r="F228" s="26"/>
      <c r="G228" s="26"/>
      <c r="H228" s="28">
        <f>I228+J228+K228+L228</f>
        <v>310</v>
      </c>
      <c r="I228" s="30">
        <f>SUM(I220:I227)</f>
        <v>310</v>
      </c>
      <c r="J228" s="30">
        <f>SUM(J220:J227)</f>
        <v>0</v>
      </c>
      <c r="K228" s="30">
        <f>SUM(K220:K227)</f>
        <v>0</v>
      </c>
      <c r="L228" s="30">
        <f>SUM(L220:L227)</f>
        <v>0</v>
      </c>
    </row>
    <row r="229" spans="1:12" ht="27" customHeight="1">
      <c r="A229" s="9"/>
      <c r="B229" s="50"/>
      <c r="C229" s="69" t="s">
        <v>20</v>
      </c>
      <c r="D229" s="70"/>
      <c r="E229" s="70"/>
      <c r="F229" s="70"/>
      <c r="G229" s="70"/>
      <c r="H229" s="70"/>
      <c r="I229" s="70"/>
      <c r="J229" s="70"/>
      <c r="K229" s="70"/>
      <c r="L229" s="70"/>
    </row>
    <row r="230" spans="1:12" ht="128.25" customHeight="1">
      <c r="A230" s="13">
        <v>108</v>
      </c>
      <c r="B230" s="56">
        <v>921</v>
      </c>
      <c r="C230" s="37" t="s">
        <v>61</v>
      </c>
      <c r="D230" s="37"/>
      <c r="E230" s="37"/>
      <c r="F230" s="37"/>
      <c r="G230" s="37"/>
      <c r="H230" s="28">
        <f>I230+J230+K230+L230</f>
        <v>2992</v>
      </c>
      <c r="I230" s="33">
        <v>1528.8</v>
      </c>
      <c r="J230" s="33">
        <v>1463.2</v>
      </c>
      <c r="K230" s="33">
        <v>0</v>
      </c>
      <c r="L230" s="33">
        <v>0</v>
      </c>
    </row>
    <row r="231" spans="1:12" ht="13.5">
      <c r="A231" s="9"/>
      <c r="B231" s="50"/>
      <c r="C231" s="3" t="s">
        <v>23</v>
      </c>
      <c r="D231" s="3"/>
      <c r="E231" s="3"/>
      <c r="F231" s="3"/>
      <c r="G231" s="3"/>
      <c r="H231" s="28">
        <f>I231+J231+K231+L231</f>
        <v>3502</v>
      </c>
      <c r="I231" s="1">
        <f>I212+I219+I228+I230</f>
        <v>2038.8</v>
      </c>
      <c r="J231" s="1">
        <f>J212+J219+J228+J230</f>
        <v>1463.2</v>
      </c>
      <c r="K231" s="1">
        <f>K212+K219+K228</f>
        <v>0</v>
      </c>
      <c r="L231" s="1">
        <f>L212+L219+L228+L230</f>
        <v>0</v>
      </c>
    </row>
    <row r="232" spans="1:12" ht="16.5" customHeight="1">
      <c r="A232" s="9"/>
      <c r="B232" s="50"/>
      <c r="C232" s="67" t="s">
        <v>47</v>
      </c>
      <c r="D232" s="68"/>
      <c r="E232" s="68"/>
      <c r="F232" s="68"/>
      <c r="G232" s="68"/>
      <c r="H232" s="68"/>
      <c r="I232" s="68"/>
      <c r="J232" s="68"/>
      <c r="K232" s="68"/>
      <c r="L232" s="68"/>
    </row>
    <row r="233" spans="1:12" ht="27" customHeight="1">
      <c r="A233" s="9"/>
      <c r="B233" s="50"/>
      <c r="C233" s="69" t="s">
        <v>1</v>
      </c>
      <c r="D233" s="70"/>
      <c r="E233" s="70"/>
      <c r="F233" s="70"/>
      <c r="G233" s="70"/>
      <c r="H233" s="70"/>
      <c r="I233" s="70"/>
      <c r="J233" s="70"/>
      <c r="K233" s="70"/>
      <c r="L233" s="70"/>
    </row>
    <row r="234" spans="1:12" ht="27" customHeight="1">
      <c r="A234" s="9"/>
      <c r="B234" s="50"/>
      <c r="C234" s="26" t="s">
        <v>2</v>
      </c>
      <c r="D234" s="26"/>
      <c r="E234" s="26"/>
      <c r="F234" s="26"/>
      <c r="G234" s="26"/>
      <c r="H234" s="28"/>
      <c r="I234" s="28"/>
      <c r="J234" s="28"/>
      <c r="K234" s="28"/>
      <c r="L234" s="28"/>
    </row>
    <row r="235" spans="1:12" ht="27" customHeight="1">
      <c r="A235" s="9"/>
      <c r="B235" s="50"/>
      <c r="C235" s="26" t="s">
        <v>6</v>
      </c>
      <c r="D235" s="26"/>
      <c r="E235" s="26"/>
      <c r="F235" s="26"/>
      <c r="G235" s="26"/>
      <c r="H235" s="28"/>
      <c r="I235" s="28"/>
      <c r="J235" s="28"/>
      <c r="K235" s="28"/>
      <c r="L235" s="28"/>
    </row>
    <row r="236" spans="1:12" ht="27" customHeight="1">
      <c r="A236" s="9">
        <v>109</v>
      </c>
      <c r="B236" s="50">
        <v>801</v>
      </c>
      <c r="C236" s="29" t="s">
        <v>147</v>
      </c>
      <c r="D236" s="29"/>
      <c r="E236" s="29"/>
      <c r="F236" s="29"/>
      <c r="G236" s="29"/>
      <c r="H236" s="28">
        <f aca="true" t="shared" si="7" ref="H236:H246">I236+J236+K236+L236</f>
        <v>187</v>
      </c>
      <c r="I236" s="28">
        <v>187</v>
      </c>
      <c r="J236" s="28">
        <v>0</v>
      </c>
      <c r="K236" s="28">
        <v>0</v>
      </c>
      <c r="L236" s="28">
        <v>0</v>
      </c>
    </row>
    <row r="237" spans="1:12" ht="27" customHeight="1">
      <c r="A237" s="9"/>
      <c r="B237" s="50"/>
      <c r="C237" s="26" t="s">
        <v>7</v>
      </c>
      <c r="D237" s="26"/>
      <c r="E237" s="26"/>
      <c r="F237" s="26"/>
      <c r="G237" s="26"/>
      <c r="H237" s="28">
        <f t="shared" si="7"/>
        <v>187</v>
      </c>
      <c r="I237" s="30">
        <f>SUM(I234:I236)</f>
        <v>187</v>
      </c>
      <c r="J237" s="30">
        <f>SUM(J234:J236)</f>
        <v>0</v>
      </c>
      <c r="K237" s="30">
        <f>SUM(K234:K236)</f>
        <v>0</v>
      </c>
      <c r="L237" s="30">
        <f>SUM(L234:L236)</f>
        <v>0</v>
      </c>
    </row>
    <row r="238" spans="1:12" ht="27" customHeight="1">
      <c r="A238" s="9"/>
      <c r="B238" s="50"/>
      <c r="C238" s="69" t="s">
        <v>14</v>
      </c>
      <c r="D238" s="70"/>
      <c r="E238" s="70"/>
      <c r="F238" s="70"/>
      <c r="G238" s="70"/>
      <c r="H238" s="70"/>
      <c r="I238" s="70"/>
      <c r="J238" s="70"/>
      <c r="K238" s="70"/>
      <c r="L238" s="70"/>
    </row>
    <row r="239" spans="1:12" ht="44.25" customHeight="1">
      <c r="A239" s="10">
        <v>110</v>
      </c>
      <c r="B239" s="11">
        <v>921</v>
      </c>
      <c r="C239" s="29" t="s">
        <v>54</v>
      </c>
      <c r="D239" s="29"/>
      <c r="E239" s="29"/>
      <c r="F239" s="29"/>
      <c r="G239" s="29"/>
      <c r="H239" s="28">
        <f t="shared" si="7"/>
        <v>100</v>
      </c>
      <c r="I239" s="28">
        <v>100</v>
      </c>
      <c r="J239" s="28">
        <v>0</v>
      </c>
      <c r="K239" s="28">
        <v>0</v>
      </c>
      <c r="L239" s="28">
        <v>0</v>
      </c>
    </row>
    <row r="240" spans="1:12" ht="27" customHeight="1">
      <c r="A240" s="9"/>
      <c r="B240" s="50"/>
      <c r="C240" s="26" t="s">
        <v>27</v>
      </c>
      <c r="D240" s="26"/>
      <c r="E240" s="26"/>
      <c r="F240" s="26"/>
      <c r="G240" s="26"/>
      <c r="H240" s="28"/>
      <c r="I240" s="28"/>
      <c r="J240" s="28"/>
      <c r="K240" s="28"/>
      <c r="L240" s="28"/>
    </row>
    <row r="241" spans="1:12" ht="27" customHeight="1">
      <c r="A241" s="9">
        <v>111</v>
      </c>
      <c r="B241" s="50">
        <v>801</v>
      </c>
      <c r="C241" s="29" t="s">
        <v>48</v>
      </c>
      <c r="D241" s="29"/>
      <c r="E241" s="29"/>
      <c r="F241" s="29"/>
      <c r="G241" s="29"/>
      <c r="H241" s="28">
        <f t="shared" si="7"/>
        <v>100</v>
      </c>
      <c r="I241" s="28">
        <v>100</v>
      </c>
      <c r="J241" s="28">
        <v>0</v>
      </c>
      <c r="K241" s="28">
        <v>0</v>
      </c>
      <c r="L241" s="28">
        <v>0</v>
      </c>
    </row>
    <row r="242" spans="1:12" ht="27" customHeight="1">
      <c r="A242" s="9"/>
      <c r="B242" s="50"/>
      <c r="C242" s="26" t="s">
        <v>18</v>
      </c>
      <c r="D242" s="26"/>
      <c r="E242" s="26"/>
      <c r="F242" s="26"/>
      <c r="G242" s="26"/>
      <c r="H242" s="28"/>
      <c r="I242" s="28"/>
      <c r="J242" s="28"/>
      <c r="K242" s="28"/>
      <c r="L242" s="28"/>
    </row>
    <row r="243" spans="1:12" ht="27" customHeight="1">
      <c r="A243" s="9">
        <v>112</v>
      </c>
      <c r="B243" s="50">
        <v>801</v>
      </c>
      <c r="C243" s="29" t="s">
        <v>49</v>
      </c>
      <c r="D243" s="29"/>
      <c r="E243" s="29"/>
      <c r="F243" s="29"/>
      <c r="G243" s="29"/>
      <c r="H243" s="28">
        <f t="shared" si="7"/>
        <v>0</v>
      </c>
      <c r="I243" s="28">
        <f>J243+K243</f>
        <v>0</v>
      </c>
      <c r="J243" s="28">
        <v>0</v>
      </c>
      <c r="K243" s="28">
        <v>0</v>
      </c>
      <c r="L243" s="28">
        <v>0</v>
      </c>
    </row>
    <row r="244" spans="1:12" ht="27" customHeight="1">
      <c r="A244" s="9"/>
      <c r="B244" s="50"/>
      <c r="C244" s="26" t="s">
        <v>19</v>
      </c>
      <c r="D244" s="26"/>
      <c r="E244" s="26"/>
      <c r="F244" s="26"/>
      <c r="G244" s="26"/>
      <c r="H244" s="28">
        <f t="shared" si="7"/>
        <v>200</v>
      </c>
      <c r="I244" s="30">
        <f>SUM(I239:I243)</f>
        <v>200</v>
      </c>
      <c r="J244" s="30">
        <f>SUM(J239:J243)</f>
        <v>0</v>
      </c>
      <c r="K244" s="30">
        <f>SUM(K239:K243)</f>
        <v>0</v>
      </c>
      <c r="L244" s="30">
        <f>SUM(L239:L243)</f>
        <v>0</v>
      </c>
    </row>
    <row r="245" spans="1:12" ht="27" customHeight="1">
      <c r="A245" s="9"/>
      <c r="B245" s="50"/>
      <c r="C245" s="26" t="s">
        <v>23</v>
      </c>
      <c r="D245" s="26"/>
      <c r="E245" s="26"/>
      <c r="F245" s="26"/>
      <c r="G245" s="26"/>
      <c r="H245" s="28">
        <f>I245+J245+K245+L245</f>
        <v>387</v>
      </c>
      <c r="I245" s="30">
        <f>I237+I244</f>
        <v>387</v>
      </c>
      <c r="J245" s="30">
        <f>J237+J244</f>
        <v>0</v>
      </c>
      <c r="K245" s="30">
        <f>K237+K244</f>
        <v>0</v>
      </c>
      <c r="L245" s="30">
        <f>L237+L244</f>
        <v>0</v>
      </c>
    </row>
    <row r="246" spans="1:12" ht="29.25" customHeight="1">
      <c r="A246" s="48"/>
      <c r="B246" s="52"/>
      <c r="C246" s="38" t="s">
        <v>50</v>
      </c>
      <c r="D246" s="38"/>
      <c r="E246" s="38"/>
      <c r="F246" s="38"/>
      <c r="G246" s="38"/>
      <c r="H246" s="28">
        <f t="shared" si="7"/>
        <v>23689</v>
      </c>
      <c r="I246" s="39">
        <f>I64+I106+I130+I200+I206+I231+I245</f>
        <v>15425.8</v>
      </c>
      <c r="J246" s="39">
        <f>J64+J106+J130+J200+J206+J231+J245</f>
        <v>8263.2</v>
      </c>
      <c r="K246" s="39">
        <f>K64+K106+K130+K200+K206+K231+K245</f>
        <v>0</v>
      </c>
      <c r="L246" s="39">
        <f>L64+L106+L130+L200+L206+L231+L245</f>
        <v>0</v>
      </c>
    </row>
    <row r="247" spans="1:12" ht="27" customHeight="1">
      <c r="A247" s="8"/>
      <c r="C247" s="20"/>
      <c r="D247" s="20"/>
      <c r="E247" s="20"/>
      <c r="F247" s="20"/>
      <c r="G247" s="20"/>
      <c r="H247" s="22"/>
      <c r="I247" s="21"/>
      <c r="J247" s="21"/>
      <c r="K247" s="21"/>
      <c r="L247" s="21"/>
    </row>
    <row r="248" spans="1:12" ht="27" customHeight="1">
      <c r="A248" s="8"/>
      <c r="C248" s="20"/>
      <c r="D248" s="20"/>
      <c r="E248" s="20"/>
      <c r="F248" s="20"/>
      <c r="G248" s="20"/>
      <c r="H248" s="22"/>
      <c r="I248" s="21"/>
      <c r="J248" s="21"/>
      <c r="K248" s="21"/>
      <c r="L248" s="21"/>
    </row>
    <row r="249" spans="1:12" ht="22.5" customHeight="1">
      <c r="A249" s="8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4" ht="27" customHeight="1">
      <c r="A250" s="8"/>
      <c r="C250" s="40"/>
      <c r="D250" s="40"/>
      <c r="E250" s="40"/>
      <c r="F250" s="40"/>
      <c r="G250" s="40"/>
      <c r="H250" s="22"/>
      <c r="I250" s="21"/>
      <c r="J250" s="21"/>
      <c r="K250" s="21"/>
      <c r="L250" s="41"/>
      <c r="N250" s="23"/>
    </row>
    <row r="251" spans="1:14" ht="27" customHeight="1">
      <c r="A251" s="8"/>
      <c r="C251" s="40"/>
      <c r="D251" s="40"/>
      <c r="E251" s="40"/>
      <c r="F251" s="40"/>
      <c r="G251" s="40"/>
      <c r="H251" s="22"/>
      <c r="I251" s="21"/>
      <c r="J251" s="21"/>
      <c r="K251" s="21"/>
      <c r="L251" s="41"/>
      <c r="N251" s="23"/>
    </row>
    <row r="252" spans="1:14" ht="27" customHeight="1">
      <c r="A252" s="8"/>
      <c r="C252" s="40"/>
      <c r="D252" s="40"/>
      <c r="E252" s="40"/>
      <c r="F252" s="40"/>
      <c r="G252" s="40"/>
      <c r="H252" s="22"/>
      <c r="I252" s="22"/>
      <c r="J252" s="22"/>
      <c r="K252" s="22"/>
      <c r="L252" s="41"/>
      <c r="N252" s="23"/>
    </row>
    <row r="253" spans="1:14" ht="12.75">
      <c r="A253" s="8"/>
      <c r="C253" s="40"/>
      <c r="D253" s="40"/>
      <c r="E253" s="40"/>
      <c r="F253" s="40"/>
      <c r="G253" s="40"/>
      <c r="H253" s="42"/>
      <c r="I253" s="42"/>
      <c r="J253" s="42"/>
      <c r="K253" s="42"/>
      <c r="L253" s="41"/>
      <c r="N253" s="23"/>
    </row>
    <row r="254" spans="1:14" ht="12.75">
      <c r="A254" s="8"/>
      <c r="C254" s="40"/>
      <c r="D254" s="40"/>
      <c r="E254" s="40"/>
      <c r="F254" s="40"/>
      <c r="G254" s="40"/>
      <c r="H254" s="42"/>
      <c r="I254" s="42"/>
      <c r="J254" s="44"/>
      <c r="K254" s="42"/>
      <c r="L254" s="41"/>
      <c r="N254" s="23"/>
    </row>
    <row r="255" spans="1:14" ht="12.75">
      <c r="A255" s="8"/>
      <c r="C255" s="40"/>
      <c r="D255" s="40"/>
      <c r="E255" s="40"/>
      <c r="F255" s="40"/>
      <c r="G255" s="40"/>
      <c r="H255" s="44"/>
      <c r="I255" s="44"/>
      <c r="J255" s="44"/>
      <c r="K255" s="44"/>
      <c r="L255" s="41"/>
      <c r="N255" s="23"/>
    </row>
    <row r="256" spans="1:15" ht="12.75">
      <c r="A256" s="8"/>
      <c r="C256" s="40"/>
      <c r="D256" s="40"/>
      <c r="E256" s="40"/>
      <c r="F256" s="40"/>
      <c r="G256" s="40"/>
      <c r="H256" s="44"/>
      <c r="I256" s="44"/>
      <c r="J256" s="44"/>
      <c r="K256" s="44"/>
      <c r="L256" s="41"/>
      <c r="N256" s="23"/>
      <c r="O256" s="23"/>
    </row>
    <row r="257" spans="1:14" ht="12.75">
      <c r="A257" s="8"/>
      <c r="C257" s="40"/>
      <c r="D257" s="40"/>
      <c r="E257" s="40"/>
      <c r="F257" s="40"/>
      <c r="G257" s="40"/>
      <c r="H257" s="42"/>
      <c r="I257" s="42"/>
      <c r="J257" s="42"/>
      <c r="K257" s="42"/>
      <c r="L257" s="41"/>
      <c r="N257" s="23"/>
    </row>
    <row r="258" spans="1:15" ht="12.75">
      <c r="A258" s="8"/>
      <c r="C258" s="40"/>
      <c r="D258" s="40"/>
      <c r="E258" s="40"/>
      <c r="F258" s="40"/>
      <c r="G258" s="40"/>
      <c r="H258" s="44"/>
      <c r="I258" s="44"/>
      <c r="J258" s="44"/>
      <c r="K258" s="44"/>
      <c r="L258" s="41"/>
      <c r="O258" s="23"/>
    </row>
    <row r="259" spans="1:15" ht="12.75">
      <c r="A259" s="8"/>
      <c r="C259" s="40"/>
      <c r="D259" s="40"/>
      <c r="E259" s="40"/>
      <c r="F259" s="40"/>
      <c r="G259" s="40"/>
      <c r="H259" s="44"/>
      <c r="I259" s="44"/>
      <c r="J259" s="44"/>
      <c r="K259" s="44"/>
      <c r="L259" s="41"/>
      <c r="O259" s="23"/>
    </row>
    <row r="260" spans="1:12" ht="12.75">
      <c r="A260" s="8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2.75">
      <c r="A261" s="8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3.5" customHeight="1">
      <c r="A262" s="8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spans="1:16" ht="12.75">
      <c r="A263" s="8"/>
      <c r="C263" s="40"/>
      <c r="D263" s="40"/>
      <c r="E263" s="40"/>
      <c r="F263" s="40"/>
      <c r="G263" s="40"/>
      <c r="H263" s="43"/>
      <c r="I263" s="43"/>
      <c r="J263" s="43"/>
      <c r="K263" s="43"/>
      <c r="L263" s="45"/>
      <c r="N263" s="23"/>
      <c r="P263" s="23"/>
    </row>
    <row r="264" spans="1:16" ht="12.75">
      <c r="A264" s="8"/>
      <c r="C264" s="40"/>
      <c r="D264" s="40"/>
      <c r="E264" s="40"/>
      <c r="F264" s="40"/>
      <c r="G264" s="40"/>
      <c r="H264" s="43"/>
      <c r="I264" s="43"/>
      <c r="J264" s="43"/>
      <c r="K264" s="43"/>
      <c r="L264" s="45"/>
      <c r="N264" s="23"/>
      <c r="P264" s="23"/>
    </row>
    <row r="265" spans="1:16" ht="12.75">
      <c r="A265" s="8"/>
      <c r="C265" s="40"/>
      <c r="D265" s="40"/>
      <c r="E265" s="40"/>
      <c r="F265" s="40"/>
      <c r="G265" s="40"/>
      <c r="H265" s="43"/>
      <c r="I265" s="43"/>
      <c r="J265" s="43"/>
      <c r="K265" s="43"/>
      <c r="L265" s="45"/>
      <c r="N265" s="23"/>
      <c r="P265" s="23"/>
    </row>
    <row r="266" spans="1:16" ht="12.75">
      <c r="A266" s="8"/>
      <c r="C266" s="40"/>
      <c r="D266" s="40"/>
      <c r="E266" s="40"/>
      <c r="F266" s="40"/>
      <c r="G266" s="40"/>
      <c r="H266" s="43"/>
      <c r="I266" s="43"/>
      <c r="J266" s="43"/>
      <c r="K266" s="43"/>
      <c r="L266" s="45"/>
      <c r="N266" s="23"/>
      <c r="P266" s="23"/>
    </row>
    <row r="267" spans="1:12" ht="12.75">
      <c r="A267" s="8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8"/>
      <c r="C268" s="8"/>
      <c r="D268" s="8"/>
      <c r="E268" s="8"/>
      <c r="F268" s="8"/>
      <c r="G268" s="8"/>
      <c r="H268" s="43"/>
      <c r="I268" s="46"/>
      <c r="J268" s="47"/>
      <c r="K268" s="46"/>
      <c r="L268" s="46"/>
    </row>
    <row r="269" spans="1:12" ht="12.75">
      <c r="A269" s="8"/>
      <c r="C269" s="8"/>
      <c r="D269" s="8"/>
      <c r="E269" s="8"/>
      <c r="F269" s="8"/>
      <c r="G269" s="8"/>
      <c r="H269" s="46"/>
      <c r="I269" s="46"/>
      <c r="J269" s="47"/>
      <c r="K269" s="46"/>
      <c r="L269" s="46"/>
    </row>
    <row r="270" spans="1:12" ht="12.75">
      <c r="A270" s="8"/>
      <c r="C270" s="8"/>
      <c r="D270" s="8"/>
      <c r="E270" s="8"/>
      <c r="F270" s="8"/>
      <c r="G270" s="8"/>
      <c r="H270" s="46"/>
      <c r="I270" s="46"/>
      <c r="J270" s="47"/>
      <c r="K270" s="46"/>
      <c r="L270" s="46"/>
    </row>
    <row r="271" spans="1:12" ht="12.75">
      <c r="A271" s="8"/>
      <c r="C271" s="8"/>
      <c r="D271" s="8"/>
      <c r="E271" s="8"/>
      <c r="F271" s="8"/>
      <c r="G271" s="8"/>
      <c r="H271" s="46"/>
      <c r="I271" s="46"/>
      <c r="J271" s="46"/>
      <c r="K271" s="46"/>
      <c r="L271" s="46"/>
    </row>
  </sheetData>
  <mergeCells count="30">
    <mergeCell ref="C114:L114"/>
    <mergeCell ref="C117:L117"/>
    <mergeCell ref="C107:L107"/>
    <mergeCell ref="C35:L35"/>
    <mergeCell ref="C82:L82"/>
    <mergeCell ref="C86:L86"/>
    <mergeCell ref="C100:L100"/>
    <mergeCell ref="C108:L108"/>
    <mergeCell ref="C28:L28"/>
    <mergeCell ref="C56:L56"/>
    <mergeCell ref="C66:L66"/>
    <mergeCell ref="C65:L65"/>
    <mergeCell ref="C249:L249"/>
    <mergeCell ref="C262:L262"/>
    <mergeCell ref="C131:L131"/>
    <mergeCell ref="C201:L201"/>
    <mergeCell ref="C238:L238"/>
    <mergeCell ref="C183:L183"/>
    <mergeCell ref="C202:L202"/>
    <mergeCell ref="C208:L208"/>
    <mergeCell ref="C213:L213"/>
    <mergeCell ref="C207:L207"/>
    <mergeCell ref="C125:L125"/>
    <mergeCell ref="C132:L132"/>
    <mergeCell ref="C148:L148"/>
    <mergeCell ref="C154:L154"/>
    <mergeCell ref="C232:L232"/>
    <mergeCell ref="C220:L220"/>
    <mergeCell ref="C229:L229"/>
    <mergeCell ref="C233:L233"/>
  </mergeCells>
  <printOptions horizontalCentered="1"/>
  <pageMargins left="0.3937007874015748" right="0.3937007874015748" top="0.5905511811023623" bottom="0.3937007874015748" header="0.1968503937007874" footer="0.1968503937007874"/>
  <pageSetup errors="blank" horizontalDpi="600" verticalDpi="600" orientation="landscape" paperSize="9" scale="75" r:id="rId1"/>
  <headerFooter alignWithMargins="0">
    <oddFooter>&amp;CStrona &amp;P z &amp;N</oddFooter>
  </headerFooter>
  <rowBreaks count="13" manualBreakCount="13">
    <brk id="27" max="13" man="1"/>
    <brk id="43" max="13" man="1"/>
    <brk id="55" max="13" man="1"/>
    <brk id="64" max="13" man="1"/>
    <brk id="76" max="13" man="1"/>
    <brk id="106" max="13" man="1"/>
    <brk id="124" max="13" man="1"/>
    <brk id="142" max="13" man="1"/>
    <brk id="153" max="13" man="1"/>
    <brk id="182" max="13" man="1"/>
    <brk id="200" max="13" man="1"/>
    <brk id="219" max="13" man="1"/>
    <brk id="2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3"/>
  <sheetViews>
    <sheetView tabSelected="1" view="pageBreakPreview" zoomScale="85" zoomScaleNormal="92" zoomScaleSheetLayoutView="85" workbookViewId="0" topLeftCell="A1">
      <pane ySplit="10" topLeftCell="BM11" activePane="bottomLeft" state="frozen"/>
      <selection pane="topLeft" activeCell="A1" sqref="A1"/>
      <selection pane="bottomLeft" activeCell="S1792" sqref="S1792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3" width="43.8515625" style="0" customWidth="1"/>
    <col min="4" max="4" width="14.8515625" style="0" customWidth="1"/>
    <col min="5" max="5" width="11.28125" style="0" customWidth="1"/>
    <col min="6" max="6" width="12.8515625" style="0" customWidth="1"/>
    <col min="7" max="7" width="13.7109375" style="0" customWidth="1"/>
    <col min="8" max="12" width="11.7109375" style="0" customWidth="1"/>
  </cols>
  <sheetData>
    <row r="1" spans="10:12" ht="12.75">
      <c r="J1" s="66" t="s">
        <v>279</v>
      </c>
      <c r="K1" s="66"/>
      <c r="L1" s="66"/>
    </row>
    <row r="2" spans="10:12" ht="12.75">
      <c r="J2" s="66" t="s">
        <v>280</v>
      </c>
      <c r="K2" s="66"/>
      <c r="L2" s="66"/>
    </row>
    <row r="3" spans="10:12" ht="12.75">
      <c r="J3" s="66" t="s">
        <v>245</v>
      </c>
      <c r="K3" s="66"/>
      <c r="L3" s="66"/>
    </row>
    <row r="4" spans="10:12" ht="12.75">
      <c r="J4" s="66" t="s">
        <v>281</v>
      </c>
      <c r="K4" s="66"/>
      <c r="L4" s="66"/>
    </row>
    <row r="6" spans="1:12" ht="15.75">
      <c r="A6" s="8"/>
      <c r="B6" s="8"/>
      <c r="C6" s="122" t="s">
        <v>275</v>
      </c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.75">
      <c r="A7" s="120" t="s">
        <v>56</v>
      </c>
      <c r="B7" s="120" t="s">
        <v>172</v>
      </c>
      <c r="C7" s="121" t="s">
        <v>173</v>
      </c>
      <c r="D7" s="121" t="s">
        <v>79</v>
      </c>
      <c r="E7" s="124" t="s">
        <v>162</v>
      </c>
      <c r="F7" s="125"/>
      <c r="G7" s="128" t="s">
        <v>165</v>
      </c>
      <c r="H7" s="131" t="s">
        <v>166</v>
      </c>
      <c r="I7" s="132"/>
      <c r="J7" s="132"/>
      <c r="K7" s="132"/>
      <c r="L7" s="133"/>
    </row>
    <row r="8" spans="1:12" ht="12.75">
      <c r="A8" s="120"/>
      <c r="B8" s="120"/>
      <c r="C8" s="121"/>
      <c r="D8" s="121"/>
      <c r="E8" s="126"/>
      <c r="F8" s="127"/>
      <c r="G8" s="129"/>
      <c r="H8" s="128" t="s">
        <v>167</v>
      </c>
      <c r="I8" s="121" t="s">
        <v>76</v>
      </c>
      <c r="J8" s="121" t="s">
        <v>77</v>
      </c>
      <c r="K8" s="121" t="s">
        <v>78</v>
      </c>
      <c r="L8" s="123" t="s">
        <v>115</v>
      </c>
    </row>
    <row r="9" spans="1:12" ht="47.25">
      <c r="A9" s="120"/>
      <c r="B9" s="120"/>
      <c r="C9" s="121"/>
      <c r="D9" s="121"/>
      <c r="E9" s="24" t="s">
        <v>163</v>
      </c>
      <c r="F9" s="24" t="s">
        <v>164</v>
      </c>
      <c r="G9" s="130"/>
      <c r="H9" s="130"/>
      <c r="I9" s="121"/>
      <c r="J9" s="121"/>
      <c r="K9" s="121"/>
      <c r="L9" s="123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15.75">
      <c r="A11" s="118" t="s">
        <v>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ht="16.5">
      <c r="A12" s="116" t="s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16.5">
      <c r="A13" s="83" t="s">
        <v>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2" ht="16.5">
      <c r="A14" s="83" t="s">
        <v>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</row>
    <row r="15" spans="1:12" ht="12.75" customHeight="1">
      <c r="A15" s="98">
        <v>1</v>
      </c>
      <c r="B15" s="101" t="s">
        <v>269</v>
      </c>
      <c r="C15" s="86" t="s">
        <v>64</v>
      </c>
      <c r="D15" s="86" t="s">
        <v>149</v>
      </c>
      <c r="E15" s="86">
        <v>2010</v>
      </c>
      <c r="F15" s="86">
        <v>2010</v>
      </c>
      <c r="G15" s="27" t="s">
        <v>168</v>
      </c>
      <c r="H15" s="28">
        <f aca="true" t="shared" si="0" ref="H15:L16">H18</f>
        <v>50</v>
      </c>
      <c r="I15" s="28">
        <f t="shared" si="0"/>
        <v>50</v>
      </c>
      <c r="J15" s="28">
        <f t="shared" si="0"/>
        <v>0</v>
      </c>
      <c r="K15" s="28">
        <f t="shared" si="0"/>
        <v>0</v>
      </c>
      <c r="L15" s="28">
        <f t="shared" si="0"/>
        <v>0</v>
      </c>
    </row>
    <row r="16" spans="1:12" ht="12.75" customHeight="1">
      <c r="A16" s="99"/>
      <c r="B16" s="102"/>
      <c r="C16" s="87"/>
      <c r="D16" s="87"/>
      <c r="E16" s="87"/>
      <c r="F16" s="87"/>
      <c r="G16" s="27" t="s">
        <v>169</v>
      </c>
      <c r="H16" s="28">
        <f t="shared" si="0"/>
        <v>-50</v>
      </c>
      <c r="I16" s="28">
        <f t="shared" si="0"/>
        <v>-50</v>
      </c>
      <c r="J16" s="28">
        <f t="shared" si="0"/>
        <v>0</v>
      </c>
      <c r="K16" s="28">
        <f t="shared" si="0"/>
        <v>0</v>
      </c>
      <c r="L16" s="28">
        <f t="shared" si="0"/>
        <v>0</v>
      </c>
    </row>
    <row r="17" spans="1:12" ht="12.75" customHeight="1">
      <c r="A17" s="100"/>
      <c r="B17" s="103"/>
      <c r="C17" s="88"/>
      <c r="D17" s="88"/>
      <c r="E17" s="88"/>
      <c r="F17" s="88"/>
      <c r="G17" s="57" t="s">
        <v>170</v>
      </c>
      <c r="H17" s="58">
        <f>H15+H16</f>
        <v>0</v>
      </c>
      <c r="I17" s="58">
        <f>I15+I16</f>
        <v>0</v>
      </c>
      <c r="J17" s="58">
        <f>J15+J16</f>
        <v>0</v>
      </c>
      <c r="K17" s="58">
        <f>K15+K16</f>
        <v>0</v>
      </c>
      <c r="L17" s="58">
        <f>L15+L16</f>
        <v>0</v>
      </c>
    </row>
    <row r="18" spans="1:12" ht="12.75" customHeight="1">
      <c r="A18" s="74" t="s">
        <v>171</v>
      </c>
      <c r="B18" s="75"/>
      <c r="C18" s="75"/>
      <c r="D18" s="75"/>
      <c r="E18" s="75"/>
      <c r="F18" s="76"/>
      <c r="G18" s="27" t="s">
        <v>168</v>
      </c>
      <c r="H18" s="28">
        <f>I18+J18+K18+L18</f>
        <v>50</v>
      </c>
      <c r="I18" s="28">
        <v>50</v>
      </c>
      <c r="J18" s="28"/>
      <c r="K18" s="28"/>
      <c r="L18" s="28"/>
    </row>
    <row r="19" spans="1:12" ht="12.75" customHeight="1">
      <c r="A19" s="77"/>
      <c r="B19" s="78"/>
      <c r="C19" s="78"/>
      <c r="D19" s="78"/>
      <c r="E19" s="78"/>
      <c r="F19" s="79"/>
      <c r="G19" s="27" t="s">
        <v>169</v>
      </c>
      <c r="H19" s="28">
        <f>I19+J19+K19+L19</f>
        <v>-50</v>
      </c>
      <c r="I19" s="28">
        <v>-50</v>
      </c>
      <c r="J19" s="28"/>
      <c r="K19" s="28"/>
      <c r="L19" s="28"/>
    </row>
    <row r="20" spans="1:12" ht="12.75" customHeight="1">
      <c r="A20" s="80"/>
      <c r="B20" s="81"/>
      <c r="C20" s="81"/>
      <c r="D20" s="81"/>
      <c r="E20" s="81"/>
      <c r="F20" s="82"/>
      <c r="G20" s="59" t="s">
        <v>170</v>
      </c>
      <c r="H20" s="60">
        <f>H18+H19</f>
        <v>0</v>
      </c>
      <c r="I20" s="60">
        <f>I18+I19</f>
        <v>0</v>
      </c>
      <c r="J20" s="60">
        <f>J18+J19</f>
        <v>0</v>
      </c>
      <c r="K20" s="60">
        <f>K18+K19</f>
        <v>0</v>
      </c>
      <c r="L20" s="60">
        <f>L18+L19</f>
        <v>0</v>
      </c>
    </row>
    <row r="21" spans="1:12" ht="12.75">
      <c r="A21" s="98">
        <v>2</v>
      </c>
      <c r="B21" s="101" t="s">
        <v>269</v>
      </c>
      <c r="C21" s="86" t="s">
        <v>64</v>
      </c>
      <c r="D21" s="86" t="s">
        <v>149</v>
      </c>
      <c r="E21" s="86">
        <v>2010</v>
      </c>
      <c r="F21" s="86">
        <v>2011</v>
      </c>
      <c r="G21" s="27" t="s">
        <v>168</v>
      </c>
      <c r="H21" s="28">
        <f>H24</f>
        <v>100</v>
      </c>
      <c r="I21" s="28">
        <f>I24</f>
        <v>100</v>
      </c>
      <c r="J21" s="28">
        <f>J24</f>
        <v>0</v>
      </c>
      <c r="K21" s="28">
        <f>K24</f>
        <v>0</v>
      </c>
      <c r="L21" s="28">
        <f>L24</f>
        <v>0</v>
      </c>
    </row>
    <row r="22" spans="1:12" ht="12.75">
      <c r="A22" s="99"/>
      <c r="B22" s="102"/>
      <c r="C22" s="87"/>
      <c r="D22" s="87"/>
      <c r="E22" s="87"/>
      <c r="F22" s="87"/>
      <c r="G22" s="27" t="s">
        <v>169</v>
      </c>
      <c r="H22" s="28">
        <f>I22+J22+K22+L22</f>
        <v>0</v>
      </c>
      <c r="I22" s="28"/>
      <c r="J22" s="28"/>
      <c r="K22" s="28"/>
      <c r="L22" s="28"/>
    </row>
    <row r="23" spans="1:12" ht="12.75">
      <c r="A23" s="100"/>
      <c r="B23" s="103"/>
      <c r="C23" s="88"/>
      <c r="D23" s="88"/>
      <c r="E23" s="88"/>
      <c r="F23" s="88"/>
      <c r="G23" s="57" t="s">
        <v>170</v>
      </c>
      <c r="H23" s="58">
        <f>H21+H22</f>
        <v>100</v>
      </c>
      <c r="I23" s="58">
        <f>I21+I22</f>
        <v>100</v>
      </c>
      <c r="J23" s="58">
        <f>J21+J22</f>
        <v>0</v>
      </c>
      <c r="K23" s="58">
        <f>K21+K22</f>
        <v>0</v>
      </c>
      <c r="L23" s="58">
        <f>L21+L22</f>
        <v>0</v>
      </c>
    </row>
    <row r="24" spans="1:12" ht="12.75">
      <c r="A24" s="74" t="s">
        <v>171</v>
      </c>
      <c r="B24" s="75"/>
      <c r="C24" s="75"/>
      <c r="D24" s="75"/>
      <c r="E24" s="75"/>
      <c r="F24" s="76"/>
      <c r="G24" s="27" t="s">
        <v>168</v>
      </c>
      <c r="H24" s="28">
        <f>I24+J24+K24+L24</f>
        <v>100</v>
      </c>
      <c r="I24" s="28">
        <v>100</v>
      </c>
      <c r="J24" s="28"/>
      <c r="K24" s="28"/>
      <c r="L24" s="28"/>
    </row>
    <row r="25" spans="1:12" ht="12.75">
      <c r="A25" s="77"/>
      <c r="B25" s="78"/>
      <c r="C25" s="78"/>
      <c r="D25" s="78"/>
      <c r="E25" s="78"/>
      <c r="F25" s="79"/>
      <c r="G25" s="27" t="s">
        <v>169</v>
      </c>
      <c r="H25" s="28">
        <f>I25+J25+K25+L25</f>
        <v>-70</v>
      </c>
      <c r="I25" s="28">
        <v>-70</v>
      </c>
      <c r="J25" s="28"/>
      <c r="K25" s="28"/>
      <c r="L25" s="28"/>
    </row>
    <row r="26" spans="1:12" ht="12.75">
      <c r="A26" s="80"/>
      <c r="B26" s="81"/>
      <c r="C26" s="81"/>
      <c r="D26" s="81"/>
      <c r="E26" s="81"/>
      <c r="F26" s="82"/>
      <c r="G26" s="59" t="s">
        <v>170</v>
      </c>
      <c r="H26" s="60">
        <f>H24+H25</f>
        <v>30</v>
      </c>
      <c r="I26" s="60">
        <f>I24+I25</f>
        <v>30</v>
      </c>
      <c r="J26" s="60">
        <f>J24+J25</f>
        <v>0</v>
      </c>
      <c r="K26" s="60">
        <f>K24+K25</f>
        <v>0</v>
      </c>
      <c r="L26" s="60">
        <f>L24+L25</f>
        <v>0</v>
      </c>
    </row>
    <row r="27" spans="1:12" ht="12.75">
      <c r="A27" s="74" t="s">
        <v>274</v>
      </c>
      <c r="B27" s="75"/>
      <c r="C27" s="75"/>
      <c r="D27" s="75"/>
      <c r="E27" s="75"/>
      <c r="F27" s="76"/>
      <c r="G27" s="27" t="s">
        <v>168</v>
      </c>
      <c r="H27" s="28">
        <f>I27+J27+K27+L27</f>
        <v>0</v>
      </c>
      <c r="I27" s="28">
        <v>0</v>
      </c>
      <c r="J27" s="28"/>
      <c r="K27" s="28"/>
      <c r="L27" s="28"/>
    </row>
    <row r="28" spans="1:12" ht="12.75">
      <c r="A28" s="77"/>
      <c r="B28" s="78"/>
      <c r="C28" s="78"/>
      <c r="D28" s="78"/>
      <c r="E28" s="78"/>
      <c r="F28" s="79"/>
      <c r="G28" s="27" t="s">
        <v>169</v>
      </c>
      <c r="H28" s="28">
        <f>I28+J28+K28+L28</f>
        <v>70</v>
      </c>
      <c r="I28" s="28">
        <v>70</v>
      </c>
      <c r="J28" s="28"/>
      <c r="K28" s="28"/>
      <c r="L28" s="28"/>
    </row>
    <row r="29" spans="1:12" ht="12.75">
      <c r="A29" s="80"/>
      <c r="B29" s="81"/>
      <c r="C29" s="81"/>
      <c r="D29" s="81"/>
      <c r="E29" s="81"/>
      <c r="F29" s="82"/>
      <c r="G29" s="59" t="s">
        <v>170</v>
      </c>
      <c r="H29" s="60">
        <f>H27+H28</f>
        <v>70</v>
      </c>
      <c r="I29" s="60">
        <f>I27+I28</f>
        <v>70</v>
      </c>
      <c r="J29" s="60">
        <f>J27+J28</f>
        <v>0</v>
      </c>
      <c r="K29" s="60">
        <f>K27+K28</f>
        <v>0</v>
      </c>
      <c r="L29" s="60">
        <f>L27+L28</f>
        <v>0</v>
      </c>
    </row>
    <row r="30" spans="1:12" ht="16.5">
      <c r="A30" s="83" t="s">
        <v>174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/>
    </row>
    <row r="31" spans="1:12" ht="12.75">
      <c r="A31" s="98">
        <v>3</v>
      </c>
      <c r="B31" s="101" t="s">
        <v>269</v>
      </c>
      <c r="C31" s="86" t="s">
        <v>175</v>
      </c>
      <c r="D31" s="86" t="s">
        <v>149</v>
      </c>
      <c r="E31" s="86">
        <v>2009</v>
      </c>
      <c r="F31" s="86">
        <v>2011</v>
      </c>
      <c r="G31" s="27" t="s">
        <v>168</v>
      </c>
      <c r="H31" s="28">
        <f>H34</f>
        <v>0</v>
      </c>
      <c r="I31" s="28">
        <f>I34</f>
        <v>300</v>
      </c>
      <c r="J31" s="28">
        <f>J34</f>
        <v>0</v>
      </c>
      <c r="K31" s="28">
        <f>K34</f>
        <v>0</v>
      </c>
      <c r="L31" s="28">
        <f>L34</f>
        <v>0</v>
      </c>
    </row>
    <row r="32" spans="1:12" ht="12.75">
      <c r="A32" s="99"/>
      <c r="B32" s="102"/>
      <c r="C32" s="87"/>
      <c r="D32" s="87"/>
      <c r="E32" s="87"/>
      <c r="F32" s="87"/>
      <c r="G32" s="27" t="s">
        <v>169</v>
      </c>
      <c r="H32" s="28">
        <f>I32+J32+K32+L32</f>
        <v>0</v>
      </c>
      <c r="I32" s="28"/>
      <c r="J32" s="28"/>
      <c r="K32" s="28"/>
      <c r="L32" s="28"/>
    </row>
    <row r="33" spans="1:12" ht="12.75">
      <c r="A33" s="100"/>
      <c r="B33" s="103"/>
      <c r="C33" s="88"/>
      <c r="D33" s="88"/>
      <c r="E33" s="88"/>
      <c r="F33" s="88"/>
      <c r="G33" s="57" t="s">
        <v>170</v>
      </c>
      <c r="H33" s="58">
        <f>H31+H32</f>
        <v>0</v>
      </c>
      <c r="I33" s="58">
        <f>I31+I32</f>
        <v>300</v>
      </c>
      <c r="J33" s="58">
        <f>J31+J32</f>
        <v>0</v>
      </c>
      <c r="K33" s="58">
        <f>K31+K32</f>
        <v>0</v>
      </c>
      <c r="L33" s="58">
        <f>L31+L32</f>
        <v>0</v>
      </c>
    </row>
    <row r="34" spans="1:12" ht="12.75">
      <c r="A34" s="74" t="s">
        <v>176</v>
      </c>
      <c r="B34" s="75"/>
      <c r="C34" s="75"/>
      <c r="D34" s="75"/>
      <c r="E34" s="75"/>
      <c r="F34" s="76"/>
      <c r="G34" s="27" t="s">
        <v>168</v>
      </c>
      <c r="H34" s="28"/>
      <c r="I34" s="28">
        <v>300</v>
      </c>
      <c r="J34" s="28"/>
      <c r="K34" s="28"/>
      <c r="L34" s="28"/>
    </row>
    <row r="35" spans="1:12" ht="12.75">
      <c r="A35" s="77"/>
      <c r="B35" s="78"/>
      <c r="C35" s="78"/>
      <c r="D35" s="78"/>
      <c r="E35" s="78"/>
      <c r="F35" s="79"/>
      <c r="G35" s="27" t="s">
        <v>169</v>
      </c>
      <c r="H35" s="28">
        <f>I35+J35+K35+L35</f>
        <v>-300</v>
      </c>
      <c r="I35" s="28">
        <v>-300</v>
      </c>
      <c r="J35" s="28"/>
      <c r="K35" s="28"/>
      <c r="L35" s="28"/>
    </row>
    <row r="36" spans="1:12" ht="12.75">
      <c r="A36" s="80"/>
      <c r="B36" s="81"/>
      <c r="C36" s="81"/>
      <c r="D36" s="81"/>
      <c r="E36" s="81"/>
      <c r="F36" s="82"/>
      <c r="G36" s="59" t="s">
        <v>170</v>
      </c>
      <c r="H36" s="60">
        <f>H34+H35</f>
        <v>-300</v>
      </c>
      <c r="I36" s="60">
        <f>I34+I35</f>
        <v>0</v>
      </c>
      <c r="J36" s="60">
        <f>J34+J35</f>
        <v>0</v>
      </c>
      <c r="K36" s="60">
        <f>K34+K35</f>
        <v>0</v>
      </c>
      <c r="L36" s="60">
        <f>L34+L35</f>
        <v>0</v>
      </c>
    </row>
    <row r="37" spans="1:12" ht="12.75">
      <c r="A37" s="74" t="s">
        <v>171</v>
      </c>
      <c r="B37" s="75"/>
      <c r="C37" s="75"/>
      <c r="D37" s="75"/>
      <c r="E37" s="75"/>
      <c r="F37" s="76"/>
      <c r="G37" s="27" t="s">
        <v>168</v>
      </c>
      <c r="H37" s="28">
        <f>I37+J37+K37+L37</f>
        <v>0</v>
      </c>
      <c r="I37" s="28">
        <v>0</v>
      </c>
      <c r="J37" s="28"/>
      <c r="K37" s="28"/>
      <c r="L37" s="28"/>
    </row>
    <row r="38" spans="1:12" ht="12.75">
      <c r="A38" s="77"/>
      <c r="B38" s="78"/>
      <c r="C38" s="78"/>
      <c r="D38" s="78"/>
      <c r="E38" s="78"/>
      <c r="F38" s="79"/>
      <c r="G38" s="27" t="s">
        <v>169</v>
      </c>
      <c r="H38" s="28">
        <f>I38+J38+K38+L38</f>
        <v>50</v>
      </c>
      <c r="I38" s="28">
        <v>50</v>
      </c>
      <c r="J38" s="28"/>
      <c r="K38" s="28"/>
      <c r="L38" s="28"/>
    </row>
    <row r="39" spans="1:12" ht="12.75">
      <c r="A39" s="80"/>
      <c r="B39" s="81"/>
      <c r="C39" s="81"/>
      <c r="D39" s="81"/>
      <c r="E39" s="81"/>
      <c r="F39" s="82"/>
      <c r="G39" s="59" t="s">
        <v>170</v>
      </c>
      <c r="H39" s="60">
        <f>H37+H38</f>
        <v>50</v>
      </c>
      <c r="I39" s="60">
        <f>I37+I38</f>
        <v>50</v>
      </c>
      <c r="J39" s="60">
        <f>J37+J38</f>
        <v>0</v>
      </c>
      <c r="K39" s="60">
        <f>K37+K38</f>
        <v>0</v>
      </c>
      <c r="L39" s="60">
        <f>L37+L38</f>
        <v>0</v>
      </c>
    </row>
    <row r="40" spans="1:12" ht="12.75">
      <c r="A40" s="74" t="s">
        <v>274</v>
      </c>
      <c r="B40" s="75"/>
      <c r="C40" s="75"/>
      <c r="D40" s="75"/>
      <c r="E40" s="75"/>
      <c r="F40" s="76"/>
      <c r="G40" s="27" t="s">
        <v>168</v>
      </c>
      <c r="H40" s="28">
        <f>I40+J40+K40+L40</f>
        <v>0</v>
      </c>
      <c r="I40" s="28">
        <v>0</v>
      </c>
      <c r="J40" s="28"/>
      <c r="K40" s="28"/>
      <c r="L40" s="28"/>
    </row>
    <row r="41" spans="1:12" ht="12.75">
      <c r="A41" s="77"/>
      <c r="B41" s="78"/>
      <c r="C41" s="78"/>
      <c r="D41" s="78"/>
      <c r="E41" s="78"/>
      <c r="F41" s="79"/>
      <c r="G41" s="27" t="s">
        <v>169</v>
      </c>
      <c r="H41" s="28">
        <f>I41+J41+K41+L41</f>
        <v>250</v>
      </c>
      <c r="I41" s="28">
        <v>250</v>
      </c>
      <c r="J41" s="28"/>
      <c r="K41" s="28"/>
      <c r="L41" s="28"/>
    </row>
    <row r="42" spans="1:12" ht="12.75">
      <c r="A42" s="80"/>
      <c r="B42" s="81"/>
      <c r="C42" s="81"/>
      <c r="D42" s="81"/>
      <c r="E42" s="81"/>
      <c r="F42" s="82"/>
      <c r="G42" s="59" t="s">
        <v>170</v>
      </c>
      <c r="H42" s="60">
        <f>H40+H41</f>
        <v>250</v>
      </c>
      <c r="I42" s="60">
        <f>I40+I41</f>
        <v>250</v>
      </c>
      <c r="J42" s="60">
        <f>J40+J41</f>
        <v>0</v>
      </c>
      <c r="K42" s="60">
        <f>K40+K41</f>
        <v>0</v>
      </c>
      <c r="L42" s="60">
        <f>L40+L41</f>
        <v>0</v>
      </c>
    </row>
    <row r="43" spans="1:12" ht="16.5">
      <c r="A43" s="83" t="s">
        <v>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12.75">
      <c r="A44" s="98">
        <v>4</v>
      </c>
      <c r="B44" s="101" t="s">
        <v>269</v>
      </c>
      <c r="C44" s="86" t="s">
        <v>148</v>
      </c>
      <c r="D44" s="86" t="s">
        <v>149</v>
      </c>
      <c r="E44" s="86">
        <v>2008</v>
      </c>
      <c r="F44" s="86">
        <v>2010</v>
      </c>
      <c r="G44" s="27" t="s">
        <v>168</v>
      </c>
      <c r="H44" s="28">
        <f>H47+H50+H53</f>
        <v>223</v>
      </c>
      <c r="I44" s="28">
        <f>I47+I50+I53</f>
        <v>223</v>
      </c>
      <c r="J44" s="28">
        <f>J47+J50+J53</f>
        <v>0</v>
      </c>
      <c r="K44" s="28">
        <f>K47+K50+K53</f>
        <v>0</v>
      </c>
      <c r="L44" s="28">
        <f>L47+L50+L53</f>
        <v>0</v>
      </c>
    </row>
    <row r="45" spans="1:12" ht="12.75">
      <c r="A45" s="99"/>
      <c r="B45" s="102"/>
      <c r="C45" s="87"/>
      <c r="D45" s="87"/>
      <c r="E45" s="87"/>
      <c r="F45" s="87"/>
      <c r="G45" s="27" t="s">
        <v>169</v>
      </c>
      <c r="H45" s="28">
        <f>I45+J45+K45+L45</f>
        <v>0</v>
      </c>
      <c r="I45" s="28"/>
      <c r="J45" s="28"/>
      <c r="K45" s="28"/>
      <c r="L45" s="28"/>
    </row>
    <row r="46" spans="1:12" ht="12.75">
      <c r="A46" s="100"/>
      <c r="B46" s="103"/>
      <c r="C46" s="88"/>
      <c r="D46" s="88"/>
      <c r="E46" s="88"/>
      <c r="F46" s="88"/>
      <c r="G46" s="57" t="s">
        <v>170</v>
      </c>
      <c r="H46" s="58">
        <f>H44+H45</f>
        <v>223</v>
      </c>
      <c r="I46" s="58">
        <f>I44+I45</f>
        <v>223</v>
      </c>
      <c r="J46" s="58">
        <f>J44+J45</f>
        <v>0</v>
      </c>
      <c r="K46" s="58">
        <f>K44+K45</f>
        <v>0</v>
      </c>
      <c r="L46" s="58">
        <f>L44+L45</f>
        <v>0</v>
      </c>
    </row>
    <row r="47" spans="1:12" ht="12.75">
      <c r="A47" s="74" t="s">
        <v>177</v>
      </c>
      <c r="B47" s="75"/>
      <c r="C47" s="75"/>
      <c r="D47" s="75"/>
      <c r="E47" s="75"/>
      <c r="F47" s="76"/>
      <c r="G47" s="27" t="s">
        <v>168</v>
      </c>
      <c r="H47" s="28">
        <f>I47+J47+K47+L47</f>
        <v>23</v>
      </c>
      <c r="I47" s="28">
        <v>23</v>
      </c>
      <c r="J47" s="28"/>
      <c r="K47" s="28"/>
      <c r="L47" s="28"/>
    </row>
    <row r="48" spans="1:12" ht="12.75">
      <c r="A48" s="77"/>
      <c r="B48" s="78"/>
      <c r="C48" s="78"/>
      <c r="D48" s="78"/>
      <c r="E48" s="78"/>
      <c r="F48" s="79"/>
      <c r="G48" s="27" t="s">
        <v>169</v>
      </c>
      <c r="H48" s="28">
        <f>I48+J48+K48+L48</f>
        <v>0</v>
      </c>
      <c r="I48" s="28"/>
      <c r="J48" s="28"/>
      <c r="K48" s="28"/>
      <c r="L48" s="28"/>
    </row>
    <row r="49" spans="1:14" ht="12.75">
      <c r="A49" s="80"/>
      <c r="B49" s="81"/>
      <c r="C49" s="81"/>
      <c r="D49" s="81"/>
      <c r="E49" s="81"/>
      <c r="F49" s="82"/>
      <c r="G49" s="59" t="s">
        <v>170</v>
      </c>
      <c r="H49" s="60">
        <f>H47+H48</f>
        <v>23</v>
      </c>
      <c r="I49" s="60">
        <f>I47+I48</f>
        <v>23</v>
      </c>
      <c r="J49" s="60">
        <f>J47+J48</f>
        <v>0</v>
      </c>
      <c r="K49" s="60">
        <f>K47+K48</f>
        <v>0</v>
      </c>
      <c r="L49" s="60">
        <f>L47+L48</f>
        <v>0</v>
      </c>
      <c r="N49" s="28"/>
    </row>
    <row r="50" spans="1:12" ht="12.75">
      <c r="A50" s="74" t="s">
        <v>176</v>
      </c>
      <c r="B50" s="75"/>
      <c r="C50" s="75"/>
      <c r="D50" s="75"/>
      <c r="E50" s="75"/>
      <c r="F50" s="76"/>
      <c r="G50" s="27" t="s">
        <v>168</v>
      </c>
      <c r="H50" s="28">
        <f>I50+J50+K50+L50</f>
        <v>0</v>
      </c>
      <c r="I50" s="28">
        <v>0</v>
      </c>
      <c r="J50" s="28"/>
      <c r="K50" s="28"/>
      <c r="L50" s="28"/>
    </row>
    <row r="51" spans="1:12" ht="12.75">
      <c r="A51" s="77"/>
      <c r="B51" s="78"/>
      <c r="C51" s="78"/>
      <c r="D51" s="78"/>
      <c r="E51" s="78"/>
      <c r="F51" s="79"/>
      <c r="G51" s="27" t="s">
        <v>169</v>
      </c>
      <c r="H51" s="28">
        <f>I51+J51+K51+L51</f>
        <v>0</v>
      </c>
      <c r="I51" s="28"/>
      <c r="J51" s="28"/>
      <c r="K51" s="28"/>
      <c r="L51" s="28"/>
    </row>
    <row r="52" spans="1:12" ht="12.75">
      <c r="A52" s="80"/>
      <c r="B52" s="81"/>
      <c r="C52" s="81"/>
      <c r="D52" s="81"/>
      <c r="E52" s="81"/>
      <c r="F52" s="82"/>
      <c r="G52" s="59" t="s">
        <v>170</v>
      </c>
      <c r="H52" s="60">
        <f>H50+H51</f>
        <v>0</v>
      </c>
      <c r="I52" s="60">
        <f>I50+I51</f>
        <v>0</v>
      </c>
      <c r="J52" s="60">
        <f>J50+J51</f>
        <v>0</v>
      </c>
      <c r="K52" s="60">
        <f>K50+K51</f>
        <v>0</v>
      </c>
      <c r="L52" s="60">
        <f>L50+L51</f>
        <v>0</v>
      </c>
    </row>
    <row r="53" spans="1:12" ht="12.75">
      <c r="A53" s="74" t="s">
        <v>171</v>
      </c>
      <c r="B53" s="75"/>
      <c r="C53" s="75"/>
      <c r="D53" s="75"/>
      <c r="E53" s="75"/>
      <c r="F53" s="76"/>
      <c r="G53" s="27" t="s">
        <v>168</v>
      </c>
      <c r="H53" s="28">
        <f>I53+J53+K53+L53</f>
        <v>200</v>
      </c>
      <c r="I53" s="28">
        <v>200</v>
      </c>
      <c r="J53" s="28"/>
      <c r="K53" s="28"/>
      <c r="L53" s="28"/>
    </row>
    <row r="54" spans="1:12" ht="12.75">
      <c r="A54" s="77"/>
      <c r="B54" s="78"/>
      <c r="C54" s="78"/>
      <c r="D54" s="78"/>
      <c r="E54" s="78"/>
      <c r="F54" s="79"/>
      <c r="G54" s="27" t="s">
        <v>169</v>
      </c>
      <c r="H54" s="28">
        <f>I54+J54+K54+L54</f>
        <v>0</v>
      </c>
      <c r="I54" s="28"/>
      <c r="J54" s="28"/>
      <c r="K54" s="28"/>
      <c r="L54" s="28"/>
    </row>
    <row r="55" spans="1:12" ht="12.75">
      <c r="A55" s="80"/>
      <c r="B55" s="81"/>
      <c r="C55" s="81"/>
      <c r="D55" s="81"/>
      <c r="E55" s="81"/>
      <c r="F55" s="82"/>
      <c r="G55" s="59" t="s">
        <v>170</v>
      </c>
      <c r="H55" s="60">
        <f>H53+H54</f>
        <v>200</v>
      </c>
      <c r="I55" s="60">
        <f>I53+I54</f>
        <v>200</v>
      </c>
      <c r="J55" s="60">
        <f>J53+J54</f>
        <v>0</v>
      </c>
      <c r="K55" s="60">
        <f>K53+K54</f>
        <v>0</v>
      </c>
      <c r="L55" s="60">
        <f>L53+L54</f>
        <v>0</v>
      </c>
    </row>
    <row r="56" spans="1:12" ht="12.75" customHeight="1">
      <c r="A56" s="89" t="s">
        <v>7</v>
      </c>
      <c r="B56" s="90"/>
      <c r="C56" s="91"/>
      <c r="D56" s="86" t="s">
        <v>149</v>
      </c>
      <c r="E56" s="86">
        <v>2008</v>
      </c>
      <c r="F56" s="86">
        <v>2011</v>
      </c>
      <c r="G56" s="27" t="s">
        <v>168</v>
      </c>
      <c r="H56" s="31">
        <f>H59+H62+H65</f>
        <v>673</v>
      </c>
      <c r="I56" s="31">
        <f>I59+I62+I65+I68</f>
        <v>673</v>
      </c>
      <c r="J56" s="31">
        <f aca="true" t="shared" si="1" ref="J56:L57">J59+J62+J65</f>
        <v>0</v>
      </c>
      <c r="K56" s="31">
        <f t="shared" si="1"/>
        <v>0</v>
      </c>
      <c r="L56" s="31">
        <f t="shared" si="1"/>
        <v>0</v>
      </c>
    </row>
    <row r="57" spans="1:12" ht="12.75" customHeight="1">
      <c r="A57" s="92"/>
      <c r="B57" s="93"/>
      <c r="C57" s="94"/>
      <c r="D57" s="87"/>
      <c r="E57" s="87"/>
      <c r="F57" s="87"/>
      <c r="G57" s="27" t="s">
        <v>169</v>
      </c>
      <c r="H57" s="28">
        <f>I57+J57+K57+L57</f>
        <v>-50</v>
      </c>
      <c r="I57" s="28">
        <f>I60+I63+I66+I69</f>
        <v>-50</v>
      </c>
      <c r="J57" s="28">
        <f t="shared" si="1"/>
        <v>0</v>
      </c>
      <c r="K57" s="28">
        <f t="shared" si="1"/>
        <v>0</v>
      </c>
      <c r="L57" s="28">
        <f t="shared" si="1"/>
        <v>0</v>
      </c>
    </row>
    <row r="58" spans="1:12" ht="12.75" customHeight="1">
      <c r="A58" s="95"/>
      <c r="B58" s="96"/>
      <c r="C58" s="97"/>
      <c r="D58" s="88"/>
      <c r="E58" s="88"/>
      <c r="F58" s="88"/>
      <c r="G58" s="57" t="s">
        <v>170</v>
      </c>
      <c r="H58" s="58">
        <f>H56+H57</f>
        <v>623</v>
      </c>
      <c r="I58" s="58">
        <f>I56+I57</f>
        <v>623</v>
      </c>
      <c r="J58" s="58">
        <f>J56+J57</f>
        <v>0</v>
      </c>
      <c r="K58" s="58">
        <f>K56+K57</f>
        <v>0</v>
      </c>
      <c r="L58" s="58">
        <f>L56+L57</f>
        <v>0</v>
      </c>
    </row>
    <row r="59" spans="1:12" ht="12.75">
      <c r="A59" s="74" t="s">
        <v>177</v>
      </c>
      <c r="B59" s="75"/>
      <c r="C59" s="75"/>
      <c r="D59" s="75"/>
      <c r="E59" s="75"/>
      <c r="F59" s="76"/>
      <c r="G59" s="27" t="s">
        <v>168</v>
      </c>
      <c r="H59" s="28">
        <f>I59+J59+K59+L59</f>
        <v>23</v>
      </c>
      <c r="I59" s="28">
        <f aca="true" t="shared" si="2" ref="I59:L60">I47</f>
        <v>23</v>
      </c>
      <c r="J59" s="28">
        <f t="shared" si="2"/>
        <v>0</v>
      </c>
      <c r="K59" s="28">
        <f t="shared" si="2"/>
        <v>0</v>
      </c>
      <c r="L59" s="28">
        <f t="shared" si="2"/>
        <v>0</v>
      </c>
    </row>
    <row r="60" spans="1:12" ht="12.75">
      <c r="A60" s="77"/>
      <c r="B60" s="78"/>
      <c r="C60" s="78"/>
      <c r="D60" s="78"/>
      <c r="E60" s="78"/>
      <c r="F60" s="79"/>
      <c r="G60" s="27" t="s">
        <v>169</v>
      </c>
      <c r="H60" s="28">
        <f>I60+J60+K60+L60</f>
        <v>0</v>
      </c>
      <c r="I60" s="28">
        <f t="shared" si="2"/>
        <v>0</v>
      </c>
      <c r="J60" s="28">
        <f t="shared" si="2"/>
        <v>0</v>
      </c>
      <c r="K60" s="28">
        <f t="shared" si="2"/>
        <v>0</v>
      </c>
      <c r="L60" s="28">
        <f t="shared" si="2"/>
        <v>0</v>
      </c>
    </row>
    <row r="61" spans="1:12" ht="12.75">
      <c r="A61" s="80"/>
      <c r="B61" s="81"/>
      <c r="C61" s="81"/>
      <c r="D61" s="81"/>
      <c r="E61" s="81"/>
      <c r="F61" s="82"/>
      <c r="G61" s="59" t="s">
        <v>170</v>
      </c>
      <c r="H61" s="60">
        <f>H59+H60</f>
        <v>23</v>
      </c>
      <c r="I61" s="60">
        <f>I59+I60</f>
        <v>23</v>
      </c>
      <c r="J61" s="60">
        <f>J59+J60</f>
        <v>0</v>
      </c>
      <c r="K61" s="60">
        <f>K59+K60</f>
        <v>0</v>
      </c>
      <c r="L61" s="60">
        <f>L59+L60</f>
        <v>0</v>
      </c>
    </row>
    <row r="62" spans="1:12" ht="12.75">
      <c r="A62" s="74" t="s">
        <v>176</v>
      </c>
      <c r="B62" s="75"/>
      <c r="C62" s="75"/>
      <c r="D62" s="75"/>
      <c r="E62" s="75"/>
      <c r="F62" s="76"/>
      <c r="G62" s="27" t="s">
        <v>168</v>
      </c>
      <c r="H62" s="28">
        <f>I62+J62+K62+L62</f>
        <v>300</v>
      </c>
      <c r="I62" s="28">
        <f>I50+I34</f>
        <v>300</v>
      </c>
      <c r="J62" s="28">
        <f aca="true" t="shared" si="3" ref="J62:L63">J50+J34</f>
        <v>0</v>
      </c>
      <c r="K62" s="28">
        <f t="shared" si="3"/>
        <v>0</v>
      </c>
      <c r="L62" s="28">
        <f t="shared" si="3"/>
        <v>0</v>
      </c>
    </row>
    <row r="63" spans="1:12" ht="12.75">
      <c r="A63" s="77"/>
      <c r="B63" s="78"/>
      <c r="C63" s="78"/>
      <c r="D63" s="78"/>
      <c r="E63" s="78"/>
      <c r="F63" s="79"/>
      <c r="G63" s="27" t="s">
        <v>169</v>
      </c>
      <c r="H63" s="28">
        <f>I63+J63+K63+L63</f>
        <v>-300</v>
      </c>
      <c r="I63" s="28">
        <f>I51+I35</f>
        <v>-300</v>
      </c>
      <c r="J63" s="28">
        <f t="shared" si="3"/>
        <v>0</v>
      </c>
      <c r="K63" s="28">
        <f t="shared" si="3"/>
        <v>0</v>
      </c>
      <c r="L63" s="28">
        <f t="shared" si="3"/>
        <v>0</v>
      </c>
    </row>
    <row r="64" spans="1:12" ht="12.75">
      <c r="A64" s="80"/>
      <c r="B64" s="81"/>
      <c r="C64" s="81"/>
      <c r="D64" s="81"/>
      <c r="E64" s="81"/>
      <c r="F64" s="82"/>
      <c r="G64" s="59" t="s">
        <v>170</v>
      </c>
      <c r="H64" s="60">
        <f>H62+H63</f>
        <v>0</v>
      </c>
      <c r="I64" s="60">
        <f>I62+I63</f>
        <v>0</v>
      </c>
      <c r="J64" s="60">
        <f>J62+J63</f>
        <v>0</v>
      </c>
      <c r="K64" s="60">
        <f>K62+K63</f>
        <v>0</v>
      </c>
      <c r="L64" s="60">
        <f>L62+L63</f>
        <v>0</v>
      </c>
    </row>
    <row r="65" spans="1:12" ht="12.75">
      <c r="A65" s="74" t="s">
        <v>171</v>
      </c>
      <c r="B65" s="75"/>
      <c r="C65" s="75"/>
      <c r="D65" s="75"/>
      <c r="E65" s="75"/>
      <c r="F65" s="76"/>
      <c r="G65" s="27" t="s">
        <v>168</v>
      </c>
      <c r="H65" s="28">
        <f>I65+J65+K65+L65</f>
        <v>350</v>
      </c>
      <c r="I65" s="28">
        <f>I53+I24+I18+I37</f>
        <v>350</v>
      </c>
      <c r="J65" s="28">
        <f>J53+J24+J18</f>
        <v>0</v>
      </c>
      <c r="K65" s="28">
        <f>K53+K24+K18</f>
        <v>0</v>
      </c>
      <c r="L65" s="28">
        <f>L53+L24+L18</f>
        <v>0</v>
      </c>
    </row>
    <row r="66" spans="1:12" ht="12.75">
      <c r="A66" s="77"/>
      <c r="B66" s="78"/>
      <c r="C66" s="78"/>
      <c r="D66" s="78"/>
      <c r="E66" s="78"/>
      <c r="F66" s="79"/>
      <c r="G66" s="27" t="s">
        <v>169</v>
      </c>
      <c r="H66" s="28">
        <f>I66+J66+K66+L66</f>
        <v>-70</v>
      </c>
      <c r="I66" s="28">
        <f>I54+I25+I38+I19</f>
        <v>-70</v>
      </c>
      <c r="J66" s="28">
        <f>J54+J35+J25</f>
        <v>0</v>
      </c>
      <c r="K66" s="28">
        <f>K54+K35+K25</f>
        <v>0</v>
      </c>
      <c r="L66" s="28">
        <f>L54+L35+L25</f>
        <v>0</v>
      </c>
    </row>
    <row r="67" spans="1:12" ht="12.75">
      <c r="A67" s="80"/>
      <c r="B67" s="81"/>
      <c r="C67" s="81"/>
      <c r="D67" s="81"/>
      <c r="E67" s="81"/>
      <c r="F67" s="82"/>
      <c r="G67" s="59" t="s">
        <v>170</v>
      </c>
      <c r="H67" s="60">
        <f>H65+H66</f>
        <v>280</v>
      </c>
      <c r="I67" s="60">
        <f>I65+I66</f>
        <v>280</v>
      </c>
      <c r="J67" s="60">
        <f>J65+J66</f>
        <v>0</v>
      </c>
      <c r="K67" s="60">
        <f>K65+K66</f>
        <v>0</v>
      </c>
      <c r="L67" s="60">
        <f>L65+L66</f>
        <v>0</v>
      </c>
    </row>
    <row r="68" spans="1:12" ht="12.75">
      <c r="A68" s="74" t="s">
        <v>274</v>
      </c>
      <c r="B68" s="75"/>
      <c r="C68" s="75"/>
      <c r="D68" s="75"/>
      <c r="E68" s="75"/>
      <c r="F68" s="76"/>
      <c r="G68" s="27" t="s">
        <v>168</v>
      </c>
      <c r="H68" s="28">
        <f>I68+J68+K68+L68</f>
        <v>0</v>
      </c>
      <c r="I68" s="28">
        <f>I27+I40</f>
        <v>0</v>
      </c>
      <c r="J68" s="28">
        <f>J56+J27+J21</f>
        <v>0</v>
      </c>
      <c r="K68" s="28">
        <f>K56+K27+K21</f>
        <v>0</v>
      </c>
      <c r="L68" s="28">
        <f>L56+L27+L21</f>
        <v>0</v>
      </c>
    </row>
    <row r="69" spans="1:12" ht="12.75">
      <c r="A69" s="77"/>
      <c r="B69" s="78"/>
      <c r="C69" s="78"/>
      <c r="D69" s="78"/>
      <c r="E69" s="78"/>
      <c r="F69" s="79"/>
      <c r="G69" s="27" t="s">
        <v>169</v>
      </c>
      <c r="H69" s="28">
        <f>I69+J69+K69+L69</f>
        <v>320</v>
      </c>
      <c r="I69" s="28">
        <f>I28+I41</f>
        <v>320</v>
      </c>
      <c r="J69" s="28">
        <f>J57+J38+J28</f>
        <v>0</v>
      </c>
      <c r="K69" s="28">
        <f>K57+K38+K28</f>
        <v>0</v>
      </c>
      <c r="L69" s="28">
        <f>L57+L38+L28</f>
        <v>0</v>
      </c>
    </row>
    <row r="70" spans="1:12" ht="12.75">
      <c r="A70" s="80"/>
      <c r="B70" s="81"/>
      <c r="C70" s="81"/>
      <c r="D70" s="81"/>
      <c r="E70" s="81"/>
      <c r="F70" s="82"/>
      <c r="G70" s="59" t="s">
        <v>170</v>
      </c>
      <c r="H70" s="60">
        <f>H68+H69</f>
        <v>320</v>
      </c>
      <c r="I70" s="60">
        <f>I68+I69</f>
        <v>320</v>
      </c>
      <c r="J70" s="60">
        <f>J68+J69</f>
        <v>0</v>
      </c>
      <c r="K70" s="60">
        <f>K68+K69</f>
        <v>0</v>
      </c>
      <c r="L70" s="60">
        <f>L68+L69</f>
        <v>0</v>
      </c>
    </row>
    <row r="71" spans="1:12" ht="16.5">
      <c r="A71" s="83" t="s">
        <v>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5"/>
    </row>
    <row r="72" spans="1:12" ht="16.5" customHeight="1">
      <c r="A72" s="83" t="s">
        <v>26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5"/>
    </row>
    <row r="73" spans="1:12" ht="16.5">
      <c r="A73" s="83" t="s">
        <v>10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5"/>
    </row>
    <row r="74" spans="1:12" ht="12.75">
      <c r="A74" s="98">
        <v>5</v>
      </c>
      <c r="B74" s="101" t="s">
        <v>269</v>
      </c>
      <c r="C74" s="86" t="s">
        <v>178</v>
      </c>
      <c r="D74" s="86" t="s">
        <v>149</v>
      </c>
      <c r="E74" s="86">
        <v>2007</v>
      </c>
      <c r="F74" s="86">
        <v>2008</v>
      </c>
      <c r="G74" s="27" t="s">
        <v>168</v>
      </c>
      <c r="H74" s="31">
        <f>H77</f>
        <v>864</v>
      </c>
      <c r="I74" s="31">
        <f>I77</f>
        <v>414</v>
      </c>
      <c r="J74" s="31">
        <f>J77</f>
        <v>450</v>
      </c>
      <c r="K74" s="31">
        <f>K77</f>
        <v>0</v>
      </c>
      <c r="L74" s="31">
        <f>L77</f>
        <v>0</v>
      </c>
    </row>
    <row r="75" spans="1:12" ht="12.75">
      <c r="A75" s="99"/>
      <c r="B75" s="102"/>
      <c r="C75" s="87"/>
      <c r="D75" s="87"/>
      <c r="E75" s="87"/>
      <c r="F75" s="87"/>
      <c r="G75" s="27" t="s">
        <v>169</v>
      </c>
      <c r="H75" s="28">
        <f>I75+J75+K75+L75</f>
        <v>-390</v>
      </c>
      <c r="I75" s="28">
        <f>I78</f>
        <v>60</v>
      </c>
      <c r="J75" s="28">
        <f>J78</f>
        <v>-450</v>
      </c>
      <c r="K75" s="28">
        <f>K78</f>
        <v>0</v>
      </c>
      <c r="L75" s="28">
        <f>L78</f>
        <v>0</v>
      </c>
    </row>
    <row r="76" spans="1:12" ht="30" customHeight="1">
      <c r="A76" s="100"/>
      <c r="B76" s="103"/>
      <c r="C76" s="88"/>
      <c r="D76" s="88"/>
      <c r="E76" s="88"/>
      <c r="F76" s="88"/>
      <c r="G76" s="57" t="s">
        <v>170</v>
      </c>
      <c r="H76" s="58">
        <f>H74+H75</f>
        <v>474</v>
      </c>
      <c r="I76" s="58">
        <f>I74+I75</f>
        <v>474</v>
      </c>
      <c r="J76" s="58">
        <f>J74+J75</f>
        <v>0</v>
      </c>
      <c r="K76" s="58">
        <f>K74+K75</f>
        <v>0</v>
      </c>
      <c r="L76" s="58">
        <f>L74+L75</f>
        <v>0</v>
      </c>
    </row>
    <row r="77" spans="1:12" ht="12.75">
      <c r="A77" s="74" t="s">
        <v>177</v>
      </c>
      <c r="B77" s="75"/>
      <c r="C77" s="75"/>
      <c r="D77" s="75"/>
      <c r="E77" s="75"/>
      <c r="F77" s="76"/>
      <c r="G77" s="27" t="s">
        <v>168</v>
      </c>
      <c r="H77" s="28">
        <f>I77+J77+K77+L77</f>
        <v>864</v>
      </c>
      <c r="I77" s="28">
        <v>414</v>
      </c>
      <c r="J77" s="28">
        <v>450</v>
      </c>
      <c r="K77" s="28"/>
      <c r="L77" s="28"/>
    </row>
    <row r="78" spans="1:12" ht="12.75">
      <c r="A78" s="77"/>
      <c r="B78" s="78"/>
      <c r="C78" s="78"/>
      <c r="D78" s="78"/>
      <c r="E78" s="78"/>
      <c r="F78" s="79"/>
      <c r="G78" s="27" t="s">
        <v>169</v>
      </c>
      <c r="H78" s="28">
        <f>I78+J78+K78+L78</f>
        <v>-390</v>
      </c>
      <c r="I78" s="28">
        <v>60</v>
      </c>
      <c r="J78" s="28">
        <v>-450</v>
      </c>
      <c r="K78" s="28"/>
      <c r="L78" s="28"/>
    </row>
    <row r="79" spans="1:12" ht="12.75">
      <c r="A79" s="80"/>
      <c r="B79" s="81"/>
      <c r="C79" s="81"/>
      <c r="D79" s="81"/>
      <c r="E79" s="81"/>
      <c r="F79" s="82"/>
      <c r="G79" s="59" t="s">
        <v>170</v>
      </c>
      <c r="H79" s="60">
        <f>H77+H78</f>
        <v>474</v>
      </c>
      <c r="I79" s="60">
        <f>I77+I78</f>
        <v>474</v>
      </c>
      <c r="J79" s="60">
        <f>J77+J78</f>
        <v>0</v>
      </c>
      <c r="K79" s="60">
        <f>K77+K78</f>
        <v>0</v>
      </c>
      <c r="L79" s="60">
        <f>L77+L78</f>
        <v>0</v>
      </c>
    </row>
    <row r="80" spans="1:12" ht="16.5">
      <c r="A80" s="83" t="s">
        <v>11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5"/>
    </row>
    <row r="81" spans="1:12" ht="16.5">
      <c r="A81" s="83" t="s">
        <v>12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5"/>
    </row>
    <row r="82" spans="1:12" ht="12.75">
      <c r="A82" s="89" t="s">
        <v>13</v>
      </c>
      <c r="B82" s="90"/>
      <c r="C82" s="91"/>
      <c r="D82" s="86" t="s">
        <v>149</v>
      </c>
      <c r="E82" s="86">
        <v>2008</v>
      </c>
      <c r="F82" s="86">
        <v>2010</v>
      </c>
      <c r="G82" s="27" t="s">
        <v>168</v>
      </c>
      <c r="H82" s="28">
        <f>H85+H88+H91</f>
        <v>864</v>
      </c>
      <c r="I82" s="28">
        <f>I85+I88+I91</f>
        <v>414</v>
      </c>
      <c r="J82" s="28">
        <f>J85+J88+J91</f>
        <v>450</v>
      </c>
      <c r="K82" s="28">
        <f>K85+K88+K91</f>
        <v>0</v>
      </c>
      <c r="L82" s="28">
        <f>L85+L88+L91</f>
        <v>0</v>
      </c>
    </row>
    <row r="83" spans="1:12" ht="12.75">
      <c r="A83" s="92"/>
      <c r="B83" s="93"/>
      <c r="C83" s="94"/>
      <c r="D83" s="87"/>
      <c r="E83" s="87"/>
      <c r="F83" s="87"/>
      <c r="G83" s="27" t="s">
        <v>169</v>
      </c>
      <c r="H83" s="28">
        <f>I83+J83+K83+L83</f>
        <v>-390</v>
      </c>
      <c r="I83" s="28">
        <f>I86+I89+I92</f>
        <v>60</v>
      </c>
      <c r="J83" s="28">
        <f>J86+J89+J92</f>
        <v>-450</v>
      </c>
      <c r="K83" s="28">
        <f>K86+K89+K92</f>
        <v>0</v>
      </c>
      <c r="L83" s="28">
        <f>L86+L89+L92</f>
        <v>0</v>
      </c>
    </row>
    <row r="84" spans="1:12" ht="12.75">
      <c r="A84" s="95"/>
      <c r="B84" s="96"/>
      <c r="C84" s="97"/>
      <c r="D84" s="88"/>
      <c r="E84" s="88"/>
      <c r="F84" s="88"/>
      <c r="G84" s="57" t="s">
        <v>170</v>
      </c>
      <c r="H84" s="58">
        <f>H82+H83</f>
        <v>474</v>
      </c>
      <c r="I84" s="58">
        <f>I82+I83</f>
        <v>474</v>
      </c>
      <c r="J84" s="58">
        <f>J82+J83</f>
        <v>0</v>
      </c>
      <c r="K84" s="58">
        <f>K82+K83</f>
        <v>0</v>
      </c>
      <c r="L84" s="58">
        <f>L82+L83</f>
        <v>0</v>
      </c>
    </row>
    <row r="85" spans="1:12" ht="12.75">
      <c r="A85" s="74" t="s">
        <v>177</v>
      </c>
      <c r="B85" s="75"/>
      <c r="C85" s="75"/>
      <c r="D85" s="75"/>
      <c r="E85" s="75"/>
      <c r="F85" s="76"/>
      <c r="G85" s="27" t="s">
        <v>168</v>
      </c>
      <c r="H85" s="28">
        <f>I85+J85+K85+L85</f>
        <v>864</v>
      </c>
      <c r="I85" s="28">
        <f aca="true" t="shared" si="4" ref="I85:L86">I77</f>
        <v>414</v>
      </c>
      <c r="J85" s="28">
        <f t="shared" si="4"/>
        <v>450</v>
      </c>
      <c r="K85" s="28">
        <f t="shared" si="4"/>
        <v>0</v>
      </c>
      <c r="L85" s="28">
        <f t="shared" si="4"/>
        <v>0</v>
      </c>
    </row>
    <row r="86" spans="1:12" ht="12.75">
      <c r="A86" s="77"/>
      <c r="B86" s="78"/>
      <c r="C86" s="78"/>
      <c r="D86" s="78"/>
      <c r="E86" s="78"/>
      <c r="F86" s="79"/>
      <c r="G86" s="27" t="s">
        <v>169</v>
      </c>
      <c r="H86" s="28">
        <f>I86+J86+K86+L86</f>
        <v>-390</v>
      </c>
      <c r="I86" s="28">
        <f t="shared" si="4"/>
        <v>60</v>
      </c>
      <c r="J86" s="28">
        <f t="shared" si="4"/>
        <v>-450</v>
      </c>
      <c r="K86" s="28">
        <f t="shared" si="4"/>
        <v>0</v>
      </c>
      <c r="L86" s="28">
        <f t="shared" si="4"/>
        <v>0</v>
      </c>
    </row>
    <row r="87" spans="1:12" ht="12.75">
      <c r="A87" s="80"/>
      <c r="B87" s="81"/>
      <c r="C87" s="81"/>
      <c r="D87" s="81"/>
      <c r="E87" s="81"/>
      <c r="F87" s="82"/>
      <c r="G87" s="59" t="s">
        <v>170</v>
      </c>
      <c r="H87" s="60">
        <f>H85+H86</f>
        <v>474</v>
      </c>
      <c r="I87" s="60">
        <f>I85+I86</f>
        <v>474</v>
      </c>
      <c r="J87" s="60">
        <f>J85+J86</f>
        <v>0</v>
      </c>
      <c r="K87" s="60">
        <f>K85+K86</f>
        <v>0</v>
      </c>
      <c r="L87" s="60">
        <f>L85+L86</f>
        <v>0</v>
      </c>
    </row>
    <row r="88" spans="1:12" ht="12.75">
      <c r="A88" s="74" t="s">
        <v>176</v>
      </c>
      <c r="B88" s="75"/>
      <c r="C88" s="75"/>
      <c r="D88" s="75"/>
      <c r="E88" s="75"/>
      <c r="F88" s="76"/>
      <c r="G88" s="27" t="s">
        <v>168</v>
      </c>
      <c r="H88" s="28">
        <f>I88+J88+K88+L88</f>
        <v>0</v>
      </c>
      <c r="I88" s="28"/>
      <c r="J88" s="28"/>
      <c r="K88" s="28"/>
      <c r="L88" s="28"/>
    </row>
    <row r="89" spans="1:12" ht="12.75">
      <c r="A89" s="77"/>
      <c r="B89" s="78"/>
      <c r="C89" s="78"/>
      <c r="D89" s="78"/>
      <c r="E89" s="78"/>
      <c r="F89" s="79"/>
      <c r="G89" s="27" t="s">
        <v>169</v>
      </c>
      <c r="H89" s="28">
        <f>I89+J89+K89+L89</f>
        <v>0</v>
      </c>
      <c r="I89" s="28"/>
      <c r="J89" s="28"/>
      <c r="K89" s="28"/>
      <c r="L89" s="28"/>
    </row>
    <row r="90" spans="1:12" ht="12.75">
      <c r="A90" s="80"/>
      <c r="B90" s="81"/>
      <c r="C90" s="81"/>
      <c r="D90" s="81"/>
      <c r="E90" s="81"/>
      <c r="F90" s="82"/>
      <c r="G90" s="59" t="s">
        <v>170</v>
      </c>
      <c r="H90" s="60">
        <f>H88+H89</f>
        <v>0</v>
      </c>
      <c r="I90" s="60">
        <f>I88+I89</f>
        <v>0</v>
      </c>
      <c r="J90" s="60">
        <f>J88+J89</f>
        <v>0</v>
      </c>
      <c r="K90" s="60">
        <f>K88+K89</f>
        <v>0</v>
      </c>
      <c r="L90" s="60">
        <f>L88+L89</f>
        <v>0</v>
      </c>
    </row>
    <row r="91" spans="1:12" ht="12.75">
      <c r="A91" s="74" t="s">
        <v>171</v>
      </c>
      <c r="B91" s="75"/>
      <c r="C91" s="75"/>
      <c r="D91" s="75"/>
      <c r="E91" s="75"/>
      <c r="F91" s="76"/>
      <c r="G91" s="27" t="s">
        <v>168</v>
      </c>
      <c r="H91" s="28">
        <f>I91+J91+K91+L91</f>
        <v>0</v>
      </c>
      <c r="I91" s="28"/>
      <c r="J91" s="28"/>
      <c r="K91" s="28"/>
      <c r="L91" s="28"/>
    </row>
    <row r="92" spans="1:12" ht="12.75">
      <c r="A92" s="77"/>
      <c r="B92" s="78"/>
      <c r="C92" s="78"/>
      <c r="D92" s="78"/>
      <c r="E92" s="78"/>
      <c r="F92" s="79"/>
      <c r="G92" s="27" t="s">
        <v>169</v>
      </c>
      <c r="H92" s="28">
        <f>I92+J92+K92+L92</f>
        <v>0</v>
      </c>
      <c r="I92" s="28"/>
      <c r="J92" s="28"/>
      <c r="K92" s="28"/>
      <c r="L92" s="28"/>
    </row>
    <row r="93" spans="1:12" ht="12.75">
      <c r="A93" s="80"/>
      <c r="B93" s="81"/>
      <c r="C93" s="81"/>
      <c r="D93" s="81"/>
      <c r="E93" s="81"/>
      <c r="F93" s="82"/>
      <c r="G93" s="59" t="s">
        <v>170</v>
      </c>
      <c r="H93" s="60">
        <f>H91+H92</f>
        <v>0</v>
      </c>
      <c r="I93" s="60">
        <f>I91+I92</f>
        <v>0</v>
      </c>
      <c r="J93" s="60">
        <f>J91+J92</f>
        <v>0</v>
      </c>
      <c r="K93" s="60">
        <f>K91+K92</f>
        <v>0</v>
      </c>
      <c r="L93" s="60">
        <f>L91+L92</f>
        <v>0</v>
      </c>
    </row>
    <row r="94" spans="1:12" ht="16.5">
      <c r="A94" s="83" t="s">
        <v>14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5"/>
    </row>
    <row r="95" spans="1:12" ht="16.5">
      <c r="A95" s="83" t="s">
        <v>15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5"/>
    </row>
    <row r="96" spans="1:12" ht="12.75">
      <c r="A96" s="98">
        <v>6</v>
      </c>
      <c r="B96" s="101" t="s">
        <v>269</v>
      </c>
      <c r="C96" s="86" t="s">
        <v>268</v>
      </c>
      <c r="D96" s="86" t="s">
        <v>149</v>
      </c>
      <c r="E96" s="86">
        <v>2007</v>
      </c>
      <c r="F96" s="86">
        <v>2010</v>
      </c>
      <c r="G96" s="27" t="s">
        <v>168</v>
      </c>
      <c r="H96" s="28">
        <f>H99+H102+H105</f>
        <v>1440</v>
      </c>
      <c r="I96" s="28">
        <f>I99+I102+I105</f>
        <v>940</v>
      </c>
      <c r="J96" s="28">
        <f>J99+J102+J105</f>
        <v>500</v>
      </c>
      <c r="K96" s="28">
        <f>K99+K102+K105</f>
        <v>0</v>
      </c>
      <c r="L96" s="28">
        <f>L99+L102+L105</f>
        <v>0</v>
      </c>
    </row>
    <row r="97" spans="1:12" ht="12.75">
      <c r="A97" s="99"/>
      <c r="B97" s="102"/>
      <c r="C97" s="87"/>
      <c r="D97" s="87"/>
      <c r="E97" s="87"/>
      <c r="F97" s="87"/>
      <c r="G97" s="27" t="s">
        <v>169</v>
      </c>
      <c r="H97" s="28">
        <f>I97+J97+K97+L97</f>
        <v>-280</v>
      </c>
      <c r="I97" s="28">
        <f>I100+I103+I106</f>
        <v>-300</v>
      </c>
      <c r="J97" s="28">
        <f>J100+J103+J106</f>
        <v>20</v>
      </c>
      <c r="K97" s="28">
        <f>K100+K103+K106</f>
        <v>0</v>
      </c>
      <c r="L97" s="28">
        <f>L100+L103+L106</f>
        <v>0</v>
      </c>
    </row>
    <row r="98" spans="1:12" ht="25.5" customHeight="1">
      <c r="A98" s="100"/>
      <c r="B98" s="103"/>
      <c r="C98" s="88"/>
      <c r="D98" s="88"/>
      <c r="E98" s="88"/>
      <c r="F98" s="88"/>
      <c r="G98" s="57" t="s">
        <v>170</v>
      </c>
      <c r="H98" s="58">
        <f>H96+H97</f>
        <v>1160</v>
      </c>
      <c r="I98" s="58">
        <f>I96+I97</f>
        <v>640</v>
      </c>
      <c r="J98" s="58">
        <f>J96+J97</f>
        <v>520</v>
      </c>
      <c r="K98" s="58">
        <f>K96+K97</f>
        <v>0</v>
      </c>
      <c r="L98" s="58">
        <f>L96+L97</f>
        <v>0</v>
      </c>
    </row>
    <row r="99" spans="1:12" ht="12.75">
      <c r="A99" s="74" t="s">
        <v>177</v>
      </c>
      <c r="B99" s="75"/>
      <c r="C99" s="75"/>
      <c r="D99" s="75"/>
      <c r="E99" s="75"/>
      <c r="F99" s="76"/>
      <c r="G99" s="27" t="s">
        <v>168</v>
      </c>
      <c r="H99" s="28">
        <f>I99+J99+K99+L99</f>
        <v>640</v>
      </c>
      <c r="I99" s="28">
        <v>140</v>
      </c>
      <c r="J99" s="28">
        <v>500</v>
      </c>
      <c r="K99" s="28"/>
      <c r="L99" s="28"/>
    </row>
    <row r="100" spans="1:12" ht="12.75">
      <c r="A100" s="77"/>
      <c r="B100" s="78"/>
      <c r="C100" s="78"/>
      <c r="D100" s="78"/>
      <c r="E100" s="78"/>
      <c r="F100" s="79"/>
      <c r="G100" s="27" t="s">
        <v>169</v>
      </c>
      <c r="H100" s="28">
        <f>I100+J100+K100+L100</f>
        <v>120</v>
      </c>
      <c r="I100" s="28">
        <f>-20+120</f>
        <v>100</v>
      </c>
      <c r="J100" s="28">
        <v>20</v>
      </c>
      <c r="K100" s="28"/>
      <c r="L100" s="28"/>
    </row>
    <row r="101" spans="1:12" ht="12.75">
      <c r="A101" s="80"/>
      <c r="B101" s="81"/>
      <c r="C101" s="81"/>
      <c r="D101" s="81"/>
      <c r="E101" s="81"/>
      <c r="F101" s="82"/>
      <c r="G101" s="59" t="s">
        <v>170</v>
      </c>
      <c r="H101" s="60">
        <f>H99+H100</f>
        <v>760</v>
      </c>
      <c r="I101" s="60">
        <f>I99+I100</f>
        <v>240</v>
      </c>
      <c r="J101" s="60">
        <f>J99+J100</f>
        <v>520</v>
      </c>
      <c r="K101" s="60">
        <f>K99+K100</f>
        <v>0</v>
      </c>
      <c r="L101" s="60">
        <f>L99+L100</f>
        <v>0</v>
      </c>
    </row>
    <row r="102" spans="1:12" ht="12.75">
      <c r="A102" s="74" t="s">
        <v>176</v>
      </c>
      <c r="B102" s="75"/>
      <c r="C102" s="75"/>
      <c r="D102" s="75"/>
      <c r="E102" s="75"/>
      <c r="F102" s="76"/>
      <c r="G102" s="27" t="s">
        <v>168</v>
      </c>
      <c r="H102" s="28">
        <f>I102+J102+K102+L102</f>
        <v>400</v>
      </c>
      <c r="I102" s="28">
        <v>400</v>
      </c>
      <c r="J102" s="28"/>
      <c r="K102" s="28"/>
      <c r="L102" s="28"/>
    </row>
    <row r="103" spans="1:12" ht="12.75">
      <c r="A103" s="77"/>
      <c r="B103" s="78"/>
      <c r="C103" s="78"/>
      <c r="D103" s="78"/>
      <c r="E103" s="78"/>
      <c r="F103" s="79"/>
      <c r="G103" s="27" t="s">
        <v>169</v>
      </c>
      <c r="H103" s="28">
        <f>I103+J103+K103+L103</f>
        <v>0</v>
      </c>
      <c r="I103" s="28"/>
      <c r="J103" s="28"/>
      <c r="K103" s="28"/>
      <c r="L103" s="28"/>
    </row>
    <row r="104" spans="1:12" ht="12.75">
      <c r="A104" s="80"/>
      <c r="B104" s="81"/>
      <c r="C104" s="81"/>
      <c r="D104" s="81"/>
      <c r="E104" s="81"/>
      <c r="F104" s="82"/>
      <c r="G104" s="59" t="s">
        <v>170</v>
      </c>
      <c r="H104" s="60">
        <f>H102+H103</f>
        <v>400</v>
      </c>
      <c r="I104" s="60">
        <f>I102+I103</f>
        <v>400</v>
      </c>
      <c r="J104" s="60">
        <f>J102+J103</f>
        <v>0</v>
      </c>
      <c r="K104" s="60">
        <f>K102+K103</f>
        <v>0</v>
      </c>
      <c r="L104" s="60">
        <f>L102+L103</f>
        <v>0</v>
      </c>
    </row>
    <row r="105" spans="1:12" ht="12.75">
      <c r="A105" s="74" t="s">
        <v>171</v>
      </c>
      <c r="B105" s="75"/>
      <c r="C105" s="75"/>
      <c r="D105" s="75"/>
      <c r="E105" s="75"/>
      <c r="F105" s="76"/>
      <c r="G105" s="27" t="s">
        <v>168</v>
      </c>
      <c r="H105" s="28">
        <f>I105+J105+K105+L105</f>
        <v>400</v>
      </c>
      <c r="I105" s="28">
        <v>400</v>
      </c>
      <c r="J105" s="28"/>
      <c r="K105" s="28"/>
      <c r="L105" s="28"/>
    </row>
    <row r="106" spans="1:12" ht="12.75">
      <c r="A106" s="77"/>
      <c r="B106" s="78"/>
      <c r="C106" s="78"/>
      <c r="D106" s="78"/>
      <c r="E106" s="78"/>
      <c r="F106" s="79"/>
      <c r="G106" s="27" t="s">
        <v>169</v>
      </c>
      <c r="H106" s="28">
        <f>I106+J106+K106+L106</f>
        <v>-400</v>
      </c>
      <c r="I106" s="28">
        <v>-400</v>
      </c>
      <c r="J106" s="28"/>
      <c r="K106" s="28"/>
      <c r="L106" s="28"/>
    </row>
    <row r="107" spans="1:12" ht="12.75">
      <c r="A107" s="80"/>
      <c r="B107" s="81"/>
      <c r="C107" s="81"/>
      <c r="D107" s="81"/>
      <c r="E107" s="81"/>
      <c r="F107" s="82"/>
      <c r="G107" s="59" t="s">
        <v>170</v>
      </c>
      <c r="H107" s="60">
        <f>H105+H106</f>
        <v>0</v>
      </c>
      <c r="I107" s="60">
        <f>I105+I106</f>
        <v>0</v>
      </c>
      <c r="J107" s="60">
        <f>J105+J106</f>
        <v>0</v>
      </c>
      <c r="K107" s="60">
        <f>K105+K106</f>
        <v>0</v>
      </c>
      <c r="L107" s="60">
        <f>L105+L106</f>
        <v>0</v>
      </c>
    </row>
    <row r="108" spans="1:12" ht="12.75">
      <c r="A108" s="98">
        <v>7</v>
      </c>
      <c r="B108" s="101" t="s">
        <v>269</v>
      </c>
      <c r="C108" s="86" t="s">
        <v>246</v>
      </c>
      <c r="D108" s="86" t="s">
        <v>149</v>
      </c>
      <c r="E108" s="86">
        <v>2007</v>
      </c>
      <c r="F108" s="86">
        <v>2011</v>
      </c>
      <c r="G108" s="27" t="s">
        <v>168</v>
      </c>
      <c r="H108" s="28">
        <f>H111+H114+H117</f>
        <v>0</v>
      </c>
      <c r="I108" s="28">
        <f>I111+I114+I117</f>
        <v>0</v>
      </c>
      <c r="J108" s="28">
        <f>J111+J114+J117</f>
        <v>0</v>
      </c>
      <c r="K108" s="28">
        <f>K111+K114+K117</f>
        <v>0</v>
      </c>
      <c r="L108" s="28">
        <f>L111+L114+L117</f>
        <v>0</v>
      </c>
    </row>
    <row r="109" spans="1:12" ht="12.75">
      <c r="A109" s="99"/>
      <c r="B109" s="102"/>
      <c r="C109" s="87"/>
      <c r="D109" s="87"/>
      <c r="E109" s="87"/>
      <c r="F109" s="87"/>
      <c r="G109" s="27" t="s">
        <v>169</v>
      </c>
      <c r="H109" s="28">
        <f>I109+J109+K109+L109</f>
        <v>450</v>
      </c>
      <c r="I109" s="28">
        <f>I112+I115+I118+I121</f>
        <v>450</v>
      </c>
      <c r="J109" s="28">
        <f>J112+J115+J118</f>
        <v>0</v>
      </c>
      <c r="K109" s="28">
        <f>K112+K115+K118</f>
        <v>0</v>
      </c>
      <c r="L109" s="28">
        <f>L112+L115+L118</f>
        <v>0</v>
      </c>
    </row>
    <row r="110" spans="1:12" ht="12.75">
      <c r="A110" s="100"/>
      <c r="B110" s="103"/>
      <c r="C110" s="88"/>
      <c r="D110" s="88"/>
      <c r="E110" s="88"/>
      <c r="F110" s="88"/>
      <c r="G110" s="57" t="s">
        <v>170</v>
      </c>
      <c r="H110" s="58">
        <f>H108+H109</f>
        <v>450</v>
      </c>
      <c r="I110" s="58">
        <f>I108+I109</f>
        <v>450</v>
      </c>
      <c r="J110" s="58">
        <f>J108+J109</f>
        <v>0</v>
      </c>
      <c r="K110" s="58">
        <f>K108+K109</f>
        <v>0</v>
      </c>
      <c r="L110" s="58">
        <f>L108+L109</f>
        <v>0</v>
      </c>
    </row>
    <row r="111" spans="1:12" ht="12.75">
      <c r="A111" s="74" t="s">
        <v>177</v>
      </c>
      <c r="B111" s="75"/>
      <c r="C111" s="75"/>
      <c r="D111" s="75"/>
      <c r="E111" s="75"/>
      <c r="F111" s="76"/>
      <c r="G111" s="27" t="s">
        <v>168</v>
      </c>
      <c r="H111" s="28">
        <f>I111+J111+K111+L111</f>
        <v>0</v>
      </c>
      <c r="I111" s="28">
        <v>0</v>
      </c>
      <c r="J111" s="28">
        <v>0</v>
      </c>
      <c r="K111" s="28"/>
      <c r="L111" s="28"/>
    </row>
    <row r="112" spans="1:12" ht="12.75">
      <c r="A112" s="77"/>
      <c r="B112" s="78"/>
      <c r="C112" s="78"/>
      <c r="D112" s="78"/>
      <c r="E112" s="78"/>
      <c r="F112" s="79"/>
      <c r="G112" s="27" t="s">
        <v>169</v>
      </c>
      <c r="H112" s="28">
        <f>I112+J112+K112+L112</f>
        <v>50</v>
      </c>
      <c r="I112" s="28">
        <v>50</v>
      </c>
      <c r="J112" s="28"/>
      <c r="K112" s="28"/>
      <c r="L112" s="28"/>
    </row>
    <row r="113" spans="1:12" ht="12.75">
      <c r="A113" s="80"/>
      <c r="B113" s="81"/>
      <c r="C113" s="81"/>
      <c r="D113" s="81"/>
      <c r="E113" s="81"/>
      <c r="F113" s="82"/>
      <c r="G113" s="59" t="s">
        <v>170</v>
      </c>
      <c r="H113" s="60">
        <f>H111+H112</f>
        <v>50</v>
      </c>
      <c r="I113" s="60">
        <f>I111+I112</f>
        <v>50</v>
      </c>
      <c r="J113" s="60">
        <f>J111+J112</f>
        <v>0</v>
      </c>
      <c r="K113" s="60">
        <f>K111+K112</f>
        <v>0</v>
      </c>
      <c r="L113" s="60">
        <f>L111+L112</f>
        <v>0</v>
      </c>
    </row>
    <row r="114" spans="1:12" ht="12.75">
      <c r="A114" s="74" t="s">
        <v>176</v>
      </c>
      <c r="B114" s="75"/>
      <c r="C114" s="75"/>
      <c r="D114" s="75"/>
      <c r="E114" s="75"/>
      <c r="F114" s="76"/>
      <c r="G114" s="27" t="s">
        <v>168</v>
      </c>
      <c r="H114" s="28">
        <f>I114+J114+K114+L114</f>
        <v>0</v>
      </c>
      <c r="I114" s="28"/>
      <c r="J114" s="28"/>
      <c r="K114" s="28"/>
      <c r="L114" s="28"/>
    </row>
    <row r="115" spans="1:12" ht="12.75">
      <c r="A115" s="77"/>
      <c r="B115" s="78"/>
      <c r="C115" s="78"/>
      <c r="D115" s="78"/>
      <c r="E115" s="78"/>
      <c r="F115" s="79"/>
      <c r="G115" s="27" t="s">
        <v>169</v>
      </c>
      <c r="H115" s="28">
        <f>I115+J115+K115+L115</f>
        <v>0</v>
      </c>
      <c r="I115" s="28"/>
      <c r="J115" s="28"/>
      <c r="K115" s="28"/>
      <c r="L115" s="28"/>
    </row>
    <row r="116" spans="1:12" ht="12.75">
      <c r="A116" s="80"/>
      <c r="B116" s="81"/>
      <c r="C116" s="81"/>
      <c r="D116" s="81"/>
      <c r="E116" s="81"/>
      <c r="F116" s="82"/>
      <c r="G116" s="59" t="s">
        <v>170</v>
      </c>
      <c r="H116" s="60">
        <f>H114+H115</f>
        <v>0</v>
      </c>
      <c r="I116" s="60">
        <f>I114+I115</f>
        <v>0</v>
      </c>
      <c r="J116" s="60">
        <f>J114+J115</f>
        <v>0</v>
      </c>
      <c r="K116" s="60">
        <f>K114+K115</f>
        <v>0</v>
      </c>
      <c r="L116" s="60">
        <f>L114+L115</f>
        <v>0</v>
      </c>
    </row>
    <row r="117" spans="1:12" ht="12.75">
      <c r="A117" s="74" t="s">
        <v>171</v>
      </c>
      <c r="B117" s="75"/>
      <c r="C117" s="75"/>
      <c r="D117" s="75"/>
      <c r="E117" s="75"/>
      <c r="F117" s="76"/>
      <c r="G117" s="27" t="s">
        <v>168</v>
      </c>
      <c r="H117" s="28">
        <f>I117+J117+K117+L117</f>
        <v>0</v>
      </c>
      <c r="I117" s="28">
        <v>0</v>
      </c>
      <c r="J117" s="28"/>
      <c r="K117" s="28"/>
      <c r="L117" s="28"/>
    </row>
    <row r="118" spans="1:12" ht="12.75">
      <c r="A118" s="77"/>
      <c r="B118" s="78"/>
      <c r="C118" s="78"/>
      <c r="D118" s="78"/>
      <c r="E118" s="78"/>
      <c r="F118" s="79"/>
      <c r="G118" s="27" t="s">
        <v>169</v>
      </c>
      <c r="H118" s="28">
        <f>I118+J118+K118+L118</f>
        <v>0</v>
      </c>
      <c r="I118" s="28">
        <f>400-400</f>
        <v>0</v>
      </c>
      <c r="J118" s="28"/>
      <c r="K118" s="28"/>
      <c r="L118" s="28"/>
    </row>
    <row r="119" spans="1:12" ht="12.75">
      <c r="A119" s="80"/>
      <c r="B119" s="81"/>
      <c r="C119" s="81"/>
      <c r="D119" s="81"/>
      <c r="E119" s="81"/>
      <c r="F119" s="82"/>
      <c r="G119" s="59" t="s">
        <v>170</v>
      </c>
      <c r="H119" s="60">
        <f>H117+H118</f>
        <v>0</v>
      </c>
      <c r="I119" s="60">
        <f>I117+I118</f>
        <v>0</v>
      </c>
      <c r="J119" s="60">
        <f>J117+J118</f>
        <v>0</v>
      </c>
      <c r="K119" s="60">
        <f>K117+K118</f>
        <v>0</v>
      </c>
      <c r="L119" s="60">
        <f>L117+L118</f>
        <v>0</v>
      </c>
    </row>
    <row r="120" spans="1:12" ht="12.75">
      <c r="A120" s="74" t="s">
        <v>274</v>
      </c>
      <c r="B120" s="75"/>
      <c r="C120" s="75"/>
      <c r="D120" s="75"/>
      <c r="E120" s="75"/>
      <c r="F120" s="76"/>
      <c r="G120" s="27" t="s">
        <v>168</v>
      </c>
      <c r="H120" s="28">
        <f>I120+J120+K120+L120</f>
        <v>0</v>
      </c>
      <c r="I120" s="28">
        <v>0</v>
      </c>
      <c r="J120" s="28"/>
      <c r="K120" s="28"/>
      <c r="L120" s="28"/>
    </row>
    <row r="121" spans="1:12" ht="12.75">
      <c r="A121" s="77"/>
      <c r="B121" s="78"/>
      <c r="C121" s="78"/>
      <c r="D121" s="78"/>
      <c r="E121" s="78"/>
      <c r="F121" s="79"/>
      <c r="G121" s="27" t="s">
        <v>169</v>
      </c>
      <c r="H121" s="28">
        <f>I121+J121+K121+L121</f>
        <v>400</v>
      </c>
      <c r="I121" s="28">
        <v>400</v>
      </c>
      <c r="J121" s="28"/>
      <c r="K121" s="28"/>
      <c r="L121" s="28"/>
    </row>
    <row r="122" spans="1:12" ht="12.75">
      <c r="A122" s="80"/>
      <c r="B122" s="81"/>
      <c r="C122" s="81"/>
      <c r="D122" s="81"/>
      <c r="E122" s="81"/>
      <c r="F122" s="82"/>
      <c r="G122" s="59" t="s">
        <v>170</v>
      </c>
      <c r="H122" s="60">
        <f>H120+H121</f>
        <v>400</v>
      </c>
      <c r="I122" s="60">
        <f>I120+I121</f>
        <v>400</v>
      </c>
      <c r="J122" s="60">
        <f>J120+J121</f>
        <v>0</v>
      </c>
      <c r="K122" s="60">
        <f>K120+K121</f>
        <v>0</v>
      </c>
      <c r="L122" s="60">
        <f>L120+L121</f>
        <v>0</v>
      </c>
    </row>
    <row r="123" spans="1:12" ht="12.75">
      <c r="A123" s="98">
        <v>8</v>
      </c>
      <c r="B123" s="101" t="s">
        <v>269</v>
      </c>
      <c r="C123" s="86" t="s">
        <v>271</v>
      </c>
      <c r="D123" s="86" t="s">
        <v>149</v>
      </c>
      <c r="E123" s="86">
        <v>2007</v>
      </c>
      <c r="F123" s="86">
        <v>2008</v>
      </c>
      <c r="G123" s="27" t="s">
        <v>168</v>
      </c>
      <c r="H123" s="28">
        <f>H126</f>
        <v>575</v>
      </c>
      <c r="I123" s="28">
        <f>I126</f>
        <v>575</v>
      </c>
      <c r="J123" s="28">
        <f>J126</f>
        <v>0</v>
      </c>
      <c r="K123" s="28">
        <f>K126</f>
        <v>0</v>
      </c>
      <c r="L123" s="28">
        <f>L126</f>
        <v>0</v>
      </c>
    </row>
    <row r="124" spans="1:12" ht="12.75">
      <c r="A124" s="99"/>
      <c r="B124" s="102"/>
      <c r="C124" s="87"/>
      <c r="D124" s="87"/>
      <c r="E124" s="87"/>
      <c r="F124" s="87"/>
      <c r="G124" s="27" t="s">
        <v>169</v>
      </c>
      <c r="H124" s="28">
        <f>I124+J124+K124+L124</f>
        <v>200</v>
      </c>
      <c r="I124" s="28">
        <f>I127</f>
        <v>200</v>
      </c>
      <c r="J124" s="28">
        <f>J127</f>
        <v>0</v>
      </c>
      <c r="K124" s="28">
        <f>K127</f>
        <v>0</v>
      </c>
      <c r="L124" s="28">
        <f>L127</f>
        <v>0</v>
      </c>
    </row>
    <row r="125" spans="1:12" ht="12.75">
      <c r="A125" s="100"/>
      <c r="B125" s="103"/>
      <c r="C125" s="88"/>
      <c r="D125" s="88"/>
      <c r="E125" s="88"/>
      <c r="F125" s="88"/>
      <c r="G125" s="57" t="s">
        <v>170</v>
      </c>
      <c r="H125" s="58">
        <f>H123+H124</f>
        <v>775</v>
      </c>
      <c r="I125" s="58">
        <f>I123+I124</f>
        <v>775</v>
      </c>
      <c r="J125" s="58">
        <f>J123+J124</f>
        <v>0</v>
      </c>
      <c r="K125" s="58">
        <f>K123+K124</f>
        <v>0</v>
      </c>
      <c r="L125" s="58">
        <f>L123+L124</f>
        <v>0</v>
      </c>
    </row>
    <row r="126" spans="1:12" ht="12.75">
      <c r="A126" s="74" t="s">
        <v>177</v>
      </c>
      <c r="B126" s="75"/>
      <c r="C126" s="75"/>
      <c r="D126" s="75"/>
      <c r="E126" s="75"/>
      <c r="F126" s="76"/>
      <c r="G126" s="27" t="s">
        <v>168</v>
      </c>
      <c r="H126" s="28">
        <f>I126+J126+K126+L126</f>
        <v>575</v>
      </c>
      <c r="I126" s="28">
        <v>575</v>
      </c>
      <c r="J126" s="28"/>
      <c r="K126" s="28"/>
      <c r="L126" s="28"/>
    </row>
    <row r="127" spans="1:12" ht="12.75">
      <c r="A127" s="77"/>
      <c r="B127" s="78"/>
      <c r="C127" s="78"/>
      <c r="D127" s="78"/>
      <c r="E127" s="78"/>
      <c r="F127" s="79"/>
      <c r="G127" s="27" t="s">
        <v>169</v>
      </c>
      <c r="H127" s="28">
        <f>I127+J127+K127+L127</f>
        <v>200</v>
      </c>
      <c r="I127" s="28">
        <v>200</v>
      </c>
      <c r="J127" s="28"/>
      <c r="K127" s="28"/>
      <c r="L127" s="28"/>
    </row>
    <row r="128" spans="1:12" ht="12.75">
      <c r="A128" s="80"/>
      <c r="B128" s="81"/>
      <c r="C128" s="81"/>
      <c r="D128" s="81"/>
      <c r="E128" s="81"/>
      <c r="F128" s="82"/>
      <c r="G128" s="59" t="s">
        <v>170</v>
      </c>
      <c r="H128" s="60">
        <f>H126+H127</f>
        <v>775</v>
      </c>
      <c r="I128" s="60">
        <f>I126+I127</f>
        <v>775</v>
      </c>
      <c r="J128" s="60">
        <f>J126+J127</f>
        <v>0</v>
      </c>
      <c r="K128" s="60">
        <f>K126+K127</f>
        <v>0</v>
      </c>
      <c r="L128" s="60">
        <f>L126+L127</f>
        <v>0</v>
      </c>
    </row>
    <row r="129" spans="1:12" ht="12.75">
      <c r="A129" s="98">
        <v>9</v>
      </c>
      <c r="B129" s="101" t="s">
        <v>269</v>
      </c>
      <c r="C129" s="86" t="s">
        <v>180</v>
      </c>
      <c r="D129" s="86" t="s">
        <v>149</v>
      </c>
      <c r="E129" s="86">
        <v>2008</v>
      </c>
      <c r="F129" s="86">
        <v>2010</v>
      </c>
      <c r="G129" s="27" t="s">
        <v>168</v>
      </c>
      <c r="H129" s="28">
        <f>H132+H135+H138</f>
        <v>660</v>
      </c>
      <c r="I129" s="28">
        <f>I132+I135+I138</f>
        <v>410</v>
      </c>
      <c r="J129" s="28">
        <f>J132+J135+J138</f>
        <v>250</v>
      </c>
      <c r="K129" s="28">
        <f>K132+K135+K138</f>
        <v>0</v>
      </c>
      <c r="L129" s="28">
        <f>L132+L135+L138</f>
        <v>0</v>
      </c>
    </row>
    <row r="130" spans="1:12" ht="12.75">
      <c r="A130" s="99"/>
      <c r="B130" s="102"/>
      <c r="C130" s="87"/>
      <c r="D130" s="87"/>
      <c r="E130" s="87"/>
      <c r="F130" s="87"/>
      <c r="G130" s="27" t="s">
        <v>169</v>
      </c>
      <c r="H130" s="28">
        <f>I130+J130+K130+L130</f>
        <v>0</v>
      </c>
      <c r="I130" s="28">
        <f>I133+I136+I139</f>
        <v>-280</v>
      </c>
      <c r="J130" s="28">
        <f>J133+J136+J139</f>
        <v>280</v>
      </c>
      <c r="K130" s="28">
        <f>K133+K136+K139</f>
        <v>0</v>
      </c>
      <c r="L130" s="28">
        <f>L133+L136+L139</f>
        <v>0</v>
      </c>
    </row>
    <row r="131" spans="1:12" ht="12.75">
      <c r="A131" s="100"/>
      <c r="B131" s="103"/>
      <c r="C131" s="88"/>
      <c r="D131" s="88"/>
      <c r="E131" s="88"/>
      <c r="F131" s="88"/>
      <c r="G131" s="57" t="s">
        <v>170</v>
      </c>
      <c r="H131" s="58">
        <f>H129+H130</f>
        <v>660</v>
      </c>
      <c r="I131" s="58">
        <f>I129+I130</f>
        <v>130</v>
      </c>
      <c r="J131" s="58">
        <f>J129+J130</f>
        <v>530</v>
      </c>
      <c r="K131" s="58">
        <f>K129+K130</f>
        <v>0</v>
      </c>
      <c r="L131" s="58">
        <f>L129+L130</f>
        <v>0</v>
      </c>
    </row>
    <row r="132" spans="1:12" ht="12.75">
      <c r="A132" s="74" t="s">
        <v>177</v>
      </c>
      <c r="B132" s="75"/>
      <c r="C132" s="75"/>
      <c r="D132" s="75"/>
      <c r="E132" s="75"/>
      <c r="F132" s="76"/>
      <c r="G132" s="27" t="s">
        <v>168</v>
      </c>
      <c r="H132" s="28">
        <f>I132+J132+K132+L132</f>
        <v>360</v>
      </c>
      <c r="I132" s="28">
        <v>110</v>
      </c>
      <c r="J132" s="28">
        <v>250</v>
      </c>
      <c r="K132" s="28"/>
      <c r="L132" s="28"/>
    </row>
    <row r="133" spans="1:12" ht="12.75">
      <c r="A133" s="77"/>
      <c r="B133" s="78"/>
      <c r="C133" s="78"/>
      <c r="D133" s="78"/>
      <c r="E133" s="78"/>
      <c r="F133" s="79"/>
      <c r="G133" s="27" t="s">
        <v>169</v>
      </c>
      <c r="H133" s="28">
        <f>I133+J133+K133+L133</f>
        <v>0</v>
      </c>
      <c r="I133" s="28"/>
      <c r="J133" s="28"/>
      <c r="K133" s="28"/>
      <c r="L133" s="28"/>
    </row>
    <row r="134" spans="1:12" ht="12.75">
      <c r="A134" s="80"/>
      <c r="B134" s="81"/>
      <c r="C134" s="81"/>
      <c r="D134" s="81"/>
      <c r="E134" s="81"/>
      <c r="F134" s="82"/>
      <c r="G134" s="59" t="s">
        <v>170</v>
      </c>
      <c r="H134" s="60">
        <f>H132+H133</f>
        <v>360</v>
      </c>
      <c r="I134" s="60">
        <f>I132+I133</f>
        <v>110</v>
      </c>
      <c r="J134" s="60">
        <f>J132+J133</f>
        <v>250</v>
      </c>
      <c r="K134" s="60">
        <f>K132+K133</f>
        <v>0</v>
      </c>
      <c r="L134" s="60">
        <f>L132+L133</f>
        <v>0</v>
      </c>
    </row>
    <row r="135" spans="1:12" ht="12.75">
      <c r="A135" s="74" t="s">
        <v>176</v>
      </c>
      <c r="B135" s="75"/>
      <c r="C135" s="75"/>
      <c r="D135" s="75"/>
      <c r="E135" s="75"/>
      <c r="F135" s="76"/>
      <c r="G135" s="27" t="s">
        <v>168</v>
      </c>
      <c r="H135" s="28">
        <f>I135+J135+K135+L135</f>
        <v>200</v>
      </c>
      <c r="I135" s="28">
        <v>200</v>
      </c>
      <c r="J135" s="28"/>
      <c r="K135" s="28"/>
      <c r="L135" s="28"/>
    </row>
    <row r="136" spans="1:12" ht="12.75">
      <c r="A136" s="77"/>
      <c r="B136" s="78"/>
      <c r="C136" s="78"/>
      <c r="D136" s="78"/>
      <c r="E136" s="78"/>
      <c r="F136" s="79"/>
      <c r="G136" s="27" t="s">
        <v>169</v>
      </c>
      <c r="H136" s="28">
        <f>I136+J136+K136+L136</f>
        <v>100</v>
      </c>
      <c r="I136" s="28">
        <v>-180</v>
      </c>
      <c r="J136" s="28">
        <v>280</v>
      </c>
      <c r="K136" s="28"/>
      <c r="L136" s="28"/>
    </row>
    <row r="137" spans="1:12" ht="12.75">
      <c r="A137" s="80"/>
      <c r="B137" s="81"/>
      <c r="C137" s="81"/>
      <c r="D137" s="81"/>
      <c r="E137" s="81"/>
      <c r="F137" s="82"/>
      <c r="G137" s="59" t="s">
        <v>170</v>
      </c>
      <c r="H137" s="60">
        <f>H135+H136</f>
        <v>300</v>
      </c>
      <c r="I137" s="60">
        <f>I135+I136</f>
        <v>20</v>
      </c>
      <c r="J137" s="60">
        <f>J135+J136</f>
        <v>280</v>
      </c>
      <c r="K137" s="60">
        <f>K135+K136</f>
        <v>0</v>
      </c>
      <c r="L137" s="60">
        <f>L135+L136</f>
        <v>0</v>
      </c>
    </row>
    <row r="138" spans="1:12" ht="12.75">
      <c r="A138" s="74" t="s">
        <v>171</v>
      </c>
      <c r="B138" s="75"/>
      <c r="C138" s="75"/>
      <c r="D138" s="75"/>
      <c r="E138" s="75"/>
      <c r="F138" s="76"/>
      <c r="G138" s="27" t="s">
        <v>168</v>
      </c>
      <c r="H138" s="28">
        <f>I138+J138+K138+L138</f>
        <v>100</v>
      </c>
      <c r="I138" s="28">
        <v>100</v>
      </c>
      <c r="J138" s="28"/>
      <c r="K138" s="28"/>
      <c r="L138" s="28"/>
    </row>
    <row r="139" spans="1:12" ht="12.75">
      <c r="A139" s="77"/>
      <c r="B139" s="78"/>
      <c r="C139" s="78"/>
      <c r="D139" s="78"/>
      <c r="E139" s="78"/>
      <c r="F139" s="79"/>
      <c r="G139" s="27" t="s">
        <v>169</v>
      </c>
      <c r="H139" s="28">
        <f>I139+J139+K139+L139</f>
        <v>-100</v>
      </c>
      <c r="I139" s="28">
        <v>-100</v>
      </c>
      <c r="J139" s="28"/>
      <c r="K139" s="28"/>
      <c r="L139" s="28"/>
    </row>
    <row r="140" spans="1:12" ht="12.75">
      <c r="A140" s="80"/>
      <c r="B140" s="81"/>
      <c r="C140" s="81"/>
      <c r="D140" s="81"/>
      <c r="E140" s="81"/>
      <c r="F140" s="82"/>
      <c r="G140" s="59" t="s">
        <v>170</v>
      </c>
      <c r="H140" s="60">
        <f>H138+H139</f>
        <v>0</v>
      </c>
      <c r="I140" s="60">
        <f>I138+I139</f>
        <v>0</v>
      </c>
      <c r="J140" s="60">
        <f>J138+J139</f>
        <v>0</v>
      </c>
      <c r="K140" s="60">
        <f>K138+K139</f>
        <v>0</v>
      </c>
      <c r="L140" s="60">
        <f>L138+L139</f>
        <v>0</v>
      </c>
    </row>
    <row r="141" spans="1:12" ht="12.75">
      <c r="A141" s="98">
        <v>10</v>
      </c>
      <c r="B141" s="101" t="s">
        <v>269</v>
      </c>
      <c r="C141" s="86" t="s">
        <v>181</v>
      </c>
      <c r="D141" s="86" t="s">
        <v>149</v>
      </c>
      <c r="E141" s="86">
        <v>2008</v>
      </c>
      <c r="F141" s="86">
        <v>2010</v>
      </c>
      <c r="G141" s="27" t="s">
        <v>168</v>
      </c>
      <c r="H141" s="28">
        <f>H144+H147+H150</f>
        <v>1470</v>
      </c>
      <c r="I141" s="28">
        <f>I144+I147+I150</f>
        <v>777</v>
      </c>
      <c r="J141" s="28">
        <f>J144+J147+J150</f>
        <v>693</v>
      </c>
      <c r="K141" s="28">
        <f>K144+K147+K150</f>
        <v>0</v>
      </c>
      <c r="L141" s="28">
        <f>L144+L147+L150</f>
        <v>0</v>
      </c>
    </row>
    <row r="142" spans="1:12" ht="12.75">
      <c r="A142" s="99"/>
      <c r="B142" s="102"/>
      <c r="C142" s="87"/>
      <c r="D142" s="87"/>
      <c r="E142" s="87"/>
      <c r="F142" s="87"/>
      <c r="G142" s="27" t="s">
        <v>169</v>
      </c>
      <c r="H142" s="28">
        <f>I142+J142+K142+L142</f>
        <v>530</v>
      </c>
      <c r="I142" s="28">
        <f>I145+I148+I151</f>
        <v>-377</v>
      </c>
      <c r="J142" s="28">
        <f>J145+J148+J151</f>
        <v>907</v>
      </c>
      <c r="K142" s="28">
        <f>K145+K148+K151</f>
        <v>0</v>
      </c>
      <c r="L142" s="28">
        <f>L145+L148+L151</f>
        <v>0</v>
      </c>
    </row>
    <row r="143" spans="1:12" ht="30.75" customHeight="1">
      <c r="A143" s="100"/>
      <c r="B143" s="103"/>
      <c r="C143" s="88"/>
      <c r="D143" s="88"/>
      <c r="E143" s="88"/>
      <c r="F143" s="88"/>
      <c r="G143" s="57" t="s">
        <v>170</v>
      </c>
      <c r="H143" s="58">
        <f>H141+H142</f>
        <v>2000</v>
      </c>
      <c r="I143" s="58">
        <f>I141+I142</f>
        <v>400</v>
      </c>
      <c r="J143" s="58">
        <f>J141+J142</f>
        <v>1600</v>
      </c>
      <c r="K143" s="58">
        <f>K141+K142</f>
        <v>0</v>
      </c>
      <c r="L143" s="58">
        <f>L141+L142</f>
        <v>0</v>
      </c>
    </row>
    <row r="144" spans="1:12" ht="12.75">
      <c r="A144" s="74" t="s">
        <v>177</v>
      </c>
      <c r="B144" s="75"/>
      <c r="C144" s="75"/>
      <c r="D144" s="75"/>
      <c r="E144" s="75"/>
      <c r="F144" s="76"/>
      <c r="G144" s="27" t="s">
        <v>168</v>
      </c>
      <c r="H144" s="28">
        <f>I144+J144+K144+L144</f>
        <v>770</v>
      </c>
      <c r="I144" s="28">
        <v>77</v>
      </c>
      <c r="J144" s="28">
        <v>693</v>
      </c>
      <c r="K144" s="28"/>
      <c r="L144" s="28"/>
    </row>
    <row r="145" spans="1:12" ht="12.75">
      <c r="A145" s="77"/>
      <c r="B145" s="78"/>
      <c r="C145" s="78"/>
      <c r="D145" s="78"/>
      <c r="E145" s="78"/>
      <c r="F145" s="79"/>
      <c r="G145" s="27" t="s">
        <v>169</v>
      </c>
      <c r="H145" s="28">
        <f>I145+J145+K145+L145</f>
        <v>450</v>
      </c>
      <c r="I145" s="28">
        <v>143</v>
      </c>
      <c r="J145" s="28">
        <f>-143+450</f>
        <v>307</v>
      </c>
      <c r="K145" s="28"/>
      <c r="L145" s="28"/>
    </row>
    <row r="146" spans="1:12" ht="12.75">
      <c r="A146" s="80"/>
      <c r="B146" s="81"/>
      <c r="C146" s="81"/>
      <c r="D146" s="81"/>
      <c r="E146" s="81"/>
      <c r="F146" s="82"/>
      <c r="G146" s="59" t="s">
        <v>170</v>
      </c>
      <c r="H146" s="60">
        <f>H144+H145</f>
        <v>1220</v>
      </c>
      <c r="I146" s="60">
        <f>I144+I145</f>
        <v>220</v>
      </c>
      <c r="J146" s="60">
        <f>J144+J145</f>
        <v>1000</v>
      </c>
      <c r="K146" s="60"/>
      <c r="L146" s="60"/>
    </row>
    <row r="147" spans="1:12" ht="12.75">
      <c r="A147" s="74" t="s">
        <v>176</v>
      </c>
      <c r="B147" s="75"/>
      <c r="C147" s="75"/>
      <c r="D147" s="75"/>
      <c r="E147" s="75"/>
      <c r="F147" s="76"/>
      <c r="G147" s="27" t="s">
        <v>168</v>
      </c>
      <c r="H147" s="28">
        <f>I147+J147+K147+L147</f>
        <v>500</v>
      </c>
      <c r="I147" s="28">
        <v>500</v>
      </c>
      <c r="J147" s="28"/>
      <c r="K147" s="28"/>
      <c r="L147" s="28"/>
    </row>
    <row r="148" spans="1:12" ht="12.75">
      <c r="A148" s="77"/>
      <c r="B148" s="78"/>
      <c r="C148" s="78"/>
      <c r="D148" s="78"/>
      <c r="E148" s="78"/>
      <c r="F148" s="79"/>
      <c r="G148" s="27" t="s">
        <v>169</v>
      </c>
      <c r="H148" s="28">
        <f>I148+J148+K148+L148</f>
        <v>280</v>
      </c>
      <c r="I148" s="28">
        <v>-320</v>
      </c>
      <c r="J148" s="28">
        <v>600</v>
      </c>
      <c r="K148" s="28"/>
      <c r="L148" s="28"/>
    </row>
    <row r="149" spans="1:12" ht="12.75">
      <c r="A149" s="80"/>
      <c r="B149" s="81"/>
      <c r="C149" s="81"/>
      <c r="D149" s="81"/>
      <c r="E149" s="81"/>
      <c r="F149" s="82"/>
      <c r="G149" s="59" t="s">
        <v>170</v>
      </c>
      <c r="H149" s="60">
        <f>H147+H148</f>
        <v>780</v>
      </c>
      <c r="I149" s="60">
        <f>I147+I148</f>
        <v>180</v>
      </c>
      <c r="J149" s="60">
        <f>J147+J148</f>
        <v>600</v>
      </c>
      <c r="K149" s="60">
        <f>K147+K148</f>
        <v>0</v>
      </c>
      <c r="L149" s="60">
        <f>L147+L148</f>
        <v>0</v>
      </c>
    </row>
    <row r="150" spans="1:12" ht="12.75">
      <c r="A150" s="74" t="s">
        <v>171</v>
      </c>
      <c r="B150" s="75"/>
      <c r="C150" s="75"/>
      <c r="D150" s="75"/>
      <c r="E150" s="75"/>
      <c r="F150" s="76"/>
      <c r="G150" s="27" t="s">
        <v>168</v>
      </c>
      <c r="H150" s="28">
        <f>I150+J150+K150+L150</f>
        <v>200</v>
      </c>
      <c r="I150" s="28">
        <v>200</v>
      </c>
      <c r="J150" s="28"/>
      <c r="K150" s="28"/>
      <c r="L150" s="28"/>
    </row>
    <row r="151" spans="1:12" ht="12.75">
      <c r="A151" s="77"/>
      <c r="B151" s="78"/>
      <c r="C151" s="78"/>
      <c r="D151" s="78"/>
      <c r="E151" s="78"/>
      <c r="F151" s="79"/>
      <c r="G151" s="27" t="s">
        <v>169</v>
      </c>
      <c r="H151" s="28">
        <f>I151+J151+K151+L151</f>
        <v>-200</v>
      </c>
      <c r="I151" s="28">
        <v>-200</v>
      </c>
      <c r="J151" s="28"/>
      <c r="K151" s="28"/>
      <c r="L151" s="28"/>
    </row>
    <row r="152" spans="1:12" ht="12.75">
      <c r="A152" s="80"/>
      <c r="B152" s="81"/>
      <c r="C152" s="81"/>
      <c r="D152" s="81"/>
      <c r="E152" s="81"/>
      <c r="F152" s="82"/>
      <c r="G152" s="59" t="s">
        <v>170</v>
      </c>
      <c r="H152" s="60">
        <f>H150+H151</f>
        <v>0</v>
      </c>
      <c r="I152" s="60">
        <f>I150+I151</f>
        <v>0</v>
      </c>
      <c r="J152" s="60">
        <f>J150+J151</f>
        <v>0</v>
      </c>
      <c r="K152" s="60">
        <f>K150+K151</f>
        <v>0</v>
      </c>
      <c r="L152" s="60">
        <f>L150+L151</f>
        <v>0</v>
      </c>
    </row>
    <row r="153" spans="1:12" ht="12.75">
      <c r="A153" s="98">
        <v>11</v>
      </c>
      <c r="B153" s="101" t="s">
        <v>269</v>
      </c>
      <c r="C153" s="86" t="s">
        <v>83</v>
      </c>
      <c r="D153" s="86" t="s">
        <v>149</v>
      </c>
      <c r="E153" s="86">
        <v>2010</v>
      </c>
      <c r="F153" s="86">
        <v>2011</v>
      </c>
      <c r="G153" s="27" t="s">
        <v>168</v>
      </c>
      <c r="H153" s="28">
        <f>H156</f>
        <v>300</v>
      </c>
      <c r="I153" s="28">
        <f>I156</f>
        <v>300</v>
      </c>
      <c r="J153" s="28">
        <f>J156</f>
        <v>0</v>
      </c>
      <c r="K153" s="28">
        <f>K156</f>
        <v>0</v>
      </c>
      <c r="L153" s="28">
        <f>L156</f>
        <v>0</v>
      </c>
    </row>
    <row r="154" spans="1:12" ht="12.75">
      <c r="A154" s="99"/>
      <c r="B154" s="102"/>
      <c r="C154" s="87"/>
      <c r="D154" s="87"/>
      <c r="E154" s="87"/>
      <c r="F154" s="87"/>
      <c r="G154" s="27" t="s">
        <v>169</v>
      </c>
      <c r="H154" s="28">
        <f>I154+J154+K154+L154</f>
        <v>0</v>
      </c>
      <c r="I154" s="28">
        <f>I157+I160</f>
        <v>0</v>
      </c>
      <c r="J154" s="28">
        <f>J157</f>
        <v>0</v>
      </c>
      <c r="K154" s="28">
        <f>K157</f>
        <v>0</v>
      </c>
      <c r="L154" s="28">
        <f>L157</f>
        <v>0</v>
      </c>
    </row>
    <row r="155" spans="1:12" ht="12.75">
      <c r="A155" s="100"/>
      <c r="B155" s="103"/>
      <c r="C155" s="88"/>
      <c r="D155" s="88"/>
      <c r="E155" s="88"/>
      <c r="F155" s="88"/>
      <c r="G155" s="57" t="s">
        <v>170</v>
      </c>
      <c r="H155" s="58">
        <f>H153+H154</f>
        <v>300</v>
      </c>
      <c r="I155" s="58">
        <f>I153+I154</f>
        <v>300</v>
      </c>
      <c r="J155" s="58">
        <f>J153+J154</f>
        <v>0</v>
      </c>
      <c r="K155" s="58">
        <f>K153+K154</f>
        <v>0</v>
      </c>
      <c r="L155" s="58">
        <f>L153+L154</f>
        <v>0</v>
      </c>
    </row>
    <row r="156" spans="1:12" ht="12.75">
      <c r="A156" s="74" t="s">
        <v>171</v>
      </c>
      <c r="B156" s="75"/>
      <c r="C156" s="75"/>
      <c r="D156" s="75"/>
      <c r="E156" s="75"/>
      <c r="F156" s="76"/>
      <c r="G156" s="27" t="s">
        <v>168</v>
      </c>
      <c r="H156" s="28">
        <f>I156+J156+K156+L156</f>
        <v>300</v>
      </c>
      <c r="I156" s="28">
        <v>300</v>
      </c>
      <c r="J156" s="28"/>
      <c r="K156" s="28"/>
      <c r="L156" s="28"/>
    </row>
    <row r="157" spans="1:12" ht="12.75">
      <c r="A157" s="77"/>
      <c r="B157" s="78"/>
      <c r="C157" s="78"/>
      <c r="D157" s="78"/>
      <c r="E157" s="78"/>
      <c r="F157" s="79"/>
      <c r="G157" s="27" t="s">
        <v>169</v>
      </c>
      <c r="H157" s="28">
        <f>I157+J157+K157+L157</f>
        <v>-300</v>
      </c>
      <c r="I157" s="28">
        <v>-300</v>
      </c>
      <c r="J157" s="28"/>
      <c r="K157" s="28"/>
      <c r="L157" s="28"/>
    </row>
    <row r="158" spans="1:12" ht="12.75">
      <c r="A158" s="80"/>
      <c r="B158" s="81"/>
      <c r="C158" s="81"/>
      <c r="D158" s="81"/>
      <c r="E158" s="81"/>
      <c r="F158" s="82"/>
      <c r="G158" s="59" t="s">
        <v>170</v>
      </c>
      <c r="H158" s="60">
        <f>H156+H157</f>
        <v>0</v>
      </c>
      <c r="I158" s="60">
        <f>I156+I157</f>
        <v>0</v>
      </c>
      <c r="J158" s="60">
        <f>J156+J157</f>
        <v>0</v>
      </c>
      <c r="K158" s="60">
        <f>K156+K157</f>
        <v>0</v>
      </c>
      <c r="L158" s="60">
        <f>L156+L157</f>
        <v>0</v>
      </c>
    </row>
    <row r="159" spans="1:12" ht="12.75">
      <c r="A159" s="74" t="s">
        <v>274</v>
      </c>
      <c r="B159" s="75"/>
      <c r="C159" s="75"/>
      <c r="D159" s="75"/>
      <c r="E159" s="75"/>
      <c r="F159" s="76"/>
      <c r="G159" s="27" t="s">
        <v>168</v>
      </c>
      <c r="H159" s="28">
        <f>I159+J159+K159+L159</f>
        <v>0</v>
      </c>
      <c r="I159" s="28">
        <v>0</v>
      </c>
      <c r="J159" s="28"/>
      <c r="K159" s="28"/>
      <c r="L159" s="28"/>
    </row>
    <row r="160" spans="1:12" ht="12.75">
      <c r="A160" s="77"/>
      <c r="B160" s="78"/>
      <c r="C160" s="78"/>
      <c r="D160" s="78"/>
      <c r="E160" s="78"/>
      <c r="F160" s="79"/>
      <c r="G160" s="27" t="s">
        <v>169</v>
      </c>
      <c r="H160" s="28">
        <f>I160+J160+K160+L160</f>
        <v>300</v>
      </c>
      <c r="I160" s="28">
        <v>300</v>
      </c>
      <c r="J160" s="28"/>
      <c r="K160" s="28"/>
      <c r="L160" s="28"/>
    </row>
    <row r="161" spans="1:12" ht="12.75">
      <c r="A161" s="80"/>
      <c r="B161" s="81"/>
      <c r="C161" s="81"/>
      <c r="D161" s="81"/>
      <c r="E161" s="81"/>
      <c r="F161" s="82"/>
      <c r="G161" s="59" t="s">
        <v>170</v>
      </c>
      <c r="H161" s="60">
        <f>H159+H160</f>
        <v>300</v>
      </c>
      <c r="I161" s="60">
        <f>I159+I160</f>
        <v>300</v>
      </c>
      <c r="J161" s="60">
        <f>J159+J160</f>
        <v>0</v>
      </c>
      <c r="K161" s="60">
        <f>K159+K160</f>
        <v>0</v>
      </c>
      <c r="L161" s="60">
        <f>L159+L160</f>
        <v>0</v>
      </c>
    </row>
    <row r="162" spans="1:12" ht="12.75">
      <c r="A162" s="98">
        <v>12</v>
      </c>
      <c r="B162" s="101" t="s">
        <v>269</v>
      </c>
      <c r="C162" s="86" t="s">
        <v>182</v>
      </c>
      <c r="D162" s="86" t="s">
        <v>149</v>
      </c>
      <c r="E162" s="86">
        <v>2010</v>
      </c>
      <c r="F162" s="86">
        <v>2011</v>
      </c>
      <c r="G162" s="27" t="s">
        <v>168</v>
      </c>
      <c r="H162" s="28">
        <f>H165</f>
        <v>100</v>
      </c>
      <c r="I162" s="28">
        <f>I165</f>
        <v>100</v>
      </c>
      <c r="J162" s="28">
        <f>J165</f>
        <v>0</v>
      </c>
      <c r="K162" s="28">
        <f>K165</f>
        <v>0</v>
      </c>
      <c r="L162" s="28">
        <f>L165</f>
        <v>0</v>
      </c>
    </row>
    <row r="163" spans="1:12" ht="12.75">
      <c r="A163" s="99"/>
      <c r="B163" s="102"/>
      <c r="C163" s="87"/>
      <c r="D163" s="87"/>
      <c r="E163" s="87"/>
      <c r="F163" s="87"/>
      <c r="G163" s="27" t="s">
        <v>169</v>
      </c>
      <c r="H163" s="28">
        <f>I163+J163+K163+L163</f>
        <v>0</v>
      </c>
      <c r="I163" s="28">
        <f>I166+I169</f>
        <v>0</v>
      </c>
      <c r="J163" s="28">
        <f>J166</f>
        <v>0</v>
      </c>
      <c r="K163" s="28">
        <f>K166</f>
        <v>0</v>
      </c>
      <c r="L163" s="28">
        <f>L166</f>
        <v>0</v>
      </c>
    </row>
    <row r="164" spans="1:12" ht="12.75">
      <c r="A164" s="100"/>
      <c r="B164" s="103"/>
      <c r="C164" s="88"/>
      <c r="D164" s="88"/>
      <c r="E164" s="88"/>
      <c r="F164" s="88"/>
      <c r="G164" s="57" t="s">
        <v>170</v>
      </c>
      <c r="H164" s="58">
        <f>H162+H163</f>
        <v>100</v>
      </c>
      <c r="I164" s="58">
        <f>I162+I163</f>
        <v>100</v>
      </c>
      <c r="J164" s="58">
        <f>J162+J163</f>
        <v>0</v>
      </c>
      <c r="K164" s="58">
        <f>K162+K163</f>
        <v>0</v>
      </c>
      <c r="L164" s="58">
        <f>L162+L163</f>
        <v>0</v>
      </c>
    </row>
    <row r="165" spans="1:12" ht="12.75">
      <c r="A165" s="74" t="s">
        <v>171</v>
      </c>
      <c r="B165" s="75"/>
      <c r="C165" s="75"/>
      <c r="D165" s="75"/>
      <c r="E165" s="75"/>
      <c r="F165" s="76"/>
      <c r="G165" s="27" t="s">
        <v>168</v>
      </c>
      <c r="H165" s="28">
        <f>I165+J165+K165+L165</f>
        <v>100</v>
      </c>
      <c r="I165" s="28">
        <v>100</v>
      </c>
      <c r="J165" s="28"/>
      <c r="K165" s="28"/>
      <c r="L165" s="28"/>
    </row>
    <row r="166" spans="1:12" ht="12.75">
      <c r="A166" s="77"/>
      <c r="B166" s="78"/>
      <c r="C166" s="78"/>
      <c r="D166" s="78"/>
      <c r="E166" s="78"/>
      <c r="F166" s="79"/>
      <c r="G166" s="27" t="s">
        <v>169</v>
      </c>
      <c r="H166" s="28">
        <f>I166+J166+K166+L166</f>
        <v>-100</v>
      </c>
      <c r="I166" s="28">
        <v>-100</v>
      </c>
      <c r="J166" s="28"/>
      <c r="K166" s="28"/>
      <c r="L166" s="28"/>
    </row>
    <row r="167" spans="1:12" ht="12.75">
      <c r="A167" s="80"/>
      <c r="B167" s="81"/>
      <c r="C167" s="81"/>
      <c r="D167" s="81"/>
      <c r="E167" s="81"/>
      <c r="F167" s="82"/>
      <c r="G167" s="59" t="s">
        <v>170</v>
      </c>
      <c r="H167" s="60">
        <f>H165+H166</f>
        <v>0</v>
      </c>
      <c r="I167" s="60">
        <f>I165+I166</f>
        <v>0</v>
      </c>
      <c r="J167" s="60">
        <f>J165+J166</f>
        <v>0</v>
      </c>
      <c r="K167" s="60">
        <f>K165+K166</f>
        <v>0</v>
      </c>
      <c r="L167" s="60">
        <f>L165+L166</f>
        <v>0</v>
      </c>
    </row>
    <row r="168" spans="1:12" ht="12.75">
      <c r="A168" s="74" t="s">
        <v>274</v>
      </c>
      <c r="B168" s="75"/>
      <c r="C168" s="75"/>
      <c r="D168" s="75"/>
      <c r="E168" s="75"/>
      <c r="F168" s="76"/>
      <c r="G168" s="27" t="s">
        <v>168</v>
      </c>
      <c r="H168" s="28">
        <f>I168+J168+K168+L168</f>
        <v>0</v>
      </c>
      <c r="I168" s="28">
        <v>0</v>
      </c>
      <c r="J168" s="28"/>
      <c r="K168" s="28"/>
      <c r="L168" s="28"/>
    </row>
    <row r="169" spans="1:12" ht="12.75">
      <c r="A169" s="77"/>
      <c r="B169" s="78"/>
      <c r="C169" s="78"/>
      <c r="D169" s="78"/>
      <c r="E169" s="78"/>
      <c r="F169" s="79"/>
      <c r="G169" s="27" t="s">
        <v>169</v>
      </c>
      <c r="H169" s="28">
        <f>I169+J169+K169+L169</f>
        <v>100</v>
      </c>
      <c r="I169" s="28">
        <v>100</v>
      </c>
      <c r="J169" s="28"/>
      <c r="K169" s="28"/>
      <c r="L169" s="28"/>
    </row>
    <row r="170" spans="1:12" ht="12.75">
      <c r="A170" s="80"/>
      <c r="B170" s="81"/>
      <c r="C170" s="81"/>
      <c r="D170" s="81"/>
      <c r="E170" s="81"/>
      <c r="F170" s="82"/>
      <c r="G170" s="59" t="s">
        <v>170</v>
      </c>
      <c r="H170" s="60">
        <f>H168+H169</f>
        <v>100</v>
      </c>
      <c r="I170" s="60">
        <f>I168+I169</f>
        <v>100</v>
      </c>
      <c r="J170" s="60">
        <f>J168+J169</f>
        <v>0</v>
      </c>
      <c r="K170" s="60">
        <f>K168+K169</f>
        <v>0</v>
      </c>
      <c r="L170" s="60">
        <f>L168+L169</f>
        <v>0</v>
      </c>
    </row>
    <row r="171" spans="1:12" ht="12.75">
      <c r="A171" s="98">
        <v>13</v>
      </c>
      <c r="B171" s="101" t="s">
        <v>269</v>
      </c>
      <c r="C171" s="86" t="s">
        <v>183</v>
      </c>
      <c r="D171" s="86" t="s">
        <v>149</v>
      </c>
      <c r="E171" s="86">
        <v>2009</v>
      </c>
      <c r="F171" s="86">
        <v>2011</v>
      </c>
      <c r="G171" s="27" t="s">
        <v>168</v>
      </c>
      <c r="H171" s="28">
        <f>H174+H177</f>
        <v>250</v>
      </c>
      <c r="I171" s="28">
        <f>I174+I177</f>
        <v>250</v>
      </c>
      <c r="J171" s="28">
        <f>J174+J177</f>
        <v>0</v>
      </c>
      <c r="K171" s="28">
        <f>K174+K177</f>
        <v>0</v>
      </c>
      <c r="L171" s="28">
        <f>L174+L177</f>
        <v>0</v>
      </c>
    </row>
    <row r="172" spans="1:12" ht="12.75">
      <c r="A172" s="99"/>
      <c r="B172" s="102"/>
      <c r="C172" s="87"/>
      <c r="D172" s="87"/>
      <c r="E172" s="87"/>
      <c r="F172" s="87"/>
      <c r="G172" s="27" t="s">
        <v>169</v>
      </c>
      <c r="H172" s="28">
        <f>I172+J172+K172+L172</f>
        <v>-150</v>
      </c>
      <c r="I172" s="28">
        <f>I175+I178</f>
        <v>-150</v>
      </c>
      <c r="J172" s="28">
        <f>J175+J178</f>
        <v>0</v>
      </c>
      <c r="K172" s="28">
        <f>K175+K178</f>
        <v>0</v>
      </c>
      <c r="L172" s="28">
        <f>L175+L178</f>
        <v>0</v>
      </c>
    </row>
    <row r="173" spans="1:12" ht="12.75">
      <c r="A173" s="100"/>
      <c r="B173" s="103"/>
      <c r="C173" s="88"/>
      <c r="D173" s="88"/>
      <c r="E173" s="88"/>
      <c r="F173" s="88"/>
      <c r="G173" s="57" t="s">
        <v>170</v>
      </c>
      <c r="H173" s="58">
        <f>H171+H172</f>
        <v>100</v>
      </c>
      <c r="I173" s="58">
        <f>I171+I172</f>
        <v>100</v>
      </c>
      <c r="J173" s="58">
        <f>J171+J172</f>
        <v>0</v>
      </c>
      <c r="K173" s="58">
        <f>K171+K172</f>
        <v>0</v>
      </c>
      <c r="L173" s="58">
        <f>L171+L172</f>
        <v>0</v>
      </c>
    </row>
    <row r="174" spans="1:12" ht="12.75">
      <c r="A174" s="74" t="s">
        <v>176</v>
      </c>
      <c r="B174" s="75"/>
      <c r="C174" s="75"/>
      <c r="D174" s="75"/>
      <c r="E174" s="75"/>
      <c r="F174" s="76"/>
      <c r="G174" s="27" t="s">
        <v>168</v>
      </c>
      <c r="H174" s="28">
        <f>I174+J174+K174+L174</f>
        <v>100</v>
      </c>
      <c r="I174" s="28">
        <v>100</v>
      </c>
      <c r="J174" s="28"/>
      <c r="K174" s="28"/>
      <c r="L174" s="28"/>
    </row>
    <row r="175" spans="1:12" ht="12.75">
      <c r="A175" s="77"/>
      <c r="B175" s="78"/>
      <c r="C175" s="78"/>
      <c r="D175" s="78"/>
      <c r="E175" s="78"/>
      <c r="F175" s="79"/>
      <c r="G175" s="27" t="s">
        <v>169</v>
      </c>
      <c r="H175" s="28">
        <f>I175+J175+K175+L175</f>
        <v>-100</v>
      </c>
      <c r="I175" s="28">
        <v>-100</v>
      </c>
      <c r="J175" s="28"/>
      <c r="K175" s="28"/>
      <c r="L175" s="28"/>
    </row>
    <row r="176" spans="1:12" ht="12.75">
      <c r="A176" s="80"/>
      <c r="B176" s="81"/>
      <c r="C176" s="81"/>
      <c r="D176" s="81"/>
      <c r="E176" s="81"/>
      <c r="F176" s="82"/>
      <c r="G176" s="59" t="s">
        <v>170</v>
      </c>
      <c r="H176" s="60">
        <f>H174+H175</f>
        <v>0</v>
      </c>
      <c r="I176" s="60">
        <f>I174+I175</f>
        <v>0</v>
      </c>
      <c r="J176" s="60">
        <f>J174+J175</f>
        <v>0</v>
      </c>
      <c r="K176" s="60">
        <f>K174+K175</f>
        <v>0</v>
      </c>
      <c r="L176" s="60">
        <f>L174+L175</f>
        <v>0</v>
      </c>
    </row>
    <row r="177" spans="1:12" ht="12.75">
      <c r="A177" s="74" t="s">
        <v>171</v>
      </c>
      <c r="B177" s="75"/>
      <c r="C177" s="75"/>
      <c r="D177" s="75"/>
      <c r="E177" s="75"/>
      <c r="F177" s="76"/>
      <c r="G177" s="27" t="s">
        <v>168</v>
      </c>
      <c r="H177" s="28">
        <f>I177+J177+K177+L177</f>
        <v>150</v>
      </c>
      <c r="I177" s="28">
        <v>150</v>
      </c>
      <c r="J177" s="28"/>
      <c r="K177" s="28"/>
      <c r="L177" s="28"/>
    </row>
    <row r="178" spans="1:12" ht="12.75">
      <c r="A178" s="77"/>
      <c r="B178" s="78"/>
      <c r="C178" s="78"/>
      <c r="D178" s="78"/>
      <c r="E178" s="78"/>
      <c r="F178" s="79"/>
      <c r="G178" s="27" t="s">
        <v>169</v>
      </c>
      <c r="H178" s="28">
        <f>I178+J178+K178+L178</f>
        <v>-50</v>
      </c>
      <c r="I178" s="28">
        <v>-50</v>
      </c>
      <c r="J178" s="28"/>
      <c r="K178" s="28"/>
      <c r="L178" s="28"/>
    </row>
    <row r="179" spans="1:12" ht="12.75">
      <c r="A179" s="80"/>
      <c r="B179" s="81"/>
      <c r="C179" s="81"/>
      <c r="D179" s="81"/>
      <c r="E179" s="81"/>
      <c r="F179" s="82"/>
      <c r="G179" s="59" t="s">
        <v>170</v>
      </c>
      <c r="H179" s="60">
        <f>H177+H178</f>
        <v>100</v>
      </c>
      <c r="I179" s="60">
        <f>I177+I178</f>
        <v>100</v>
      </c>
      <c r="J179" s="60">
        <f>J177+J178</f>
        <v>0</v>
      </c>
      <c r="K179" s="60">
        <f>K177+K178</f>
        <v>0</v>
      </c>
      <c r="L179" s="60">
        <f>L177+L178</f>
        <v>0</v>
      </c>
    </row>
    <row r="180" spans="1:12" ht="12.75">
      <c r="A180" s="74" t="s">
        <v>274</v>
      </c>
      <c r="B180" s="75"/>
      <c r="C180" s="75"/>
      <c r="D180" s="75"/>
      <c r="E180" s="75"/>
      <c r="F180" s="76"/>
      <c r="G180" s="27" t="s">
        <v>168</v>
      </c>
      <c r="H180" s="28">
        <f>I180+J180+K180+L180</f>
        <v>0</v>
      </c>
      <c r="I180" s="28">
        <v>0</v>
      </c>
      <c r="J180" s="28"/>
      <c r="K180" s="28"/>
      <c r="L180" s="28"/>
    </row>
    <row r="181" spans="1:12" ht="12.75">
      <c r="A181" s="77"/>
      <c r="B181" s="78"/>
      <c r="C181" s="78"/>
      <c r="D181" s="78"/>
      <c r="E181" s="78"/>
      <c r="F181" s="79"/>
      <c r="G181" s="27" t="s">
        <v>169</v>
      </c>
      <c r="H181" s="28">
        <f>I181+J181+K181+L181</f>
        <v>150</v>
      </c>
      <c r="I181" s="28">
        <v>150</v>
      </c>
      <c r="J181" s="28"/>
      <c r="K181" s="28"/>
      <c r="L181" s="28"/>
    </row>
    <row r="182" spans="1:12" ht="12.75">
      <c r="A182" s="80"/>
      <c r="B182" s="81"/>
      <c r="C182" s="81"/>
      <c r="D182" s="81"/>
      <c r="E182" s="81"/>
      <c r="F182" s="82"/>
      <c r="G182" s="59" t="s">
        <v>170</v>
      </c>
      <c r="H182" s="60">
        <f>H180+H181</f>
        <v>150</v>
      </c>
      <c r="I182" s="60">
        <f>I180+I181</f>
        <v>150</v>
      </c>
      <c r="J182" s="60">
        <f>J180+J181</f>
        <v>0</v>
      </c>
      <c r="K182" s="60">
        <f>K180+K181</f>
        <v>0</v>
      </c>
      <c r="L182" s="60">
        <f>L180+L181</f>
        <v>0</v>
      </c>
    </row>
    <row r="183" spans="1:12" ht="12.75">
      <c r="A183" s="98">
        <v>14</v>
      </c>
      <c r="B183" s="101" t="s">
        <v>269</v>
      </c>
      <c r="C183" s="86" t="s">
        <v>85</v>
      </c>
      <c r="D183" s="86" t="s">
        <v>149</v>
      </c>
      <c r="E183" s="86">
        <v>2010</v>
      </c>
      <c r="F183" s="86">
        <v>2011</v>
      </c>
      <c r="G183" s="27" t="s">
        <v>168</v>
      </c>
      <c r="H183" s="28">
        <f>H186</f>
        <v>150</v>
      </c>
      <c r="I183" s="28">
        <f>I186</f>
        <v>150</v>
      </c>
      <c r="J183" s="28">
        <f>J186</f>
        <v>0</v>
      </c>
      <c r="K183" s="28">
        <f>K186</f>
        <v>0</v>
      </c>
      <c r="L183" s="28">
        <f>L186</f>
        <v>0</v>
      </c>
    </row>
    <row r="184" spans="1:12" ht="12.75">
      <c r="A184" s="99"/>
      <c r="B184" s="102"/>
      <c r="C184" s="87"/>
      <c r="D184" s="87"/>
      <c r="E184" s="87"/>
      <c r="F184" s="87"/>
      <c r="G184" s="27" t="s">
        <v>169</v>
      </c>
      <c r="H184" s="28">
        <f>I184+J184+K184+L184</f>
        <v>0</v>
      </c>
      <c r="I184" s="28">
        <f>I187+I190</f>
        <v>0</v>
      </c>
      <c r="J184" s="28">
        <f>J187</f>
        <v>0</v>
      </c>
      <c r="K184" s="28">
        <f>K187</f>
        <v>0</v>
      </c>
      <c r="L184" s="28">
        <f>L187</f>
        <v>0</v>
      </c>
    </row>
    <row r="185" spans="1:12" ht="12.75">
      <c r="A185" s="100"/>
      <c r="B185" s="103"/>
      <c r="C185" s="88"/>
      <c r="D185" s="88"/>
      <c r="E185" s="88"/>
      <c r="F185" s="88"/>
      <c r="G185" s="57" t="s">
        <v>170</v>
      </c>
      <c r="H185" s="58">
        <f>H183+H184</f>
        <v>150</v>
      </c>
      <c r="I185" s="58">
        <f>I183+I184</f>
        <v>150</v>
      </c>
      <c r="J185" s="58">
        <f>J183+J184</f>
        <v>0</v>
      </c>
      <c r="K185" s="58">
        <f>K183+K184</f>
        <v>0</v>
      </c>
      <c r="L185" s="58">
        <f>L183+L184</f>
        <v>0</v>
      </c>
    </row>
    <row r="186" spans="1:12" ht="12.75">
      <c r="A186" s="74" t="s">
        <v>171</v>
      </c>
      <c r="B186" s="75"/>
      <c r="C186" s="75"/>
      <c r="D186" s="75"/>
      <c r="E186" s="75"/>
      <c r="F186" s="76"/>
      <c r="G186" s="27" t="s">
        <v>168</v>
      </c>
      <c r="H186" s="28">
        <f>I186+J186+K186+L186</f>
        <v>150</v>
      </c>
      <c r="I186" s="28">
        <v>150</v>
      </c>
      <c r="J186" s="28"/>
      <c r="K186" s="28"/>
      <c r="L186" s="28"/>
    </row>
    <row r="187" spans="1:12" ht="12.75">
      <c r="A187" s="77"/>
      <c r="B187" s="78"/>
      <c r="C187" s="78"/>
      <c r="D187" s="78"/>
      <c r="E187" s="78"/>
      <c r="F187" s="79"/>
      <c r="G187" s="27" t="s">
        <v>169</v>
      </c>
      <c r="H187" s="28">
        <f>I187+J187+K187+L187</f>
        <v>-150</v>
      </c>
      <c r="I187" s="28">
        <v>-150</v>
      </c>
      <c r="J187" s="28"/>
      <c r="K187" s="28"/>
      <c r="L187" s="28"/>
    </row>
    <row r="188" spans="1:12" ht="12.75">
      <c r="A188" s="80"/>
      <c r="B188" s="81"/>
      <c r="C188" s="81"/>
      <c r="D188" s="81"/>
      <c r="E188" s="81"/>
      <c r="F188" s="82"/>
      <c r="G188" s="59" t="s">
        <v>170</v>
      </c>
      <c r="H188" s="60">
        <f>H186+H187</f>
        <v>0</v>
      </c>
      <c r="I188" s="60">
        <f>I186+I187</f>
        <v>0</v>
      </c>
      <c r="J188" s="60">
        <f>J186+J187</f>
        <v>0</v>
      </c>
      <c r="K188" s="60">
        <f>K186+K187</f>
        <v>0</v>
      </c>
      <c r="L188" s="60">
        <f>L186+L187</f>
        <v>0</v>
      </c>
    </row>
    <row r="189" spans="1:12" ht="12.75">
      <c r="A189" s="74" t="s">
        <v>274</v>
      </c>
      <c r="B189" s="75"/>
      <c r="C189" s="75"/>
      <c r="D189" s="75"/>
      <c r="E189" s="75"/>
      <c r="F189" s="76"/>
      <c r="G189" s="27" t="s">
        <v>168</v>
      </c>
      <c r="H189" s="28">
        <f>I189+J189+K189+L189</f>
        <v>0</v>
      </c>
      <c r="I189" s="28">
        <v>0</v>
      </c>
      <c r="J189" s="28"/>
      <c r="K189" s="28"/>
      <c r="L189" s="28"/>
    </row>
    <row r="190" spans="1:12" ht="12.75">
      <c r="A190" s="77"/>
      <c r="B190" s="78"/>
      <c r="C190" s="78"/>
      <c r="D190" s="78"/>
      <c r="E190" s="78"/>
      <c r="F190" s="79"/>
      <c r="G190" s="27" t="s">
        <v>169</v>
      </c>
      <c r="H190" s="28">
        <f>I190+J190+K190+L190</f>
        <v>150</v>
      </c>
      <c r="I190" s="28">
        <v>150</v>
      </c>
      <c r="J190" s="28"/>
      <c r="K190" s="28"/>
      <c r="L190" s="28"/>
    </row>
    <row r="191" spans="1:12" ht="12.75">
      <c r="A191" s="80"/>
      <c r="B191" s="81"/>
      <c r="C191" s="81"/>
      <c r="D191" s="81"/>
      <c r="E191" s="81"/>
      <c r="F191" s="82"/>
      <c r="G191" s="59" t="s">
        <v>170</v>
      </c>
      <c r="H191" s="60">
        <f>H189+H190</f>
        <v>150</v>
      </c>
      <c r="I191" s="60">
        <f>I189+I190</f>
        <v>150</v>
      </c>
      <c r="J191" s="60">
        <f>J189+J190</f>
        <v>0</v>
      </c>
      <c r="K191" s="60">
        <f>K189+K190</f>
        <v>0</v>
      </c>
      <c r="L191" s="60">
        <f>L189+L190</f>
        <v>0</v>
      </c>
    </row>
    <row r="192" spans="1:12" ht="12.75">
      <c r="A192" s="98">
        <v>15</v>
      </c>
      <c r="B192" s="101" t="s">
        <v>269</v>
      </c>
      <c r="C192" s="86" t="s">
        <v>86</v>
      </c>
      <c r="D192" s="86" t="s">
        <v>149</v>
      </c>
      <c r="E192" s="86">
        <v>2010</v>
      </c>
      <c r="F192" s="86">
        <v>2011</v>
      </c>
      <c r="G192" s="27" t="s">
        <v>168</v>
      </c>
      <c r="H192" s="28">
        <f>H195</f>
        <v>150</v>
      </c>
      <c r="I192" s="28">
        <f>I195</f>
        <v>150</v>
      </c>
      <c r="J192" s="28">
        <f>J195</f>
        <v>0</v>
      </c>
      <c r="K192" s="28">
        <f>K195</f>
        <v>0</v>
      </c>
      <c r="L192" s="28">
        <f>L195</f>
        <v>0</v>
      </c>
    </row>
    <row r="193" spans="1:12" ht="12.75">
      <c r="A193" s="99"/>
      <c r="B193" s="102"/>
      <c r="C193" s="87"/>
      <c r="D193" s="87"/>
      <c r="E193" s="87"/>
      <c r="F193" s="87"/>
      <c r="G193" s="27" t="s">
        <v>169</v>
      </c>
      <c r="H193" s="28">
        <f>I193+J193+K193+L193</f>
        <v>0</v>
      </c>
      <c r="I193" s="28">
        <f>I196+I199</f>
        <v>0</v>
      </c>
      <c r="J193" s="28">
        <f>J196</f>
        <v>0</v>
      </c>
      <c r="K193" s="28">
        <f>K196</f>
        <v>0</v>
      </c>
      <c r="L193" s="28">
        <f>L196</f>
        <v>0</v>
      </c>
    </row>
    <row r="194" spans="1:12" ht="12.75">
      <c r="A194" s="100"/>
      <c r="B194" s="103"/>
      <c r="C194" s="88"/>
      <c r="D194" s="88"/>
      <c r="E194" s="88"/>
      <c r="F194" s="88"/>
      <c r="G194" s="57" t="s">
        <v>170</v>
      </c>
      <c r="H194" s="58">
        <f>H192+H193</f>
        <v>150</v>
      </c>
      <c r="I194" s="58">
        <f>I192+I193</f>
        <v>150</v>
      </c>
      <c r="J194" s="58">
        <f>J192+J193</f>
        <v>0</v>
      </c>
      <c r="K194" s="58">
        <f>K192+K193</f>
        <v>0</v>
      </c>
      <c r="L194" s="58">
        <f>L192+L193</f>
        <v>0</v>
      </c>
    </row>
    <row r="195" spans="1:12" ht="12.75">
      <c r="A195" s="74" t="s">
        <v>171</v>
      </c>
      <c r="B195" s="75"/>
      <c r="C195" s="75"/>
      <c r="D195" s="75"/>
      <c r="E195" s="75"/>
      <c r="F195" s="76"/>
      <c r="G195" s="27" t="s">
        <v>168</v>
      </c>
      <c r="H195" s="28">
        <f>I195+J195+K195+L195</f>
        <v>150</v>
      </c>
      <c r="I195" s="28">
        <v>150</v>
      </c>
      <c r="J195" s="28"/>
      <c r="K195" s="28"/>
      <c r="L195" s="28"/>
    </row>
    <row r="196" spans="1:12" ht="12.75">
      <c r="A196" s="77"/>
      <c r="B196" s="78"/>
      <c r="C196" s="78"/>
      <c r="D196" s="78"/>
      <c r="E196" s="78"/>
      <c r="F196" s="79"/>
      <c r="G196" s="27" t="s">
        <v>169</v>
      </c>
      <c r="H196" s="28">
        <f>I196+J196+K196+L196</f>
        <v>-150</v>
      </c>
      <c r="I196" s="28">
        <v>-150</v>
      </c>
      <c r="J196" s="28"/>
      <c r="K196" s="28"/>
      <c r="L196" s="28"/>
    </row>
    <row r="197" spans="1:12" ht="12.75">
      <c r="A197" s="80"/>
      <c r="B197" s="81"/>
      <c r="C197" s="81"/>
      <c r="D197" s="81"/>
      <c r="E197" s="81"/>
      <c r="F197" s="82"/>
      <c r="G197" s="59" t="s">
        <v>170</v>
      </c>
      <c r="H197" s="58">
        <f>H195+H196</f>
        <v>0</v>
      </c>
      <c r="I197" s="58">
        <f>I195+I196</f>
        <v>0</v>
      </c>
      <c r="J197" s="58">
        <f>J195+J196</f>
        <v>0</v>
      </c>
      <c r="K197" s="58">
        <f>K195+K196</f>
        <v>0</v>
      </c>
      <c r="L197" s="58">
        <f>L195+L196</f>
        <v>0</v>
      </c>
    </row>
    <row r="198" spans="1:12" ht="12.75">
      <c r="A198" s="74" t="s">
        <v>274</v>
      </c>
      <c r="B198" s="75"/>
      <c r="C198" s="75"/>
      <c r="D198" s="75"/>
      <c r="E198" s="75"/>
      <c r="F198" s="76"/>
      <c r="G198" s="27" t="s">
        <v>168</v>
      </c>
      <c r="H198" s="28">
        <f>I198+J198+K198+L198</f>
        <v>0</v>
      </c>
      <c r="I198" s="28">
        <v>0</v>
      </c>
      <c r="J198" s="28"/>
      <c r="K198" s="28"/>
      <c r="L198" s="28"/>
    </row>
    <row r="199" spans="1:12" ht="12.75">
      <c r="A199" s="77"/>
      <c r="B199" s="78"/>
      <c r="C199" s="78"/>
      <c r="D199" s="78"/>
      <c r="E199" s="78"/>
      <c r="F199" s="79"/>
      <c r="G199" s="27" t="s">
        <v>169</v>
      </c>
      <c r="H199" s="28">
        <f>I199+J199+K199+L199</f>
        <v>150</v>
      </c>
      <c r="I199" s="28">
        <v>150</v>
      </c>
      <c r="J199" s="28"/>
      <c r="K199" s="28"/>
      <c r="L199" s="28"/>
    </row>
    <row r="200" spans="1:12" ht="12.75">
      <c r="A200" s="80"/>
      <c r="B200" s="81"/>
      <c r="C200" s="81"/>
      <c r="D200" s="81"/>
      <c r="E200" s="81"/>
      <c r="F200" s="82"/>
      <c r="G200" s="59" t="s">
        <v>170</v>
      </c>
      <c r="H200" s="58">
        <f>H198+H199</f>
        <v>150</v>
      </c>
      <c r="I200" s="58">
        <f>I198+I199</f>
        <v>150</v>
      </c>
      <c r="J200" s="58">
        <f>J198+J199</f>
        <v>0</v>
      </c>
      <c r="K200" s="58">
        <f>K198+K199</f>
        <v>0</v>
      </c>
      <c r="L200" s="58">
        <f>L198+L199</f>
        <v>0</v>
      </c>
    </row>
    <row r="201" spans="1:12" ht="12.75">
      <c r="A201" s="98">
        <v>16</v>
      </c>
      <c r="B201" s="101" t="s">
        <v>269</v>
      </c>
      <c r="C201" s="86" t="s">
        <v>87</v>
      </c>
      <c r="D201" s="86" t="s">
        <v>149</v>
      </c>
      <c r="E201" s="86">
        <v>2009</v>
      </c>
      <c r="F201" s="86">
        <v>2010</v>
      </c>
      <c r="G201" s="27" t="s">
        <v>168</v>
      </c>
      <c r="H201" s="28">
        <f>H204</f>
        <v>100</v>
      </c>
      <c r="I201" s="28">
        <f>I204</f>
        <v>100</v>
      </c>
      <c r="J201" s="28">
        <f>J204</f>
        <v>0</v>
      </c>
      <c r="K201" s="28">
        <f>K204</f>
        <v>0</v>
      </c>
      <c r="L201" s="28">
        <f>L204</f>
        <v>0</v>
      </c>
    </row>
    <row r="202" spans="1:12" ht="12.75">
      <c r="A202" s="99"/>
      <c r="B202" s="102"/>
      <c r="C202" s="87"/>
      <c r="D202" s="87"/>
      <c r="E202" s="87"/>
      <c r="F202" s="87"/>
      <c r="G202" s="27" t="s">
        <v>169</v>
      </c>
      <c r="H202" s="28">
        <f>I202+J202+K202+L202</f>
        <v>0</v>
      </c>
      <c r="I202" s="28">
        <f>I205+I208</f>
        <v>0</v>
      </c>
      <c r="J202" s="28">
        <f>J205</f>
        <v>0</v>
      </c>
      <c r="K202" s="28">
        <f>K205</f>
        <v>0</v>
      </c>
      <c r="L202" s="28">
        <f>L205</f>
        <v>0</v>
      </c>
    </row>
    <row r="203" spans="1:12" ht="12.75">
      <c r="A203" s="100"/>
      <c r="B203" s="103"/>
      <c r="C203" s="88"/>
      <c r="D203" s="88"/>
      <c r="E203" s="88"/>
      <c r="F203" s="88"/>
      <c r="G203" s="57" t="s">
        <v>170</v>
      </c>
      <c r="H203" s="58">
        <f>H201+H202</f>
        <v>100</v>
      </c>
      <c r="I203" s="58">
        <f>I201+I202</f>
        <v>100</v>
      </c>
      <c r="J203" s="58">
        <f>J201+J202</f>
        <v>0</v>
      </c>
      <c r="K203" s="58">
        <f>K201+K202</f>
        <v>0</v>
      </c>
      <c r="L203" s="58">
        <f>L201+L202</f>
        <v>0</v>
      </c>
    </row>
    <row r="204" spans="1:12" ht="12.75">
      <c r="A204" s="74" t="s">
        <v>176</v>
      </c>
      <c r="B204" s="75"/>
      <c r="C204" s="75"/>
      <c r="D204" s="75"/>
      <c r="E204" s="75"/>
      <c r="F204" s="76"/>
      <c r="G204" s="27" t="s">
        <v>168</v>
      </c>
      <c r="H204" s="28">
        <f>I204+J204+K204+L204</f>
        <v>100</v>
      </c>
      <c r="I204" s="28">
        <v>100</v>
      </c>
      <c r="J204" s="28"/>
      <c r="K204" s="28"/>
      <c r="L204" s="28"/>
    </row>
    <row r="205" spans="1:12" ht="12.75">
      <c r="A205" s="77"/>
      <c r="B205" s="78"/>
      <c r="C205" s="78"/>
      <c r="D205" s="78"/>
      <c r="E205" s="78"/>
      <c r="F205" s="79"/>
      <c r="G205" s="27" t="s">
        <v>169</v>
      </c>
      <c r="H205" s="28">
        <f>I205+J205+K205+L205</f>
        <v>-100</v>
      </c>
      <c r="I205" s="28">
        <v>-100</v>
      </c>
      <c r="J205" s="28"/>
      <c r="K205" s="28"/>
      <c r="L205" s="28"/>
    </row>
    <row r="206" spans="1:12" ht="12.75">
      <c r="A206" s="80"/>
      <c r="B206" s="81"/>
      <c r="C206" s="81"/>
      <c r="D206" s="81"/>
      <c r="E206" s="81"/>
      <c r="F206" s="82"/>
      <c r="G206" s="59" t="s">
        <v>170</v>
      </c>
      <c r="H206" s="60">
        <f>H204+H205</f>
        <v>0</v>
      </c>
      <c r="I206" s="60">
        <f>I204+I205</f>
        <v>0</v>
      </c>
      <c r="J206" s="60">
        <f>J204+J205</f>
        <v>0</v>
      </c>
      <c r="K206" s="60">
        <f>K204+K205</f>
        <v>0</v>
      </c>
      <c r="L206" s="60">
        <f>L204+L205</f>
        <v>0</v>
      </c>
    </row>
    <row r="207" spans="1:12" ht="12.75">
      <c r="A207" s="74" t="s">
        <v>171</v>
      </c>
      <c r="B207" s="75"/>
      <c r="C207" s="75"/>
      <c r="D207" s="75"/>
      <c r="E207" s="75"/>
      <c r="F207" s="76"/>
      <c r="G207" s="27" t="s">
        <v>168</v>
      </c>
      <c r="H207" s="28">
        <f>I207+J207+K207+L207</f>
        <v>0</v>
      </c>
      <c r="I207" s="28">
        <v>0</v>
      </c>
      <c r="J207" s="28"/>
      <c r="K207" s="28"/>
      <c r="L207" s="28"/>
    </row>
    <row r="208" spans="1:12" ht="12.75">
      <c r="A208" s="77"/>
      <c r="B208" s="78"/>
      <c r="C208" s="78"/>
      <c r="D208" s="78"/>
      <c r="E208" s="78"/>
      <c r="F208" s="79"/>
      <c r="G208" s="27" t="s">
        <v>169</v>
      </c>
      <c r="H208" s="28">
        <f>I208+J208+K208+L208</f>
        <v>100</v>
      </c>
      <c r="I208" s="28">
        <v>100</v>
      </c>
      <c r="J208" s="28"/>
      <c r="K208" s="28"/>
      <c r="L208" s="28"/>
    </row>
    <row r="209" spans="1:12" ht="12.75">
      <c r="A209" s="80"/>
      <c r="B209" s="81"/>
      <c r="C209" s="81"/>
      <c r="D209" s="81"/>
      <c r="E209" s="81"/>
      <c r="F209" s="82"/>
      <c r="G209" s="59" t="s">
        <v>170</v>
      </c>
      <c r="H209" s="60">
        <f>H207+H208</f>
        <v>100</v>
      </c>
      <c r="I209" s="60">
        <f>I207+I208</f>
        <v>100</v>
      </c>
      <c r="J209" s="60">
        <f>J207+J208</f>
        <v>0</v>
      </c>
      <c r="K209" s="60">
        <f>K207+K208</f>
        <v>0</v>
      </c>
      <c r="L209" s="60">
        <f>L207+L208</f>
        <v>0</v>
      </c>
    </row>
    <row r="210" spans="1:12" ht="12" customHeight="1">
      <c r="A210" s="98">
        <v>17</v>
      </c>
      <c r="B210" s="101" t="s">
        <v>269</v>
      </c>
      <c r="C210" s="86" t="s">
        <v>88</v>
      </c>
      <c r="D210" s="86" t="s">
        <v>149</v>
      </c>
      <c r="E210" s="86">
        <v>2010</v>
      </c>
      <c r="F210" s="86">
        <v>2011</v>
      </c>
      <c r="G210" s="27" t="s">
        <v>168</v>
      </c>
      <c r="H210" s="28">
        <f>H213</f>
        <v>400</v>
      </c>
      <c r="I210" s="28">
        <f>I213</f>
        <v>400</v>
      </c>
      <c r="J210" s="28">
        <f>J213</f>
        <v>0</v>
      </c>
      <c r="K210" s="28">
        <f>K213</f>
        <v>0</v>
      </c>
      <c r="L210" s="28">
        <f>L213</f>
        <v>0</v>
      </c>
    </row>
    <row r="211" spans="1:12" ht="12.75">
      <c r="A211" s="99"/>
      <c r="B211" s="102"/>
      <c r="C211" s="87"/>
      <c r="D211" s="87"/>
      <c r="E211" s="87"/>
      <c r="F211" s="87"/>
      <c r="G211" s="27" t="s">
        <v>169</v>
      </c>
      <c r="H211" s="28">
        <f>I211+J211+K211+L211</f>
        <v>0</v>
      </c>
      <c r="I211" s="28">
        <f>I214+I217</f>
        <v>0</v>
      </c>
      <c r="J211" s="28">
        <f>J214</f>
        <v>0</v>
      </c>
      <c r="K211" s="28">
        <f>K214</f>
        <v>0</v>
      </c>
      <c r="L211" s="28">
        <f>L214</f>
        <v>0</v>
      </c>
    </row>
    <row r="212" spans="1:12" ht="12.75">
      <c r="A212" s="100"/>
      <c r="B212" s="103"/>
      <c r="C212" s="88"/>
      <c r="D212" s="88"/>
      <c r="E212" s="88"/>
      <c r="F212" s="88"/>
      <c r="G212" s="57" t="s">
        <v>170</v>
      </c>
      <c r="H212" s="58">
        <f>H210+H211</f>
        <v>400</v>
      </c>
      <c r="I212" s="58">
        <f>I210+I211</f>
        <v>400</v>
      </c>
      <c r="J212" s="58">
        <f>J210+J211</f>
        <v>0</v>
      </c>
      <c r="K212" s="58">
        <f>K210+K211</f>
        <v>0</v>
      </c>
      <c r="L212" s="58">
        <f>L210+L211</f>
        <v>0</v>
      </c>
    </row>
    <row r="213" spans="1:12" ht="12.75">
      <c r="A213" s="74" t="s">
        <v>171</v>
      </c>
      <c r="B213" s="75"/>
      <c r="C213" s="75"/>
      <c r="D213" s="75"/>
      <c r="E213" s="75"/>
      <c r="F213" s="76"/>
      <c r="G213" s="27" t="s">
        <v>168</v>
      </c>
      <c r="H213" s="28">
        <f>I213+J213+K213+L213</f>
        <v>400</v>
      </c>
      <c r="I213" s="28">
        <v>400</v>
      </c>
      <c r="J213" s="28"/>
      <c r="K213" s="28"/>
      <c r="L213" s="28"/>
    </row>
    <row r="214" spans="1:12" ht="12.75">
      <c r="A214" s="77"/>
      <c r="B214" s="78"/>
      <c r="C214" s="78"/>
      <c r="D214" s="78"/>
      <c r="E214" s="78"/>
      <c r="F214" s="79"/>
      <c r="G214" s="27" t="s">
        <v>169</v>
      </c>
      <c r="H214" s="28">
        <f>I214+J214+K214+L214</f>
        <v>-400</v>
      </c>
      <c r="I214" s="28">
        <v>-400</v>
      </c>
      <c r="J214" s="28"/>
      <c r="K214" s="28"/>
      <c r="L214" s="28"/>
    </row>
    <row r="215" spans="1:12" ht="12.75">
      <c r="A215" s="80"/>
      <c r="B215" s="81"/>
      <c r="C215" s="81"/>
      <c r="D215" s="81"/>
      <c r="E215" s="81"/>
      <c r="F215" s="82"/>
      <c r="G215" s="59" t="s">
        <v>170</v>
      </c>
      <c r="H215" s="60">
        <f>H213+H214</f>
        <v>0</v>
      </c>
      <c r="I215" s="60">
        <f>I213+I214</f>
        <v>0</v>
      </c>
      <c r="J215" s="60">
        <f>J213+J214</f>
        <v>0</v>
      </c>
      <c r="K215" s="60">
        <f>K213+K214</f>
        <v>0</v>
      </c>
      <c r="L215" s="60">
        <f>L213+L214</f>
        <v>0</v>
      </c>
    </row>
    <row r="216" spans="1:12" ht="12.75">
      <c r="A216" s="74" t="s">
        <v>274</v>
      </c>
      <c r="B216" s="75"/>
      <c r="C216" s="75"/>
      <c r="D216" s="75"/>
      <c r="E216" s="75"/>
      <c r="F216" s="76"/>
      <c r="G216" s="27" t="s">
        <v>168</v>
      </c>
      <c r="H216" s="28">
        <f>I216+J216+K216+L216</f>
        <v>0</v>
      </c>
      <c r="I216" s="28">
        <v>0</v>
      </c>
      <c r="J216" s="28"/>
      <c r="K216" s="28"/>
      <c r="L216" s="28"/>
    </row>
    <row r="217" spans="1:12" ht="12.75">
      <c r="A217" s="77"/>
      <c r="B217" s="78"/>
      <c r="C217" s="78"/>
      <c r="D217" s="78"/>
      <c r="E217" s="78"/>
      <c r="F217" s="79"/>
      <c r="G217" s="27" t="s">
        <v>169</v>
      </c>
      <c r="H217" s="28">
        <f>I217+J217+K217+L217</f>
        <v>400</v>
      </c>
      <c r="I217" s="28">
        <v>400</v>
      </c>
      <c r="J217" s="28"/>
      <c r="K217" s="28"/>
      <c r="L217" s="28"/>
    </row>
    <row r="218" spans="1:12" ht="12.75">
      <c r="A218" s="80"/>
      <c r="B218" s="81"/>
      <c r="C218" s="81"/>
      <c r="D218" s="81"/>
      <c r="E218" s="81"/>
      <c r="F218" s="82"/>
      <c r="G218" s="59" t="s">
        <v>170</v>
      </c>
      <c r="H218" s="60">
        <f>H216+H217</f>
        <v>400</v>
      </c>
      <c r="I218" s="60">
        <f>I216+I217</f>
        <v>400</v>
      </c>
      <c r="J218" s="60">
        <f>J216+J217</f>
        <v>0</v>
      </c>
      <c r="K218" s="60">
        <f>K216+K217</f>
        <v>0</v>
      </c>
      <c r="L218" s="60">
        <f>L216+L217</f>
        <v>0</v>
      </c>
    </row>
    <row r="219" spans="1:12" ht="12.75">
      <c r="A219" s="98">
        <v>18</v>
      </c>
      <c r="B219" s="101" t="s">
        <v>269</v>
      </c>
      <c r="C219" s="86" t="s">
        <v>89</v>
      </c>
      <c r="D219" s="86" t="s">
        <v>149</v>
      </c>
      <c r="E219" s="86">
        <v>2009</v>
      </c>
      <c r="F219" s="86">
        <v>2011</v>
      </c>
      <c r="G219" s="27" t="s">
        <v>168</v>
      </c>
      <c r="H219" s="28">
        <f>H222</f>
        <v>180</v>
      </c>
      <c r="I219" s="28">
        <f>I222</f>
        <v>180</v>
      </c>
      <c r="J219" s="28">
        <f>J222</f>
        <v>0</v>
      </c>
      <c r="K219" s="28">
        <f>K222</f>
        <v>0</v>
      </c>
      <c r="L219" s="28">
        <f>L222</f>
        <v>0</v>
      </c>
    </row>
    <row r="220" spans="1:12" ht="12.75">
      <c r="A220" s="99"/>
      <c r="B220" s="102"/>
      <c r="C220" s="87"/>
      <c r="D220" s="87"/>
      <c r="E220" s="87"/>
      <c r="F220" s="87"/>
      <c r="G220" s="27" t="s">
        <v>169</v>
      </c>
      <c r="H220" s="28">
        <f>I220+J220+K220+L220</f>
        <v>0</v>
      </c>
      <c r="I220" s="28">
        <f>I223+I226+I229</f>
        <v>0</v>
      </c>
      <c r="J220" s="28">
        <f>J223</f>
        <v>0</v>
      </c>
      <c r="K220" s="28">
        <f>K223</f>
        <v>0</v>
      </c>
      <c r="L220" s="28">
        <f>L223</f>
        <v>0</v>
      </c>
    </row>
    <row r="221" spans="1:12" ht="12.75">
      <c r="A221" s="100"/>
      <c r="B221" s="103"/>
      <c r="C221" s="88"/>
      <c r="D221" s="88"/>
      <c r="E221" s="88"/>
      <c r="F221" s="88"/>
      <c r="G221" s="57" t="s">
        <v>170</v>
      </c>
      <c r="H221" s="58">
        <f>H219+H220</f>
        <v>180</v>
      </c>
      <c r="I221" s="58">
        <f>I219+I220</f>
        <v>180</v>
      </c>
      <c r="J221" s="58">
        <f>J219+J220</f>
        <v>0</v>
      </c>
      <c r="K221" s="58">
        <f>K219+K220</f>
        <v>0</v>
      </c>
      <c r="L221" s="58">
        <f>L219+L220</f>
        <v>0</v>
      </c>
    </row>
    <row r="222" spans="1:12" ht="12.75">
      <c r="A222" s="74" t="s">
        <v>176</v>
      </c>
      <c r="B222" s="75"/>
      <c r="C222" s="75"/>
      <c r="D222" s="75"/>
      <c r="E222" s="75"/>
      <c r="F222" s="76"/>
      <c r="G222" s="27" t="s">
        <v>168</v>
      </c>
      <c r="H222" s="28">
        <f>I222+J222+K222+L222</f>
        <v>180</v>
      </c>
      <c r="I222" s="28">
        <v>180</v>
      </c>
      <c r="J222" s="28"/>
      <c r="K222" s="28"/>
      <c r="L222" s="28"/>
    </row>
    <row r="223" spans="1:12" ht="12.75">
      <c r="A223" s="77"/>
      <c r="B223" s="78"/>
      <c r="C223" s="78"/>
      <c r="D223" s="78"/>
      <c r="E223" s="78"/>
      <c r="F223" s="79"/>
      <c r="G223" s="27" t="s">
        <v>169</v>
      </c>
      <c r="H223" s="28">
        <f>I223+J223+K223+L223</f>
        <v>-180</v>
      </c>
      <c r="I223" s="28">
        <v>-180</v>
      </c>
      <c r="J223" s="28"/>
      <c r="K223" s="28"/>
      <c r="L223" s="28"/>
    </row>
    <row r="224" spans="1:12" ht="12.75">
      <c r="A224" s="80"/>
      <c r="B224" s="81"/>
      <c r="C224" s="81"/>
      <c r="D224" s="81"/>
      <c r="E224" s="81"/>
      <c r="F224" s="82"/>
      <c r="G224" s="59" t="s">
        <v>170</v>
      </c>
      <c r="H224" s="60">
        <f>H222+H223</f>
        <v>0</v>
      </c>
      <c r="I224" s="60">
        <f>I222+I223</f>
        <v>0</v>
      </c>
      <c r="J224" s="60">
        <f>J222+J223</f>
        <v>0</v>
      </c>
      <c r="K224" s="60">
        <f>K222+K223</f>
        <v>0</v>
      </c>
      <c r="L224" s="60">
        <f>L222+L223</f>
        <v>0</v>
      </c>
    </row>
    <row r="225" spans="1:12" ht="12.75">
      <c r="A225" s="74" t="s">
        <v>171</v>
      </c>
      <c r="B225" s="75"/>
      <c r="C225" s="75"/>
      <c r="D225" s="75"/>
      <c r="E225" s="75"/>
      <c r="F225" s="76"/>
      <c r="G225" s="27" t="s">
        <v>168</v>
      </c>
      <c r="H225" s="28">
        <f>I225+J225+K225+L225</f>
        <v>0</v>
      </c>
      <c r="I225" s="28">
        <v>0</v>
      </c>
      <c r="J225" s="28"/>
      <c r="K225" s="28"/>
      <c r="L225" s="28"/>
    </row>
    <row r="226" spans="1:12" ht="12.75">
      <c r="A226" s="77"/>
      <c r="B226" s="78"/>
      <c r="C226" s="78"/>
      <c r="D226" s="78"/>
      <c r="E226" s="78"/>
      <c r="F226" s="79"/>
      <c r="G226" s="27" t="s">
        <v>169</v>
      </c>
      <c r="H226" s="28">
        <f>I226+J226+K226+L226</f>
        <v>0</v>
      </c>
      <c r="I226" s="28"/>
      <c r="J226" s="28"/>
      <c r="K226" s="28"/>
      <c r="L226" s="28"/>
    </row>
    <row r="227" spans="1:12" ht="12.75">
      <c r="A227" s="80"/>
      <c r="B227" s="81"/>
      <c r="C227" s="81"/>
      <c r="D227" s="81"/>
      <c r="E227" s="81"/>
      <c r="F227" s="82"/>
      <c r="G227" s="59" t="s">
        <v>170</v>
      </c>
      <c r="H227" s="60">
        <f>H225+H226</f>
        <v>0</v>
      </c>
      <c r="I227" s="60">
        <f>I225+I226</f>
        <v>0</v>
      </c>
      <c r="J227" s="60">
        <f>J225+J226</f>
        <v>0</v>
      </c>
      <c r="K227" s="60">
        <f>K225+K226</f>
        <v>0</v>
      </c>
      <c r="L227" s="60">
        <f>L225+L226</f>
        <v>0</v>
      </c>
    </row>
    <row r="228" spans="1:12" ht="12.75">
      <c r="A228" s="74" t="s">
        <v>274</v>
      </c>
      <c r="B228" s="75"/>
      <c r="C228" s="75"/>
      <c r="D228" s="75"/>
      <c r="E228" s="75"/>
      <c r="F228" s="76"/>
      <c r="G228" s="27" t="s">
        <v>168</v>
      </c>
      <c r="H228" s="28">
        <f>I228+J228+K228+L228</f>
        <v>0</v>
      </c>
      <c r="I228" s="28">
        <v>0</v>
      </c>
      <c r="J228" s="28"/>
      <c r="K228" s="28"/>
      <c r="L228" s="28"/>
    </row>
    <row r="229" spans="1:12" ht="12.75">
      <c r="A229" s="77"/>
      <c r="B229" s="78"/>
      <c r="C229" s="78"/>
      <c r="D229" s="78"/>
      <c r="E229" s="78"/>
      <c r="F229" s="79"/>
      <c r="G229" s="27" t="s">
        <v>169</v>
      </c>
      <c r="H229" s="28">
        <f>I229+J229+K229+L229</f>
        <v>180</v>
      </c>
      <c r="I229" s="28">
        <v>180</v>
      </c>
      <c r="J229" s="28"/>
      <c r="K229" s="28"/>
      <c r="L229" s="28"/>
    </row>
    <row r="230" spans="1:12" ht="12.75">
      <c r="A230" s="80"/>
      <c r="B230" s="81"/>
      <c r="C230" s="81"/>
      <c r="D230" s="81"/>
      <c r="E230" s="81"/>
      <c r="F230" s="82"/>
      <c r="G230" s="59" t="s">
        <v>170</v>
      </c>
      <c r="H230" s="60">
        <f>H228+H229</f>
        <v>180</v>
      </c>
      <c r="I230" s="60">
        <f>I228+I229</f>
        <v>180</v>
      </c>
      <c r="J230" s="60">
        <f>J228+J229</f>
        <v>0</v>
      </c>
      <c r="K230" s="60">
        <f>K228+K229</f>
        <v>0</v>
      </c>
      <c r="L230" s="60">
        <f>L228+L229</f>
        <v>0</v>
      </c>
    </row>
    <row r="231" spans="1:12" ht="16.5">
      <c r="A231" s="83" t="s">
        <v>27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5"/>
    </row>
    <row r="232" spans="1:12" ht="16.5">
      <c r="A232" s="83" t="s">
        <v>17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5"/>
    </row>
    <row r="233" spans="1:12" ht="12.75">
      <c r="A233" s="98">
        <v>19</v>
      </c>
      <c r="B233" s="101" t="s">
        <v>269</v>
      </c>
      <c r="C233" s="86" t="s">
        <v>247</v>
      </c>
      <c r="D233" s="86" t="s">
        <v>149</v>
      </c>
      <c r="E233" s="86">
        <v>2008</v>
      </c>
      <c r="F233" s="86">
        <v>2010</v>
      </c>
      <c r="G233" s="27" t="s">
        <v>168</v>
      </c>
      <c r="H233" s="28">
        <f>H236+H239+H242</f>
        <v>2615</v>
      </c>
      <c r="I233" s="28">
        <f>I236+I239+I242</f>
        <v>1295</v>
      </c>
      <c r="J233" s="28">
        <f>J236+J239+J242</f>
        <v>1320</v>
      </c>
      <c r="K233" s="28">
        <f>K236+K239+K242</f>
        <v>0</v>
      </c>
      <c r="L233" s="28">
        <f>L236+L239+L242</f>
        <v>0</v>
      </c>
    </row>
    <row r="234" spans="1:12" ht="12.75">
      <c r="A234" s="99"/>
      <c r="B234" s="102"/>
      <c r="C234" s="87"/>
      <c r="D234" s="87"/>
      <c r="E234" s="87"/>
      <c r="F234" s="87"/>
      <c r="G234" s="27" t="s">
        <v>169</v>
      </c>
      <c r="H234" s="28">
        <f>I234+J234+K234+L234</f>
        <v>-915</v>
      </c>
      <c r="I234" s="28">
        <f>I237+I240+I243</f>
        <v>-710</v>
      </c>
      <c r="J234" s="28">
        <f>J237+J240+J243</f>
        <v>-205</v>
      </c>
      <c r="K234" s="28">
        <f>K237+K240+K243</f>
        <v>0</v>
      </c>
      <c r="L234" s="28">
        <f>L237+L240+L243</f>
        <v>0</v>
      </c>
    </row>
    <row r="235" spans="1:12" ht="17.25" customHeight="1">
      <c r="A235" s="100"/>
      <c r="B235" s="103"/>
      <c r="C235" s="88"/>
      <c r="D235" s="88"/>
      <c r="E235" s="88"/>
      <c r="F235" s="88"/>
      <c r="G235" s="57" t="s">
        <v>170</v>
      </c>
      <c r="H235" s="58">
        <f>H233+H234</f>
        <v>1700</v>
      </c>
      <c r="I235" s="58">
        <f>I233+I234</f>
        <v>585</v>
      </c>
      <c r="J235" s="58">
        <f>J233+J234</f>
        <v>1115</v>
      </c>
      <c r="K235" s="58">
        <f>K233+K234</f>
        <v>0</v>
      </c>
      <c r="L235" s="58">
        <f>L233+L234</f>
        <v>0</v>
      </c>
    </row>
    <row r="236" spans="1:12" ht="12.75">
      <c r="A236" s="74" t="s">
        <v>177</v>
      </c>
      <c r="B236" s="75"/>
      <c r="C236" s="75"/>
      <c r="D236" s="75"/>
      <c r="E236" s="75"/>
      <c r="F236" s="76"/>
      <c r="G236" s="27" t="s">
        <v>168</v>
      </c>
      <c r="H236" s="28">
        <f>I236+J236+K236+L236</f>
        <v>1615</v>
      </c>
      <c r="I236" s="28">
        <v>295</v>
      </c>
      <c r="J236" s="28">
        <v>1320</v>
      </c>
      <c r="K236" s="28"/>
      <c r="L236" s="28"/>
    </row>
    <row r="237" spans="1:12" ht="12.75">
      <c r="A237" s="77"/>
      <c r="B237" s="78"/>
      <c r="C237" s="78"/>
      <c r="D237" s="78"/>
      <c r="E237" s="78"/>
      <c r="F237" s="79"/>
      <c r="G237" s="27" t="s">
        <v>169</v>
      </c>
      <c r="H237" s="28">
        <f>I237+J237+K237+L237</f>
        <v>-115</v>
      </c>
      <c r="I237" s="28">
        <v>90</v>
      </c>
      <c r="J237" s="28">
        <v>-205</v>
      </c>
      <c r="K237" s="28"/>
      <c r="L237" s="28"/>
    </row>
    <row r="238" spans="1:12" ht="12.75">
      <c r="A238" s="80"/>
      <c r="B238" s="81"/>
      <c r="C238" s="81"/>
      <c r="D238" s="81"/>
      <c r="E238" s="81"/>
      <c r="F238" s="82"/>
      <c r="G238" s="59" t="s">
        <v>170</v>
      </c>
      <c r="H238" s="60">
        <f>H236+H237</f>
        <v>1500</v>
      </c>
      <c r="I238" s="60">
        <f>I236+I237</f>
        <v>385</v>
      </c>
      <c r="J238" s="60">
        <f>J236+J237</f>
        <v>1115</v>
      </c>
      <c r="K238" s="60">
        <f>K236+K237</f>
        <v>0</v>
      </c>
      <c r="L238" s="60">
        <f>L236+L237</f>
        <v>0</v>
      </c>
    </row>
    <row r="239" spans="1:12" ht="12.75">
      <c r="A239" s="74" t="s">
        <v>176</v>
      </c>
      <c r="B239" s="75"/>
      <c r="C239" s="75"/>
      <c r="D239" s="75"/>
      <c r="E239" s="75"/>
      <c r="F239" s="76"/>
      <c r="G239" s="27" t="s">
        <v>168</v>
      </c>
      <c r="H239" s="28">
        <f>I239+J239+K239+L239</f>
        <v>500</v>
      </c>
      <c r="I239" s="28">
        <v>500</v>
      </c>
      <c r="J239" s="28"/>
      <c r="K239" s="28"/>
      <c r="L239" s="28"/>
    </row>
    <row r="240" spans="1:12" ht="12.75">
      <c r="A240" s="77"/>
      <c r="B240" s="78"/>
      <c r="C240" s="78"/>
      <c r="D240" s="78"/>
      <c r="E240" s="78"/>
      <c r="F240" s="79"/>
      <c r="G240" s="27" t="s">
        <v>169</v>
      </c>
      <c r="H240" s="28">
        <f>I240+J240+K240+L240</f>
        <v>-300</v>
      </c>
      <c r="I240" s="28">
        <f>-200-100</f>
        <v>-300</v>
      </c>
      <c r="J240" s="28"/>
      <c r="K240" s="28"/>
      <c r="L240" s="28"/>
    </row>
    <row r="241" spans="1:12" ht="12.75">
      <c r="A241" s="80"/>
      <c r="B241" s="81"/>
      <c r="C241" s="81"/>
      <c r="D241" s="81"/>
      <c r="E241" s="81"/>
      <c r="F241" s="82"/>
      <c r="G241" s="59" t="s">
        <v>170</v>
      </c>
      <c r="H241" s="60">
        <f>H239+H240</f>
        <v>200</v>
      </c>
      <c r="I241" s="60">
        <f>I239+I240</f>
        <v>200</v>
      </c>
      <c r="J241" s="60">
        <f>J239+J240</f>
        <v>0</v>
      </c>
      <c r="K241" s="60">
        <f>K239+K240</f>
        <v>0</v>
      </c>
      <c r="L241" s="60">
        <f>L239+L240</f>
        <v>0</v>
      </c>
    </row>
    <row r="242" spans="1:12" ht="12.75">
      <c r="A242" s="74" t="s">
        <v>171</v>
      </c>
      <c r="B242" s="75"/>
      <c r="C242" s="75"/>
      <c r="D242" s="75"/>
      <c r="E242" s="75"/>
      <c r="F242" s="76"/>
      <c r="G242" s="27" t="s">
        <v>168</v>
      </c>
      <c r="H242" s="28">
        <f>I242+J242+K242+L242</f>
        <v>500</v>
      </c>
      <c r="I242" s="28">
        <v>500</v>
      </c>
      <c r="J242" s="28"/>
      <c r="K242" s="28"/>
      <c r="L242" s="28"/>
    </row>
    <row r="243" spans="1:12" ht="12.75">
      <c r="A243" s="77"/>
      <c r="B243" s="78"/>
      <c r="C243" s="78"/>
      <c r="D243" s="78"/>
      <c r="E243" s="78"/>
      <c r="F243" s="79"/>
      <c r="G243" s="27" t="s">
        <v>169</v>
      </c>
      <c r="H243" s="28">
        <f>I243+J243+K243+L243</f>
        <v>-500</v>
      </c>
      <c r="I243" s="28">
        <v>-500</v>
      </c>
      <c r="J243" s="28"/>
      <c r="K243" s="28"/>
      <c r="L243" s="28"/>
    </row>
    <row r="244" spans="1:12" ht="12.75">
      <c r="A244" s="80"/>
      <c r="B244" s="81"/>
      <c r="C244" s="81"/>
      <c r="D244" s="81"/>
      <c r="E244" s="81"/>
      <c r="F244" s="82"/>
      <c r="G244" s="59" t="s">
        <v>170</v>
      </c>
      <c r="H244" s="60">
        <f>H242+H243</f>
        <v>0</v>
      </c>
      <c r="I244" s="60">
        <f>I242+I243</f>
        <v>0</v>
      </c>
      <c r="J244" s="60">
        <f>J242+J243</f>
        <v>0</v>
      </c>
      <c r="K244" s="60">
        <f>K242+K243</f>
        <v>0</v>
      </c>
      <c r="L244" s="60">
        <f>L242+L243</f>
        <v>0</v>
      </c>
    </row>
    <row r="245" spans="1:12" ht="12.75">
      <c r="A245" s="98">
        <v>20</v>
      </c>
      <c r="B245" s="101" t="s">
        <v>269</v>
      </c>
      <c r="C245" s="86" t="s">
        <v>248</v>
      </c>
      <c r="D245" s="86" t="s">
        <v>149</v>
      </c>
      <c r="E245" s="86">
        <v>2008</v>
      </c>
      <c r="F245" s="86">
        <v>2011</v>
      </c>
      <c r="G245" s="27" t="s">
        <v>168</v>
      </c>
      <c r="H245" s="28">
        <f>H248+H251+H254</f>
        <v>0</v>
      </c>
      <c r="I245" s="28">
        <f>I248+I251+I254</f>
        <v>0</v>
      </c>
      <c r="J245" s="28">
        <f>J248+J251+J254</f>
        <v>0</v>
      </c>
      <c r="K245" s="28">
        <f>K248+K251+K254</f>
        <v>0</v>
      </c>
      <c r="L245" s="28">
        <f>L248+L251+L254</f>
        <v>0</v>
      </c>
    </row>
    <row r="246" spans="1:12" ht="12.75">
      <c r="A246" s="99"/>
      <c r="B246" s="102"/>
      <c r="C246" s="87"/>
      <c r="D246" s="87"/>
      <c r="E246" s="87"/>
      <c r="F246" s="87"/>
      <c r="G246" s="27" t="s">
        <v>169</v>
      </c>
      <c r="H246" s="28">
        <f>I246+J246+K246+L246</f>
        <v>815</v>
      </c>
      <c r="I246" s="28">
        <f>I249+I252+I255+I258</f>
        <v>815</v>
      </c>
      <c r="J246" s="28">
        <f>J249+J252+J255</f>
        <v>0</v>
      </c>
      <c r="K246" s="28">
        <f>K249+K252+K255</f>
        <v>0</v>
      </c>
      <c r="L246" s="28">
        <f>L249+L252+L255</f>
        <v>0</v>
      </c>
    </row>
    <row r="247" spans="1:12" ht="12.75">
      <c r="A247" s="100"/>
      <c r="B247" s="103"/>
      <c r="C247" s="88"/>
      <c r="D247" s="88"/>
      <c r="E247" s="88"/>
      <c r="F247" s="88"/>
      <c r="G247" s="57" t="s">
        <v>170</v>
      </c>
      <c r="H247" s="58">
        <f>H245+H246</f>
        <v>815</v>
      </c>
      <c r="I247" s="58">
        <f>I245+I246</f>
        <v>815</v>
      </c>
      <c r="J247" s="58">
        <f>J245+J246</f>
        <v>0</v>
      </c>
      <c r="K247" s="58">
        <f>K245+K246</f>
        <v>0</v>
      </c>
      <c r="L247" s="58">
        <f>L245+L246</f>
        <v>0</v>
      </c>
    </row>
    <row r="248" spans="1:12" ht="12.75">
      <c r="A248" s="74" t="s">
        <v>177</v>
      </c>
      <c r="B248" s="75"/>
      <c r="C248" s="75"/>
      <c r="D248" s="75"/>
      <c r="E248" s="75"/>
      <c r="F248" s="76"/>
      <c r="G248" s="27" t="s">
        <v>168</v>
      </c>
      <c r="H248" s="28">
        <f>I248+J248+K248+L248</f>
        <v>0</v>
      </c>
      <c r="I248" s="28">
        <v>0</v>
      </c>
      <c r="J248" s="28">
        <v>0</v>
      </c>
      <c r="K248" s="28"/>
      <c r="L248" s="28"/>
    </row>
    <row r="249" spans="1:12" ht="12.75">
      <c r="A249" s="77"/>
      <c r="B249" s="78"/>
      <c r="C249" s="78"/>
      <c r="D249" s="78"/>
      <c r="E249" s="78"/>
      <c r="F249" s="79"/>
      <c r="G249" s="27" t="s">
        <v>169</v>
      </c>
      <c r="H249" s="28">
        <f>I249+J249+K249+L249</f>
        <v>115</v>
      </c>
      <c r="I249" s="28">
        <f>45+70</f>
        <v>115</v>
      </c>
      <c r="J249" s="28">
        <f>70-70</f>
        <v>0</v>
      </c>
      <c r="K249" s="28"/>
      <c r="L249" s="28"/>
    </row>
    <row r="250" spans="1:12" ht="12.75">
      <c r="A250" s="80"/>
      <c r="B250" s="81"/>
      <c r="C250" s="81"/>
      <c r="D250" s="81"/>
      <c r="E250" s="81"/>
      <c r="F250" s="82"/>
      <c r="G250" s="59" t="s">
        <v>170</v>
      </c>
      <c r="H250" s="60">
        <f>H248+H249</f>
        <v>115</v>
      </c>
      <c r="I250" s="60">
        <f>I248+I249</f>
        <v>115</v>
      </c>
      <c r="J250" s="60">
        <f>J248+J249</f>
        <v>0</v>
      </c>
      <c r="K250" s="60">
        <f>K248+K249</f>
        <v>0</v>
      </c>
      <c r="L250" s="60">
        <f>L248+L249</f>
        <v>0</v>
      </c>
    </row>
    <row r="251" spans="1:12" ht="12.75">
      <c r="A251" s="74" t="s">
        <v>176</v>
      </c>
      <c r="B251" s="75"/>
      <c r="C251" s="75"/>
      <c r="D251" s="75"/>
      <c r="E251" s="75"/>
      <c r="F251" s="76"/>
      <c r="G251" s="27" t="s">
        <v>168</v>
      </c>
      <c r="H251" s="28">
        <f>I251+J251+K251+L251</f>
        <v>0</v>
      </c>
      <c r="I251" s="28">
        <v>0</v>
      </c>
      <c r="J251" s="28"/>
      <c r="K251" s="28"/>
      <c r="L251" s="28"/>
    </row>
    <row r="252" spans="1:12" ht="12.75">
      <c r="A252" s="77"/>
      <c r="B252" s="78"/>
      <c r="C252" s="78"/>
      <c r="D252" s="78"/>
      <c r="E252" s="78"/>
      <c r="F252" s="79"/>
      <c r="G252" s="27" t="s">
        <v>169</v>
      </c>
      <c r="H252" s="28">
        <f>I252+J252+K252+L252</f>
        <v>0</v>
      </c>
      <c r="I252" s="28">
        <f>200-200</f>
        <v>0</v>
      </c>
      <c r="J252" s="28"/>
      <c r="K252" s="28"/>
      <c r="L252" s="28"/>
    </row>
    <row r="253" spans="1:12" ht="12.75">
      <c r="A253" s="80"/>
      <c r="B253" s="81"/>
      <c r="C253" s="81"/>
      <c r="D253" s="81"/>
      <c r="E253" s="81"/>
      <c r="F253" s="82"/>
      <c r="G253" s="59" t="s">
        <v>170</v>
      </c>
      <c r="H253" s="60">
        <f>H251+H252</f>
        <v>0</v>
      </c>
      <c r="I253" s="60">
        <f>I251+I252</f>
        <v>0</v>
      </c>
      <c r="J253" s="60">
        <f>J251+J252</f>
        <v>0</v>
      </c>
      <c r="K253" s="60">
        <f>K251+K252</f>
        <v>0</v>
      </c>
      <c r="L253" s="60">
        <f>L251+L252</f>
        <v>0</v>
      </c>
    </row>
    <row r="254" spans="1:12" ht="12.75">
      <c r="A254" s="74" t="s">
        <v>171</v>
      </c>
      <c r="B254" s="75"/>
      <c r="C254" s="75"/>
      <c r="D254" s="75"/>
      <c r="E254" s="75"/>
      <c r="F254" s="76"/>
      <c r="G254" s="27" t="s">
        <v>168</v>
      </c>
      <c r="H254" s="28">
        <f>I254+J254+K254+L254</f>
        <v>0</v>
      </c>
      <c r="I254" s="28">
        <v>0</v>
      </c>
      <c r="J254" s="28"/>
      <c r="K254" s="28"/>
      <c r="L254" s="28"/>
    </row>
    <row r="255" spans="1:12" ht="12.75">
      <c r="A255" s="77"/>
      <c r="B255" s="78"/>
      <c r="C255" s="78"/>
      <c r="D255" s="78"/>
      <c r="E255" s="78"/>
      <c r="F255" s="79"/>
      <c r="G255" s="27" t="s">
        <v>169</v>
      </c>
      <c r="H255" s="28">
        <f>I255+J255+K255+L255</f>
        <v>200</v>
      </c>
      <c r="I255" s="28">
        <f>500-300</f>
        <v>200</v>
      </c>
      <c r="J255" s="28"/>
      <c r="K255" s="28"/>
      <c r="L255" s="28"/>
    </row>
    <row r="256" spans="1:12" ht="12.75">
      <c r="A256" s="80"/>
      <c r="B256" s="81"/>
      <c r="C256" s="81"/>
      <c r="D256" s="81"/>
      <c r="E256" s="81"/>
      <c r="F256" s="82"/>
      <c r="G256" s="59" t="s">
        <v>170</v>
      </c>
      <c r="H256" s="60">
        <f>H254+H255</f>
        <v>200</v>
      </c>
      <c r="I256" s="60">
        <f>I254+I255</f>
        <v>200</v>
      </c>
      <c r="J256" s="60">
        <f>J254+J255</f>
        <v>0</v>
      </c>
      <c r="K256" s="60">
        <f>K254+K255</f>
        <v>0</v>
      </c>
      <c r="L256" s="60">
        <f>L254+L255</f>
        <v>0</v>
      </c>
    </row>
    <row r="257" spans="1:12" ht="12.75">
      <c r="A257" s="74" t="s">
        <v>274</v>
      </c>
      <c r="B257" s="75"/>
      <c r="C257" s="75"/>
      <c r="D257" s="75"/>
      <c r="E257" s="75"/>
      <c r="F257" s="76"/>
      <c r="G257" s="27" t="s">
        <v>168</v>
      </c>
      <c r="H257" s="28">
        <f>I257+J257+K257+L257</f>
        <v>0</v>
      </c>
      <c r="I257" s="28">
        <v>0</v>
      </c>
      <c r="J257" s="28"/>
      <c r="K257" s="28"/>
      <c r="L257" s="28"/>
    </row>
    <row r="258" spans="1:12" ht="12.75">
      <c r="A258" s="77"/>
      <c r="B258" s="78"/>
      <c r="C258" s="78"/>
      <c r="D258" s="78"/>
      <c r="E258" s="78"/>
      <c r="F258" s="79"/>
      <c r="G258" s="27" t="s">
        <v>169</v>
      </c>
      <c r="H258" s="28">
        <f>I258+J258+K258+L258</f>
        <v>500</v>
      </c>
      <c r="I258" s="28">
        <v>500</v>
      </c>
      <c r="J258" s="28"/>
      <c r="K258" s="28"/>
      <c r="L258" s="28"/>
    </row>
    <row r="259" spans="1:12" ht="12.75">
      <c r="A259" s="80"/>
      <c r="B259" s="81"/>
      <c r="C259" s="81"/>
      <c r="D259" s="81"/>
      <c r="E259" s="81"/>
      <c r="F259" s="82"/>
      <c r="G259" s="59" t="s">
        <v>170</v>
      </c>
      <c r="H259" s="60">
        <f>H257+H258</f>
        <v>500</v>
      </c>
      <c r="I259" s="60">
        <f>I257+I258</f>
        <v>500</v>
      </c>
      <c r="J259" s="60">
        <f>J257+J258</f>
        <v>0</v>
      </c>
      <c r="K259" s="60">
        <f>K257+K258</f>
        <v>0</v>
      </c>
      <c r="L259" s="60">
        <f>L257+L258</f>
        <v>0</v>
      </c>
    </row>
    <row r="260" spans="1:12" ht="16.5">
      <c r="A260" s="83" t="s">
        <v>18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5"/>
    </row>
    <row r="261" spans="1:12" ht="12.75">
      <c r="A261" s="98">
        <v>21</v>
      </c>
      <c r="B261" s="101" t="s">
        <v>269</v>
      </c>
      <c r="C261" s="86" t="s">
        <v>256</v>
      </c>
      <c r="D261" s="86" t="s">
        <v>149</v>
      </c>
      <c r="E261" s="86">
        <v>2008</v>
      </c>
      <c r="F261" s="86">
        <v>2010</v>
      </c>
      <c r="G261" s="27" t="s">
        <v>168</v>
      </c>
      <c r="H261" s="28">
        <f>H264+H267+H270</f>
        <v>482</v>
      </c>
      <c r="I261" s="28">
        <f>I264+I267+I270</f>
        <v>232</v>
      </c>
      <c r="J261" s="28">
        <f>J264+J267+J270</f>
        <v>250</v>
      </c>
      <c r="K261" s="28">
        <f>K264+K267+K270</f>
        <v>0</v>
      </c>
      <c r="L261" s="28">
        <f>L264+L267+L270</f>
        <v>0</v>
      </c>
    </row>
    <row r="262" spans="1:12" ht="12.75">
      <c r="A262" s="99"/>
      <c r="B262" s="102"/>
      <c r="C262" s="87"/>
      <c r="D262" s="87"/>
      <c r="E262" s="87"/>
      <c r="F262" s="87"/>
      <c r="G262" s="27" t="s">
        <v>169</v>
      </c>
      <c r="H262" s="28">
        <f>I262+J262+K262+L262</f>
        <v>19</v>
      </c>
      <c r="I262" s="28">
        <f>I265+I268+I271</f>
        <v>-11</v>
      </c>
      <c r="J262" s="28">
        <f>J265+J268+J271</f>
        <v>30</v>
      </c>
      <c r="K262" s="28">
        <f>K265+K268+K271</f>
        <v>0</v>
      </c>
      <c r="L262" s="28">
        <f>L265+L268+L271</f>
        <v>0</v>
      </c>
    </row>
    <row r="263" spans="1:12" ht="12.75">
      <c r="A263" s="100"/>
      <c r="B263" s="103"/>
      <c r="C263" s="88"/>
      <c r="D263" s="88"/>
      <c r="E263" s="88"/>
      <c r="F263" s="88"/>
      <c r="G263" s="57" t="s">
        <v>170</v>
      </c>
      <c r="H263" s="58">
        <f>H261+H262</f>
        <v>501</v>
      </c>
      <c r="I263" s="58">
        <f>I261+I262</f>
        <v>221</v>
      </c>
      <c r="J263" s="58">
        <f>J261+J262</f>
        <v>280</v>
      </c>
      <c r="K263" s="58">
        <f>K261+K262</f>
        <v>0</v>
      </c>
      <c r="L263" s="58">
        <f>L261+L262</f>
        <v>0</v>
      </c>
    </row>
    <row r="264" spans="1:12" ht="12.75">
      <c r="A264" s="74" t="s">
        <v>177</v>
      </c>
      <c r="B264" s="75"/>
      <c r="C264" s="75"/>
      <c r="D264" s="75"/>
      <c r="E264" s="75"/>
      <c r="F264" s="76"/>
      <c r="G264" s="27" t="s">
        <v>168</v>
      </c>
      <c r="H264" s="28">
        <f>I264+J264+K264+L264</f>
        <v>282</v>
      </c>
      <c r="I264" s="28">
        <v>32</v>
      </c>
      <c r="J264" s="28">
        <v>250</v>
      </c>
      <c r="K264" s="28"/>
      <c r="L264" s="28"/>
    </row>
    <row r="265" spans="1:12" ht="12.75">
      <c r="A265" s="77"/>
      <c r="B265" s="78"/>
      <c r="C265" s="78"/>
      <c r="D265" s="78"/>
      <c r="E265" s="78"/>
      <c r="F265" s="79"/>
      <c r="G265" s="27" t="s">
        <v>169</v>
      </c>
      <c r="H265" s="28">
        <f>I265+J265+K265+L265</f>
        <v>219</v>
      </c>
      <c r="I265" s="28">
        <f>68+120+1</f>
        <v>189</v>
      </c>
      <c r="J265" s="28">
        <f>100-70</f>
        <v>30</v>
      </c>
      <c r="K265" s="28"/>
      <c r="L265" s="28"/>
    </row>
    <row r="266" spans="1:12" ht="12.75">
      <c r="A266" s="80"/>
      <c r="B266" s="81"/>
      <c r="C266" s="81"/>
      <c r="D266" s="81"/>
      <c r="E266" s="81"/>
      <c r="F266" s="82"/>
      <c r="G266" s="59" t="s">
        <v>170</v>
      </c>
      <c r="H266" s="60">
        <f>H264+H265</f>
        <v>501</v>
      </c>
      <c r="I266" s="60">
        <f>I264+I265</f>
        <v>221</v>
      </c>
      <c r="J266" s="60">
        <f>J264+J265</f>
        <v>280</v>
      </c>
      <c r="K266" s="60">
        <f>K264+K265</f>
        <v>0</v>
      </c>
      <c r="L266" s="60">
        <f>L264+L265</f>
        <v>0</v>
      </c>
    </row>
    <row r="267" spans="1:12" ht="12.75">
      <c r="A267" s="74" t="s">
        <v>176</v>
      </c>
      <c r="B267" s="75"/>
      <c r="C267" s="75"/>
      <c r="D267" s="75"/>
      <c r="E267" s="75"/>
      <c r="F267" s="76"/>
      <c r="G267" s="27" t="s">
        <v>168</v>
      </c>
      <c r="H267" s="28">
        <f>I267+J267+K267+L267</f>
        <v>100</v>
      </c>
      <c r="I267" s="28">
        <v>100</v>
      </c>
      <c r="J267" s="28"/>
      <c r="K267" s="28"/>
      <c r="L267" s="28"/>
    </row>
    <row r="268" spans="1:12" ht="12.75">
      <c r="A268" s="77"/>
      <c r="B268" s="78"/>
      <c r="C268" s="78"/>
      <c r="D268" s="78"/>
      <c r="E268" s="78"/>
      <c r="F268" s="79"/>
      <c r="G268" s="27" t="s">
        <v>169</v>
      </c>
      <c r="H268" s="28">
        <f>I268+J268+K268+L268</f>
        <v>-100</v>
      </c>
      <c r="I268" s="28">
        <v>-100</v>
      </c>
      <c r="J268" s="28"/>
      <c r="K268" s="28"/>
      <c r="L268" s="28"/>
    </row>
    <row r="269" spans="1:12" ht="12.75">
      <c r="A269" s="80"/>
      <c r="B269" s="81"/>
      <c r="C269" s="81"/>
      <c r="D269" s="81"/>
      <c r="E269" s="81"/>
      <c r="F269" s="82"/>
      <c r="G269" s="59" t="s">
        <v>170</v>
      </c>
      <c r="H269" s="60">
        <f>H267+H268</f>
        <v>0</v>
      </c>
      <c r="I269" s="60">
        <f>I267+I268</f>
        <v>0</v>
      </c>
      <c r="J269" s="60">
        <f>J267+J268</f>
        <v>0</v>
      </c>
      <c r="K269" s="60">
        <f>K267+K268</f>
        <v>0</v>
      </c>
      <c r="L269" s="60">
        <f>L267+L268</f>
        <v>0</v>
      </c>
    </row>
    <row r="270" spans="1:12" ht="12.75">
      <c r="A270" s="74" t="s">
        <v>171</v>
      </c>
      <c r="B270" s="75"/>
      <c r="C270" s="75"/>
      <c r="D270" s="75"/>
      <c r="E270" s="75"/>
      <c r="F270" s="76"/>
      <c r="G270" s="27" t="s">
        <v>168</v>
      </c>
      <c r="H270" s="28">
        <f>I270+J270+K270+L270</f>
        <v>100</v>
      </c>
      <c r="I270" s="28">
        <v>100</v>
      </c>
      <c r="J270" s="28"/>
      <c r="K270" s="28"/>
      <c r="L270" s="28"/>
    </row>
    <row r="271" spans="1:12" ht="12.75">
      <c r="A271" s="77"/>
      <c r="B271" s="78"/>
      <c r="C271" s="78"/>
      <c r="D271" s="78"/>
      <c r="E271" s="78"/>
      <c r="F271" s="79"/>
      <c r="G271" s="27" t="s">
        <v>169</v>
      </c>
      <c r="H271" s="28">
        <f>I271+J271+K271+L271</f>
        <v>-100</v>
      </c>
      <c r="I271" s="28">
        <v>-100</v>
      </c>
      <c r="J271" s="28"/>
      <c r="K271" s="28"/>
      <c r="L271" s="28"/>
    </row>
    <row r="272" spans="1:12" ht="12.75">
      <c r="A272" s="80"/>
      <c r="B272" s="81"/>
      <c r="C272" s="81"/>
      <c r="D272" s="81"/>
      <c r="E272" s="81"/>
      <c r="F272" s="82"/>
      <c r="G272" s="59" t="s">
        <v>170</v>
      </c>
      <c r="H272" s="60">
        <f>H270+H271</f>
        <v>0</v>
      </c>
      <c r="I272" s="60">
        <f>I270+I271</f>
        <v>0</v>
      </c>
      <c r="J272" s="60">
        <f>J270+J271</f>
        <v>0</v>
      </c>
      <c r="K272" s="60">
        <f>K270+K271</f>
        <v>0</v>
      </c>
      <c r="L272" s="60">
        <f>L270+L271</f>
        <v>0</v>
      </c>
    </row>
    <row r="273" spans="1:12" ht="12.75">
      <c r="A273" s="98">
        <v>22</v>
      </c>
      <c r="B273" s="101" t="s">
        <v>269</v>
      </c>
      <c r="C273" s="86" t="s">
        <v>93</v>
      </c>
      <c r="D273" s="86" t="s">
        <v>149</v>
      </c>
      <c r="E273" s="86">
        <v>2009</v>
      </c>
      <c r="F273" s="86">
        <v>2011</v>
      </c>
      <c r="G273" s="27" t="s">
        <v>168</v>
      </c>
      <c r="H273" s="28">
        <f>H276+H279</f>
        <v>700</v>
      </c>
      <c r="I273" s="28">
        <f>I276+I279</f>
        <v>700</v>
      </c>
      <c r="J273" s="28">
        <f>J276+J279</f>
        <v>0</v>
      </c>
      <c r="K273" s="28">
        <f>K276+K279</f>
        <v>0</v>
      </c>
      <c r="L273" s="28">
        <f>L276+L279</f>
        <v>0</v>
      </c>
    </row>
    <row r="274" spans="1:12" ht="12.75">
      <c r="A274" s="99"/>
      <c r="B274" s="102"/>
      <c r="C274" s="87"/>
      <c r="D274" s="87"/>
      <c r="E274" s="87"/>
      <c r="F274" s="87"/>
      <c r="G274" s="27" t="s">
        <v>169</v>
      </c>
      <c r="H274" s="28">
        <f>I274+J274+K274+L274</f>
        <v>0</v>
      </c>
      <c r="I274" s="28">
        <f>I277+I280+I283</f>
        <v>0</v>
      </c>
      <c r="J274" s="28">
        <f>J277+J280</f>
        <v>0</v>
      </c>
      <c r="K274" s="28">
        <f>K277+K280</f>
        <v>0</v>
      </c>
      <c r="L274" s="28">
        <f>L277+L280</f>
        <v>0</v>
      </c>
    </row>
    <row r="275" spans="1:12" ht="12.75">
      <c r="A275" s="100"/>
      <c r="B275" s="103"/>
      <c r="C275" s="88"/>
      <c r="D275" s="88"/>
      <c r="E275" s="88"/>
      <c r="F275" s="88"/>
      <c r="G275" s="57" t="s">
        <v>170</v>
      </c>
      <c r="H275" s="58">
        <f>H273+H274</f>
        <v>700</v>
      </c>
      <c r="I275" s="58">
        <f>I273+I274</f>
        <v>700</v>
      </c>
      <c r="J275" s="58">
        <f>J273+J274</f>
        <v>0</v>
      </c>
      <c r="K275" s="58">
        <f>K273+K274</f>
        <v>0</v>
      </c>
      <c r="L275" s="58">
        <f>L273+L274</f>
        <v>0</v>
      </c>
    </row>
    <row r="276" spans="1:12" ht="12.75">
      <c r="A276" s="74" t="s">
        <v>176</v>
      </c>
      <c r="B276" s="75"/>
      <c r="C276" s="75"/>
      <c r="D276" s="75"/>
      <c r="E276" s="75"/>
      <c r="F276" s="76"/>
      <c r="G276" s="27" t="s">
        <v>168</v>
      </c>
      <c r="H276" s="28">
        <f>I276+J276+K276+L276</f>
        <v>300</v>
      </c>
      <c r="I276" s="28">
        <v>300</v>
      </c>
      <c r="J276" s="28"/>
      <c r="K276" s="28"/>
      <c r="L276" s="28"/>
    </row>
    <row r="277" spans="1:12" ht="12.75">
      <c r="A277" s="77"/>
      <c r="B277" s="78"/>
      <c r="C277" s="78"/>
      <c r="D277" s="78"/>
      <c r="E277" s="78"/>
      <c r="F277" s="79"/>
      <c r="G277" s="27" t="s">
        <v>169</v>
      </c>
      <c r="H277" s="28">
        <f>I277+J277+K277+L277</f>
        <v>-300</v>
      </c>
      <c r="I277" s="28">
        <v>-300</v>
      </c>
      <c r="J277" s="28"/>
      <c r="K277" s="28"/>
      <c r="L277" s="28"/>
    </row>
    <row r="278" spans="1:12" ht="12.75">
      <c r="A278" s="80"/>
      <c r="B278" s="81"/>
      <c r="C278" s="81"/>
      <c r="D278" s="81"/>
      <c r="E278" s="81"/>
      <c r="F278" s="82"/>
      <c r="G278" s="59" t="s">
        <v>170</v>
      </c>
      <c r="H278" s="60">
        <f>H276+H277</f>
        <v>0</v>
      </c>
      <c r="I278" s="60">
        <f>I276+I277</f>
        <v>0</v>
      </c>
      <c r="J278" s="60">
        <f>J276+J277</f>
        <v>0</v>
      </c>
      <c r="K278" s="60">
        <f>K276+K277</f>
        <v>0</v>
      </c>
      <c r="L278" s="60">
        <f>L276+L277</f>
        <v>0</v>
      </c>
    </row>
    <row r="279" spans="1:12" ht="12.75">
      <c r="A279" s="74" t="s">
        <v>171</v>
      </c>
      <c r="B279" s="75"/>
      <c r="C279" s="75"/>
      <c r="D279" s="75"/>
      <c r="E279" s="75"/>
      <c r="F279" s="76"/>
      <c r="G279" s="27" t="s">
        <v>168</v>
      </c>
      <c r="H279" s="28">
        <f>I279+J279+K279+L279</f>
        <v>400</v>
      </c>
      <c r="I279" s="28">
        <v>400</v>
      </c>
      <c r="J279" s="28"/>
      <c r="K279" s="28"/>
      <c r="L279" s="28"/>
    </row>
    <row r="280" spans="1:12" ht="12.75">
      <c r="A280" s="77"/>
      <c r="B280" s="78"/>
      <c r="C280" s="78"/>
      <c r="D280" s="78"/>
      <c r="E280" s="78"/>
      <c r="F280" s="79"/>
      <c r="G280" s="27" t="s">
        <v>169</v>
      </c>
      <c r="H280" s="28">
        <f>I280+J280+K280+L280</f>
        <v>-100</v>
      </c>
      <c r="I280" s="28">
        <v>-100</v>
      </c>
      <c r="J280" s="28"/>
      <c r="K280" s="28"/>
      <c r="L280" s="28"/>
    </row>
    <row r="281" spans="1:12" ht="12.75">
      <c r="A281" s="80"/>
      <c r="B281" s="81"/>
      <c r="C281" s="81"/>
      <c r="D281" s="81"/>
      <c r="E281" s="81"/>
      <c r="F281" s="82"/>
      <c r="G281" s="59" t="s">
        <v>170</v>
      </c>
      <c r="H281" s="60">
        <f>H279+H280</f>
        <v>300</v>
      </c>
      <c r="I281" s="60">
        <f>I279+I280</f>
        <v>300</v>
      </c>
      <c r="J281" s="60">
        <f>J279+J280</f>
        <v>0</v>
      </c>
      <c r="K281" s="60">
        <f>K279+K280</f>
        <v>0</v>
      </c>
      <c r="L281" s="60">
        <f>L279+L280</f>
        <v>0</v>
      </c>
    </row>
    <row r="282" spans="1:12" ht="12.75">
      <c r="A282" s="74" t="s">
        <v>274</v>
      </c>
      <c r="B282" s="75"/>
      <c r="C282" s="75"/>
      <c r="D282" s="75"/>
      <c r="E282" s="75"/>
      <c r="F282" s="76"/>
      <c r="G282" s="27" t="s">
        <v>168</v>
      </c>
      <c r="H282" s="28">
        <f>I282+J282+K282+L282</f>
        <v>0</v>
      </c>
      <c r="I282" s="28">
        <v>0</v>
      </c>
      <c r="J282" s="28"/>
      <c r="K282" s="28"/>
      <c r="L282" s="28"/>
    </row>
    <row r="283" spans="1:12" ht="12.75">
      <c r="A283" s="77"/>
      <c r="B283" s="78"/>
      <c r="C283" s="78"/>
      <c r="D283" s="78"/>
      <c r="E283" s="78"/>
      <c r="F283" s="79"/>
      <c r="G283" s="27" t="s">
        <v>169</v>
      </c>
      <c r="H283" s="28">
        <f>I283+J283+K283+L283</f>
        <v>400</v>
      </c>
      <c r="I283" s="28">
        <v>400</v>
      </c>
      <c r="J283" s="28"/>
      <c r="K283" s="28"/>
      <c r="L283" s="28"/>
    </row>
    <row r="284" spans="1:12" ht="12.75">
      <c r="A284" s="80"/>
      <c r="B284" s="81"/>
      <c r="C284" s="81"/>
      <c r="D284" s="81"/>
      <c r="E284" s="81"/>
      <c r="F284" s="82"/>
      <c r="G284" s="59" t="s">
        <v>170</v>
      </c>
      <c r="H284" s="60">
        <f>H282+H283</f>
        <v>400</v>
      </c>
      <c r="I284" s="60">
        <f>I282+I283</f>
        <v>400</v>
      </c>
      <c r="J284" s="60">
        <f>J282+J283</f>
        <v>0</v>
      </c>
      <c r="K284" s="60">
        <f>K282+K283</f>
        <v>0</v>
      </c>
      <c r="L284" s="60">
        <f>L282+L283</f>
        <v>0</v>
      </c>
    </row>
    <row r="285" spans="1:12" ht="12.75">
      <c r="A285" s="89" t="s">
        <v>19</v>
      </c>
      <c r="B285" s="90"/>
      <c r="C285" s="91"/>
      <c r="D285" s="86" t="s">
        <v>149</v>
      </c>
      <c r="E285" s="86">
        <v>2008</v>
      </c>
      <c r="F285" s="86">
        <v>2011</v>
      </c>
      <c r="G285" s="27" t="s">
        <v>168</v>
      </c>
      <c r="H285" s="28">
        <f>H288+H291+H294</f>
        <v>9572</v>
      </c>
      <c r="I285" s="28">
        <f>I288+I291+I294+I297</f>
        <v>6559</v>
      </c>
      <c r="J285" s="28">
        <f aca="true" t="shared" si="5" ref="J285:L286">J288+J291+J294</f>
        <v>3013</v>
      </c>
      <c r="K285" s="28">
        <f t="shared" si="5"/>
        <v>0</v>
      </c>
      <c r="L285" s="28">
        <f t="shared" si="5"/>
        <v>0</v>
      </c>
    </row>
    <row r="286" spans="1:12" ht="12.75">
      <c r="A286" s="92"/>
      <c r="B286" s="93"/>
      <c r="C286" s="94"/>
      <c r="D286" s="87"/>
      <c r="E286" s="87"/>
      <c r="F286" s="87"/>
      <c r="G286" s="27" t="s">
        <v>169</v>
      </c>
      <c r="H286" s="28">
        <f>I286+J286+K286+L286</f>
        <v>819</v>
      </c>
      <c r="I286" s="28">
        <f>I289+I292+I295+I298</f>
        <v>-213</v>
      </c>
      <c r="J286" s="28">
        <f t="shared" si="5"/>
        <v>1032</v>
      </c>
      <c r="K286" s="28">
        <f t="shared" si="5"/>
        <v>0</v>
      </c>
      <c r="L286" s="28">
        <f t="shared" si="5"/>
        <v>0</v>
      </c>
    </row>
    <row r="287" spans="1:12" ht="12.75">
      <c r="A287" s="95"/>
      <c r="B287" s="96"/>
      <c r="C287" s="97"/>
      <c r="D287" s="88"/>
      <c r="E287" s="88"/>
      <c r="F287" s="88"/>
      <c r="G287" s="57" t="s">
        <v>170</v>
      </c>
      <c r="H287" s="58">
        <f>H285+H286</f>
        <v>10391</v>
      </c>
      <c r="I287" s="58">
        <f>I285+I286</f>
        <v>6346</v>
      </c>
      <c r="J287" s="58">
        <f>J285+J286</f>
        <v>4045</v>
      </c>
      <c r="K287" s="58">
        <f>K285+K286</f>
        <v>0</v>
      </c>
      <c r="L287" s="58">
        <f>L285+L286</f>
        <v>0</v>
      </c>
    </row>
    <row r="288" spans="1:12" ht="12.75">
      <c r="A288" s="74" t="s">
        <v>177</v>
      </c>
      <c r="B288" s="75"/>
      <c r="C288" s="75"/>
      <c r="D288" s="75"/>
      <c r="E288" s="75"/>
      <c r="F288" s="76"/>
      <c r="G288" s="27" t="s">
        <v>168</v>
      </c>
      <c r="H288" s="28">
        <f>I288+J288+K288+L288</f>
        <v>4242</v>
      </c>
      <c r="I288" s="28">
        <f aca="true" t="shared" si="6" ref="I288:L289">I264+I236+I144+I132+I126+I99+I248+I111</f>
        <v>1229</v>
      </c>
      <c r="J288" s="28">
        <f t="shared" si="6"/>
        <v>3013</v>
      </c>
      <c r="K288" s="28">
        <f t="shared" si="6"/>
        <v>0</v>
      </c>
      <c r="L288" s="28">
        <f t="shared" si="6"/>
        <v>0</v>
      </c>
    </row>
    <row r="289" spans="1:12" ht="12.75">
      <c r="A289" s="77"/>
      <c r="B289" s="78"/>
      <c r="C289" s="78"/>
      <c r="D289" s="78"/>
      <c r="E289" s="78"/>
      <c r="F289" s="79"/>
      <c r="G289" s="27" t="s">
        <v>169</v>
      </c>
      <c r="H289" s="28">
        <f>I289+J289+K289+L289</f>
        <v>1039</v>
      </c>
      <c r="I289" s="28">
        <f t="shared" si="6"/>
        <v>887</v>
      </c>
      <c r="J289" s="28">
        <f t="shared" si="6"/>
        <v>152</v>
      </c>
      <c r="K289" s="28">
        <f t="shared" si="6"/>
        <v>0</v>
      </c>
      <c r="L289" s="28">
        <f t="shared" si="6"/>
        <v>0</v>
      </c>
    </row>
    <row r="290" spans="1:12" ht="12.75">
      <c r="A290" s="80"/>
      <c r="B290" s="81"/>
      <c r="C290" s="81"/>
      <c r="D290" s="81"/>
      <c r="E290" s="81"/>
      <c r="F290" s="82"/>
      <c r="G290" s="59" t="s">
        <v>170</v>
      </c>
      <c r="H290" s="60">
        <f>H288+H289</f>
        <v>5281</v>
      </c>
      <c r="I290" s="60">
        <f>I288+I289</f>
        <v>2116</v>
      </c>
      <c r="J290" s="60">
        <f>J288+J289</f>
        <v>3165</v>
      </c>
      <c r="K290" s="60">
        <f>K288+K289</f>
        <v>0</v>
      </c>
      <c r="L290" s="60">
        <f>L288+L289</f>
        <v>0</v>
      </c>
    </row>
    <row r="291" spans="1:12" ht="12.75">
      <c r="A291" s="74" t="s">
        <v>176</v>
      </c>
      <c r="B291" s="75"/>
      <c r="C291" s="75"/>
      <c r="D291" s="75"/>
      <c r="E291" s="75"/>
      <c r="F291" s="76"/>
      <c r="G291" s="27" t="s">
        <v>168</v>
      </c>
      <c r="H291" s="28">
        <f>I291+J291+K291+L291</f>
        <v>2380</v>
      </c>
      <c r="I291" s="28">
        <f aca="true" t="shared" si="7" ref="I291:L292">I276+I267+I239+I222+I204+I174+I147+I135+I102+I251+I114</f>
        <v>2380</v>
      </c>
      <c r="J291" s="28">
        <f t="shared" si="7"/>
        <v>0</v>
      </c>
      <c r="K291" s="28">
        <f t="shared" si="7"/>
        <v>0</v>
      </c>
      <c r="L291" s="28">
        <f t="shared" si="7"/>
        <v>0</v>
      </c>
    </row>
    <row r="292" spans="1:12" ht="12.75">
      <c r="A292" s="77"/>
      <c r="B292" s="78"/>
      <c r="C292" s="78"/>
      <c r="D292" s="78"/>
      <c r="E292" s="78"/>
      <c r="F292" s="79"/>
      <c r="G292" s="27" t="s">
        <v>169</v>
      </c>
      <c r="H292" s="28">
        <f>I292+J292+K292+L292</f>
        <v>-700</v>
      </c>
      <c r="I292" s="28">
        <f t="shared" si="7"/>
        <v>-1580</v>
      </c>
      <c r="J292" s="28">
        <f t="shared" si="7"/>
        <v>880</v>
      </c>
      <c r="K292" s="28">
        <f t="shared" si="7"/>
        <v>0</v>
      </c>
      <c r="L292" s="28">
        <f t="shared" si="7"/>
        <v>0</v>
      </c>
    </row>
    <row r="293" spans="1:12" ht="12.75">
      <c r="A293" s="80"/>
      <c r="B293" s="81"/>
      <c r="C293" s="81"/>
      <c r="D293" s="81"/>
      <c r="E293" s="81"/>
      <c r="F293" s="82"/>
      <c r="G293" s="59" t="s">
        <v>170</v>
      </c>
      <c r="H293" s="60">
        <f>H291+H292</f>
        <v>1680</v>
      </c>
      <c r="I293" s="60">
        <f>I291+I292</f>
        <v>800</v>
      </c>
      <c r="J293" s="60">
        <f>J291+J292</f>
        <v>880</v>
      </c>
      <c r="K293" s="60">
        <f>K291+K292</f>
        <v>0</v>
      </c>
      <c r="L293" s="60">
        <f>L291+L292</f>
        <v>0</v>
      </c>
    </row>
    <row r="294" spans="1:12" ht="12.75">
      <c r="A294" s="74" t="s">
        <v>171</v>
      </c>
      <c r="B294" s="75"/>
      <c r="C294" s="75"/>
      <c r="D294" s="75"/>
      <c r="E294" s="75"/>
      <c r="F294" s="76"/>
      <c r="G294" s="27" t="s">
        <v>168</v>
      </c>
      <c r="H294" s="28">
        <f>I294+J294+K294+L294</f>
        <v>2950</v>
      </c>
      <c r="I294" s="28">
        <f>I279+I270+I242+I213+I195+I186+I177+I165+I156+I150+I138+I105+I254+I117+I207</f>
        <v>2950</v>
      </c>
      <c r="J294" s="28">
        <f aca="true" t="shared" si="8" ref="J294:L295">J279+J270+J242+J213+J195+J186+J177+J165+J156+J150+J138+J105+J254+J117</f>
        <v>0</v>
      </c>
      <c r="K294" s="28">
        <f t="shared" si="8"/>
        <v>0</v>
      </c>
      <c r="L294" s="28">
        <f t="shared" si="8"/>
        <v>0</v>
      </c>
    </row>
    <row r="295" spans="1:12" ht="12.75">
      <c r="A295" s="77"/>
      <c r="B295" s="78"/>
      <c r="C295" s="78"/>
      <c r="D295" s="78"/>
      <c r="E295" s="78"/>
      <c r="F295" s="79"/>
      <c r="G295" s="27" t="s">
        <v>169</v>
      </c>
      <c r="H295" s="28">
        <f>I295+J295+K295+L295</f>
        <v>-2250</v>
      </c>
      <c r="I295" s="28">
        <f>I280+I271+I243+I214+I196+I187+I178+I166+I157+I151+I139+I106+I255+I118+I208</f>
        <v>-2250</v>
      </c>
      <c r="J295" s="28">
        <f t="shared" si="8"/>
        <v>0</v>
      </c>
      <c r="K295" s="28">
        <f t="shared" si="8"/>
        <v>0</v>
      </c>
      <c r="L295" s="28">
        <f t="shared" si="8"/>
        <v>0</v>
      </c>
    </row>
    <row r="296" spans="1:12" ht="12.75">
      <c r="A296" s="80"/>
      <c r="B296" s="81"/>
      <c r="C296" s="81"/>
      <c r="D296" s="81"/>
      <c r="E296" s="81"/>
      <c r="F296" s="82"/>
      <c r="G296" s="59" t="s">
        <v>170</v>
      </c>
      <c r="H296" s="60">
        <f>H294+H295</f>
        <v>700</v>
      </c>
      <c r="I296" s="60">
        <f>I294+I295</f>
        <v>700</v>
      </c>
      <c r="J296" s="60">
        <f>J294+J295</f>
        <v>0</v>
      </c>
      <c r="K296" s="60">
        <f>K294+K295</f>
        <v>0</v>
      </c>
      <c r="L296" s="60">
        <f>L294+L295</f>
        <v>0</v>
      </c>
    </row>
    <row r="297" spans="1:12" ht="12.75">
      <c r="A297" s="74" t="s">
        <v>274</v>
      </c>
      <c r="B297" s="75"/>
      <c r="C297" s="75"/>
      <c r="D297" s="75"/>
      <c r="E297" s="75"/>
      <c r="F297" s="76"/>
      <c r="G297" s="27" t="s">
        <v>168</v>
      </c>
      <c r="H297" s="28">
        <f>I297+J297+K297+L297</f>
        <v>0</v>
      </c>
      <c r="I297" s="28">
        <f>I282+I257+I228+I216+I198+I189+I180+I168+I159+I120</f>
        <v>0</v>
      </c>
      <c r="J297" s="28">
        <f>J282+J257+J228+J216+J198+J189+J180+J168+J159+J120</f>
        <v>0</v>
      </c>
      <c r="K297" s="28">
        <f>K282+K273+K245+K216+K198+K189+K180+K168+K159+K153+K141+K108+K257+K120</f>
        <v>0</v>
      </c>
      <c r="L297" s="28">
        <f>L282+L273+L245+L216+L198+L189+L180+L168+L159+L153+L141+L108+L257+L120</f>
        <v>0</v>
      </c>
    </row>
    <row r="298" spans="1:12" ht="12.75">
      <c r="A298" s="77"/>
      <c r="B298" s="78"/>
      <c r="C298" s="78"/>
      <c r="D298" s="78"/>
      <c r="E298" s="78"/>
      <c r="F298" s="79"/>
      <c r="G298" s="27" t="s">
        <v>169</v>
      </c>
      <c r="H298" s="28">
        <f>I298+J298+K298+L298</f>
        <v>2730</v>
      </c>
      <c r="I298" s="28">
        <f>I283+I258+I229+I217+I199+I190+I181+I169+I160+I121</f>
        <v>2730</v>
      </c>
      <c r="J298" s="28">
        <f>J283+J258+J229+J217+J199+J190+J181+J169+J160+J121</f>
        <v>0</v>
      </c>
      <c r="K298" s="28">
        <f>K283+K274+K246+K217+K199+K190+K181+K169+K160+K154+K142+K109+K258+K121</f>
        <v>0</v>
      </c>
      <c r="L298" s="28">
        <f>L283+L274+L246+L217+L199+L190+L181+L169+L160+L154+L142+L109+L258+L121</f>
        <v>0</v>
      </c>
    </row>
    <row r="299" spans="1:12" ht="12.75">
      <c r="A299" s="80"/>
      <c r="B299" s="81"/>
      <c r="C299" s="81"/>
      <c r="D299" s="81"/>
      <c r="E299" s="81"/>
      <c r="F299" s="82"/>
      <c r="G299" s="59" t="s">
        <v>170</v>
      </c>
      <c r="H299" s="60">
        <f>H297+H298</f>
        <v>2730</v>
      </c>
      <c r="I299" s="60">
        <f>I297+I298</f>
        <v>2730</v>
      </c>
      <c r="J299" s="60">
        <f>J297+J298</f>
        <v>0</v>
      </c>
      <c r="K299" s="60">
        <f>K297+K298</f>
        <v>0</v>
      </c>
      <c r="L299" s="60">
        <f>L297+L298</f>
        <v>0</v>
      </c>
    </row>
    <row r="300" spans="1:12" ht="16.5">
      <c r="A300" s="83" t="s">
        <v>21</v>
      </c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5"/>
    </row>
    <row r="301" spans="1:12" ht="12.75">
      <c r="A301" s="98">
        <v>23</v>
      </c>
      <c r="B301" s="101" t="s">
        <v>269</v>
      </c>
      <c r="C301" s="86" t="s">
        <v>66</v>
      </c>
      <c r="D301" s="86" t="s">
        <v>149</v>
      </c>
      <c r="E301" s="86">
        <v>2005</v>
      </c>
      <c r="F301" s="86">
        <v>2010</v>
      </c>
      <c r="G301" s="27" t="s">
        <v>168</v>
      </c>
      <c r="H301" s="28">
        <f>H304+H307+H310</f>
        <v>660</v>
      </c>
      <c r="I301" s="28">
        <f>I304+I307+I310</f>
        <v>660</v>
      </c>
      <c r="J301" s="28">
        <f>J304+J307+J310</f>
        <v>0</v>
      </c>
      <c r="K301" s="28">
        <f>K304+K307+K310</f>
        <v>0</v>
      </c>
      <c r="L301" s="28">
        <f>L304+L307+L310</f>
        <v>0</v>
      </c>
    </row>
    <row r="302" spans="1:12" ht="12.75">
      <c r="A302" s="99"/>
      <c r="B302" s="102"/>
      <c r="C302" s="87"/>
      <c r="D302" s="87"/>
      <c r="E302" s="87"/>
      <c r="F302" s="87"/>
      <c r="G302" s="27" t="s">
        <v>169</v>
      </c>
      <c r="H302" s="28">
        <f>I302+J302+K302+L302</f>
        <v>140</v>
      </c>
      <c r="I302" s="28">
        <f>+I305+I308+I311</f>
        <v>140</v>
      </c>
      <c r="J302" s="28">
        <f>+J305+J308+J311</f>
        <v>0</v>
      </c>
      <c r="K302" s="28">
        <f>+K305+K308+K311</f>
        <v>0</v>
      </c>
      <c r="L302" s="28">
        <f>+L305+L308+L311</f>
        <v>0</v>
      </c>
    </row>
    <row r="303" spans="1:12" ht="12.75">
      <c r="A303" s="100"/>
      <c r="B303" s="103"/>
      <c r="C303" s="88"/>
      <c r="D303" s="88"/>
      <c r="E303" s="88"/>
      <c r="F303" s="88"/>
      <c r="G303" s="57" t="s">
        <v>170</v>
      </c>
      <c r="H303" s="58">
        <f>H301+H302</f>
        <v>800</v>
      </c>
      <c r="I303" s="58">
        <f>I301+I302</f>
        <v>800</v>
      </c>
      <c r="J303" s="58">
        <f>J301+J302</f>
        <v>0</v>
      </c>
      <c r="K303" s="58">
        <f>K301+K302</f>
        <v>0</v>
      </c>
      <c r="L303" s="58">
        <f>L301+L302</f>
        <v>0</v>
      </c>
    </row>
    <row r="304" spans="1:12" ht="12.75">
      <c r="A304" s="74" t="s">
        <v>177</v>
      </c>
      <c r="B304" s="75"/>
      <c r="C304" s="75"/>
      <c r="D304" s="75"/>
      <c r="E304" s="75"/>
      <c r="F304" s="76"/>
      <c r="G304" s="27" t="s">
        <v>168</v>
      </c>
      <c r="H304" s="28">
        <f>I304+J304+K304+L304</f>
        <v>260</v>
      </c>
      <c r="I304" s="28">
        <v>260</v>
      </c>
      <c r="J304" s="28"/>
      <c r="K304" s="28"/>
      <c r="L304" s="28"/>
    </row>
    <row r="305" spans="1:12" ht="12.75">
      <c r="A305" s="77"/>
      <c r="B305" s="78"/>
      <c r="C305" s="78"/>
      <c r="D305" s="78"/>
      <c r="E305" s="78"/>
      <c r="F305" s="79"/>
      <c r="G305" s="27" t="s">
        <v>169</v>
      </c>
      <c r="H305" s="28">
        <f>I305+J305+K305+L305</f>
        <v>140</v>
      </c>
      <c r="I305" s="28">
        <v>140</v>
      </c>
      <c r="J305" s="28"/>
      <c r="K305" s="28"/>
      <c r="L305" s="28"/>
    </row>
    <row r="306" spans="1:12" ht="12.75">
      <c r="A306" s="80"/>
      <c r="B306" s="81"/>
      <c r="C306" s="81"/>
      <c r="D306" s="81"/>
      <c r="E306" s="81"/>
      <c r="F306" s="82"/>
      <c r="G306" s="59" t="s">
        <v>170</v>
      </c>
      <c r="H306" s="60">
        <f>H304+H305</f>
        <v>400</v>
      </c>
      <c r="I306" s="60">
        <f>I304+I305</f>
        <v>400</v>
      </c>
      <c r="J306" s="60">
        <f>J304+J305</f>
        <v>0</v>
      </c>
      <c r="K306" s="60">
        <f>K304+K305</f>
        <v>0</v>
      </c>
      <c r="L306" s="60">
        <f>L304+L305</f>
        <v>0</v>
      </c>
    </row>
    <row r="307" spans="1:12" ht="12.75">
      <c r="A307" s="74" t="s">
        <v>176</v>
      </c>
      <c r="B307" s="75"/>
      <c r="C307" s="75"/>
      <c r="D307" s="75"/>
      <c r="E307" s="75"/>
      <c r="F307" s="76"/>
      <c r="G307" s="27" t="s">
        <v>168</v>
      </c>
      <c r="H307" s="28">
        <f>I307+J307+K307+L307</f>
        <v>200</v>
      </c>
      <c r="I307" s="28">
        <v>200</v>
      </c>
      <c r="J307" s="28"/>
      <c r="K307" s="28"/>
      <c r="L307" s="28"/>
    </row>
    <row r="308" spans="1:12" ht="12.75">
      <c r="A308" s="77"/>
      <c r="B308" s="78"/>
      <c r="C308" s="78"/>
      <c r="D308" s="78"/>
      <c r="E308" s="78"/>
      <c r="F308" s="79"/>
      <c r="G308" s="27" t="s">
        <v>169</v>
      </c>
      <c r="H308" s="28">
        <f>I308+J308+K308+L308</f>
        <v>0</v>
      </c>
      <c r="I308" s="28"/>
      <c r="J308" s="28"/>
      <c r="K308" s="28"/>
      <c r="L308" s="28"/>
    </row>
    <row r="309" spans="1:12" ht="12.75">
      <c r="A309" s="80"/>
      <c r="B309" s="81"/>
      <c r="C309" s="81"/>
      <c r="D309" s="81"/>
      <c r="E309" s="81"/>
      <c r="F309" s="82"/>
      <c r="G309" s="59" t="s">
        <v>170</v>
      </c>
      <c r="H309" s="60">
        <f>H307+H308</f>
        <v>200</v>
      </c>
      <c r="I309" s="60">
        <f>I307+I308</f>
        <v>200</v>
      </c>
      <c r="J309" s="60">
        <f>J307+J308</f>
        <v>0</v>
      </c>
      <c r="K309" s="60">
        <f>K307+K308</f>
        <v>0</v>
      </c>
      <c r="L309" s="60">
        <f>L307+L308</f>
        <v>0</v>
      </c>
    </row>
    <row r="310" spans="1:12" ht="12.75">
      <c r="A310" s="74" t="s">
        <v>171</v>
      </c>
      <c r="B310" s="75"/>
      <c r="C310" s="75"/>
      <c r="D310" s="75"/>
      <c r="E310" s="75"/>
      <c r="F310" s="76"/>
      <c r="G310" s="27" t="s">
        <v>168</v>
      </c>
      <c r="H310" s="28">
        <f>I310+J310+K310+L310</f>
        <v>200</v>
      </c>
      <c r="I310" s="28">
        <v>200</v>
      </c>
      <c r="J310" s="28"/>
      <c r="K310" s="28"/>
      <c r="L310" s="28"/>
    </row>
    <row r="311" spans="1:12" ht="12.75">
      <c r="A311" s="77"/>
      <c r="B311" s="78"/>
      <c r="C311" s="78"/>
      <c r="D311" s="78"/>
      <c r="E311" s="78"/>
      <c r="F311" s="79"/>
      <c r="G311" s="27" t="s">
        <v>169</v>
      </c>
      <c r="H311" s="28">
        <f>I311+J311+K311+L311</f>
        <v>0</v>
      </c>
      <c r="I311" s="28"/>
      <c r="J311" s="28"/>
      <c r="K311" s="28"/>
      <c r="L311" s="28"/>
    </row>
    <row r="312" spans="1:12" ht="12.75">
      <c r="A312" s="80"/>
      <c r="B312" s="81"/>
      <c r="C312" s="81"/>
      <c r="D312" s="81"/>
      <c r="E312" s="81"/>
      <c r="F312" s="82"/>
      <c r="G312" s="59" t="s">
        <v>170</v>
      </c>
      <c r="H312" s="60">
        <f>H310+H311</f>
        <v>200</v>
      </c>
      <c r="I312" s="60">
        <f>I310+I311</f>
        <v>200</v>
      </c>
      <c r="J312" s="60">
        <f>J310+J311</f>
        <v>0</v>
      </c>
      <c r="K312" s="60">
        <f>K310+K311</f>
        <v>0</v>
      </c>
      <c r="L312" s="60">
        <f>L310+L311</f>
        <v>0</v>
      </c>
    </row>
    <row r="313" spans="1:12" ht="12.75">
      <c r="A313" s="98">
        <v>24</v>
      </c>
      <c r="B313" s="101" t="s">
        <v>269</v>
      </c>
      <c r="C313" s="86" t="s">
        <v>184</v>
      </c>
      <c r="D313" s="86" t="s">
        <v>149</v>
      </c>
      <c r="E313" s="86">
        <v>2005</v>
      </c>
      <c r="F313" s="86">
        <v>2010</v>
      </c>
      <c r="G313" s="27" t="s">
        <v>168</v>
      </c>
      <c r="H313" s="28">
        <f>H316+H319+H322</f>
        <v>500</v>
      </c>
      <c r="I313" s="28">
        <f>I316+I319+I322</f>
        <v>500</v>
      </c>
      <c r="J313" s="28">
        <f>J316+J319+J322</f>
        <v>0</v>
      </c>
      <c r="K313" s="28">
        <f>K316+K319+K322</f>
        <v>0</v>
      </c>
      <c r="L313" s="28">
        <f>L316+L319+L322</f>
        <v>0</v>
      </c>
    </row>
    <row r="314" spans="1:12" ht="12.75">
      <c r="A314" s="99"/>
      <c r="B314" s="102"/>
      <c r="C314" s="87"/>
      <c r="D314" s="87"/>
      <c r="E314" s="87"/>
      <c r="F314" s="87"/>
      <c r="G314" s="27" t="s">
        <v>169</v>
      </c>
      <c r="H314" s="28">
        <f>I314+J314+K314+L314</f>
        <v>150</v>
      </c>
      <c r="I314" s="28">
        <f>I317+I320+I323</f>
        <v>150</v>
      </c>
      <c r="J314" s="28">
        <f>J317+J320+J323</f>
        <v>0</v>
      </c>
      <c r="K314" s="28">
        <f>K317+K320+K323</f>
        <v>0</v>
      </c>
      <c r="L314" s="28">
        <f>L317+L320+L323</f>
        <v>0</v>
      </c>
    </row>
    <row r="315" spans="1:12" ht="12.75">
      <c r="A315" s="100"/>
      <c r="B315" s="103"/>
      <c r="C315" s="88"/>
      <c r="D315" s="88"/>
      <c r="E315" s="88"/>
      <c r="F315" s="88"/>
      <c r="G315" s="57" t="s">
        <v>170</v>
      </c>
      <c r="H315" s="58">
        <f>H313+H314</f>
        <v>650</v>
      </c>
      <c r="I315" s="58">
        <f>I313+I314</f>
        <v>650</v>
      </c>
      <c r="J315" s="58">
        <f>J313+J314</f>
        <v>0</v>
      </c>
      <c r="K315" s="58">
        <f>K313+K314</f>
        <v>0</v>
      </c>
      <c r="L315" s="58">
        <f>L313+L314</f>
        <v>0</v>
      </c>
    </row>
    <row r="316" spans="1:12" ht="12.75">
      <c r="A316" s="74" t="s">
        <v>177</v>
      </c>
      <c r="B316" s="75"/>
      <c r="C316" s="75"/>
      <c r="D316" s="75"/>
      <c r="E316" s="75"/>
      <c r="F316" s="76"/>
      <c r="G316" s="27" t="s">
        <v>168</v>
      </c>
      <c r="H316" s="28">
        <f>I316+J316+K316+L316</f>
        <v>100</v>
      </c>
      <c r="I316" s="28">
        <v>100</v>
      </c>
      <c r="J316" s="28"/>
      <c r="K316" s="28"/>
      <c r="L316" s="28"/>
    </row>
    <row r="317" spans="1:12" ht="12.75">
      <c r="A317" s="77"/>
      <c r="B317" s="78"/>
      <c r="C317" s="78"/>
      <c r="D317" s="78"/>
      <c r="E317" s="78"/>
      <c r="F317" s="79"/>
      <c r="G317" s="27" t="s">
        <v>169</v>
      </c>
      <c r="H317" s="28">
        <f>I317+J317+K317+L317</f>
        <v>150</v>
      </c>
      <c r="I317" s="28">
        <f>100+50</f>
        <v>150</v>
      </c>
      <c r="J317" s="28"/>
      <c r="K317" s="28"/>
      <c r="L317" s="28"/>
    </row>
    <row r="318" spans="1:12" ht="12.75">
      <c r="A318" s="80"/>
      <c r="B318" s="81"/>
      <c r="C318" s="81"/>
      <c r="D318" s="81"/>
      <c r="E318" s="81"/>
      <c r="F318" s="82"/>
      <c r="G318" s="59" t="s">
        <v>170</v>
      </c>
      <c r="H318" s="60">
        <f>H316+H317</f>
        <v>250</v>
      </c>
      <c r="I318" s="60">
        <f>I316+I317</f>
        <v>250</v>
      </c>
      <c r="J318" s="60">
        <f>J316+J317</f>
        <v>0</v>
      </c>
      <c r="K318" s="60">
        <f>K316+K317</f>
        <v>0</v>
      </c>
      <c r="L318" s="60">
        <f>L316+L317</f>
        <v>0</v>
      </c>
    </row>
    <row r="319" spans="1:12" ht="12.75">
      <c r="A319" s="74" t="s">
        <v>176</v>
      </c>
      <c r="B319" s="75"/>
      <c r="C319" s="75"/>
      <c r="D319" s="75"/>
      <c r="E319" s="75"/>
      <c r="F319" s="76"/>
      <c r="G319" s="27" t="s">
        <v>168</v>
      </c>
      <c r="H319" s="28">
        <f>I319+J319+K319+L319</f>
        <v>200</v>
      </c>
      <c r="I319" s="28">
        <v>200</v>
      </c>
      <c r="J319" s="28"/>
      <c r="K319" s="28"/>
      <c r="L319" s="28"/>
    </row>
    <row r="320" spans="1:12" ht="12.75">
      <c r="A320" s="77"/>
      <c r="B320" s="78"/>
      <c r="C320" s="78"/>
      <c r="D320" s="78"/>
      <c r="E320" s="78"/>
      <c r="F320" s="79"/>
      <c r="G320" s="27" t="s">
        <v>169</v>
      </c>
      <c r="H320" s="28">
        <f>I320+J320+K320+L320</f>
        <v>0</v>
      </c>
      <c r="I320" s="28"/>
      <c r="J320" s="28"/>
      <c r="K320" s="28"/>
      <c r="L320" s="28"/>
    </row>
    <row r="321" spans="1:12" ht="12.75">
      <c r="A321" s="80"/>
      <c r="B321" s="81"/>
      <c r="C321" s="81"/>
      <c r="D321" s="81"/>
      <c r="E321" s="81"/>
      <c r="F321" s="82"/>
      <c r="G321" s="59" t="s">
        <v>170</v>
      </c>
      <c r="H321" s="60">
        <f>H319+H320</f>
        <v>200</v>
      </c>
      <c r="I321" s="60">
        <f>I319+I320</f>
        <v>200</v>
      </c>
      <c r="J321" s="60">
        <f>J319+J320</f>
        <v>0</v>
      </c>
      <c r="K321" s="60">
        <f>K319+K320</f>
        <v>0</v>
      </c>
      <c r="L321" s="60">
        <f>L319+L320</f>
        <v>0</v>
      </c>
    </row>
    <row r="322" spans="1:12" ht="12.75">
      <c r="A322" s="74" t="s">
        <v>171</v>
      </c>
      <c r="B322" s="75"/>
      <c r="C322" s="75"/>
      <c r="D322" s="75"/>
      <c r="E322" s="75"/>
      <c r="F322" s="76"/>
      <c r="G322" s="27" t="s">
        <v>168</v>
      </c>
      <c r="H322" s="28">
        <f>I322+J322+K322+L322</f>
        <v>200</v>
      </c>
      <c r="I322" s="28">
        <v>200</v>
      </c>
      <c r="J322" s="28"/>
      <c r="K322" s="28"/>
      <c r="L322" s="28"/>
    </row>
    <row r="323" spans="1:12" ht="12.75">
      <c r="A323" s="77"/>
      <c r="B323" s="78"/>
      <c r="C323" s="78"/>
      <c r="D323" s="78"/>
      <c r="E323" s="78"/>
      <c r="F323" s="79"/>
      <c r="G323" s="27" t="s">
        <v>169</v>
      </c>
      <c r="H323" s="28">
        <f>I323+J323+K323+L323</f>
        <v>0</v>
      </c>
      <c r="I323" s="28"/>
      <c r="J323" s="28"/>
      <c r="K323" s="28"/>
      <c r="L323" s="28"/>
    </row>
    <row r="324" spans="1:12" ht="12.75">
      <c r="A324" s="80"/>
      <c r="B324" s="81"/>
      <c r="C324" s="81"/>
      <c r="D324" s="81"/>
      <c r="E324" s="81"/>
      <c r="F324" s="82"/>
      <c r="G324" s="59" t="s">
        <v>170</v>
      </c>
      <c r="H324" s="60">
        <f>H322+H323</f>
        <v>200</v>
      </c>
      <c r="I324" s="60">
        <f>I322+I323</f>
        <v>200</v>
      </c>
      <c r="J324" s="60">
        <f>J322+J323</f>
        <v>0</v>
      </c>
      <c r="K324" s="60">
        <f>K322+K323</f>
        <v>0</v>
      </c>
      <c r="L324" s="60">
        <f>L322+L323</f>
        <v>0</v>
      </c>
    </row>
    <row r="325" spans="1:12" ht="12.75">
      <c r="A325" s="98">
        <v>25</v>
      </c>
      <c r="B325" s="101" t="s">
        <v>269</v>
      </c>
      <c r="C325" s="86" t="s">
        <v>255</v>
      </c>
      <c r="D325" s="86" t="s">
        <v>149</v>
      </c>
      <c r="E325" s="86">
        <v>2008</v>
      </c>
      <c r="F325" s="86">
        <v>2010</v>
      </c>
      <c r="G325" s="27" t="s">
        <v>168</v>
      </c>
      <c r="H325" s="28">
        <f>H328+H331+H334</f>
        <v>4256</v>
      </c>
      <c r="I325" s="28">
        <f>I328+I331+I334</f>
        <v>4156</v>
      </c>
      <c r="J325" s="28">
        <f>J328+J331+J334</f>
        <v>100</v>
      </c>
      <c r="K325" s="28">
        <f>K328+K331+K334</f>
        <v>0</v>
      </c>
      <c r="L325" s="28">
        <f>L328+L331+L334</f>
        <v>0</v>
      </c>
    </row>
    <row r="326" spans="1:12" ht="12.75">
      <c r="A326" s="99"/>
      <c r="B326" s="102"/>
      <c r="C326" s="87"/>
      <c r="D326" s="87"/>
      <c r="E326" s="87"/>
      <c r="F326" s="87"/>
      <c r="G326" s="27" t="s">
        <v>169</v>
      </c>
      <c r="H326" s="28">
        <f>I326+J326+K326+L326</f>
        <v>-3946</v>
      </c>
      <c r="I326" s="28">
        <f>I329+I332+I335</f>
        <v>-3946</v>
      </c>
      <c r="J326" s="28">
        <f>J329+J332+J335</f>
        <v>0</v>
      </c>
      <c r="K326" s="28">
        <f>K329+K332+K335</f>
        <v>0</v>
      </c>
      <c r="L326" s="28">
        <f>L329+L332+L335</f>
        <v>0</v>
      </c>
    </row>
    <row r="327" spans="1:12" ht="45.75" customHeight="1">
      <c r="A327" s="100"/>
      <c r="B327" s="103"/>
      <c r="C327" s="88"/>
      <c r="D327" s="88"/>
      <c r="E327" s="88"/>
      <c r="F327" s="88"/>
      <c r="G327" s="57" t="s">
        <v>170</v>
      </c>
      <c r="H327" s="58">
        <f>H325+H326</f>
        <v>310</v>
      </c>
      <c r="I327" s="58">
        <f>I325+I326</f>
        <v>210</v>
      </c>
      <c r="J327" s="58">
        <f>J325+J326</f>
        <v>100</v>
      </c>
      <c r="K327" s="58">
        <f>K325+K326</f>
        <v>0</v>
      </c>
      <c r="L327" s="58">
        <f>L325+L326</f>
        <v>0</v>
      </c>
    </row>
    <row r="328" spans="1:12" ht="12.75">
      <c r="A328" s="74" t="s">
        <v>177</v>
      </c>
      <c r="B328" s="75"/>
      <c r="C328" s="75"/>
      <c r="D328" s="75"/>
      <c r="E328" s="75"/>
      <c r="F328" s="76"/>
      <c r="G328" s="27" t="s">
        <v>168</v>
      </c>
      <c r="H328" s="28">
        <f>I328+J328+K328+L328</f>
        <v>150</v>
      </c>
      <c r="I328" s="28">
        <v>50</v>
      </c>
      <c r="J328" s="28">
        <v>100</v>
      </c>
      <c r="K328" s="28"/>
      <c r="L328" s="28"/>
    </row>
    <row r="329" spans="1:12" ht="12.75">
      <c r="A329" s="77"/>
      <c r="B329" s="78"/>
      <c r="C329" s="78"/>
      <c r="D329" s="78"/>
      <c r="E329" s="78"/>
      <c r="F329" s="79"/>
      <c r="G329" s="27" t="s">
        <v>169</v>
      </c>
      <c r="H329" s="28">
        <f>I329+J329+K329+L329</f>
        <v>60</v>
      </c>
      <c r="I329" s="28">
        <v>60</v>
      </c>
      <c r="J329" s="28"/>
      <c r="K329" s="28"/>
      <c r="L329" s="28"/>
    </row>
    <row r="330" spans="1:12" ht="12.75">
      <c r="A330" s="80"/>
      <c r="B330" s="81"/>
      <c r="C330" s="81"/>
      <c r="D330" s="81"/>
      <c r="E330" s="81"/>
      <c r="F330" s="82"/>
      <c r="G330" s="59" t="s">
        <v>170</v>
      </c>
      <c r="H330" s="60">
        <f>H328+H329</f>
        <v>210</v>
      </c>
      <c r="I330" s="60">
        <f>I328+I329</f>
        <v>110</v>
      </c>
      <c r="J330" s="60">
        <f>J328+J329</f>
        <v>100</v>
      </c>
      <c r="K330" s="60">
        <f>K328+K329</f>
        <v>0</v>
      </c>
      <c r="L330" s="60">
        <f>L328+L329</f>
        <v>0</v>
      </c>
    </row>
    <row r="331" spans="1:12" ht="12.75">
      <c r="A331" s="74" t="s">
        <v>176</v>
      </c>
      <c r="B331" s="75"/>
      <c r="C331" s="75"/>
      <c r="D331" s="75"/>
      <c r="E331" s="75"/>
      <c r="F331" s="76"/>
      <c r="G331" s="27" t="s">
        <v>168</v>
      </c>
      <c r="H331" s="28">
        <f>I331+J331+K331+L331</f>
        <v>2000</v>
      </c>
      <c r="I331" s="28">
        <v>2000</v>
      </c>
      <c r="J331" s="28"/>
      <c r="K331" s="28"/>
      <c r="L331" s="28"/>
    </row>
    <row r="332" spans="1:12" ht="12.75">
      <c r="A332" s="77"/>
      <c r="B332" s="78"/>
      <c r="C332" s="78"/>
      <c r="D332" s="78"/>
      <c r="E332" s="78"/>
      <c r="F332" s="79"/>
      <c r="G332" s="27" t="s">
        <v>169</v>
      </c>
      <c r="H332" s="28">
        <f>I332+J332+K332+L332</f>
        <v>-1900</v>
      </c>
      <c r="I332" s="28">
        <v>-1900</v>
      </c>
      <c r="J332" s="28"/>
      <c r="K332" s="28"/>
      <c r="L332" s="28"/>
    </row>
    <row r="333" spans="1:12" ht="12.75">
      <c r="A333" s="80"/>
      <c r="B333" s="81"/>
      <c r="C333" s="81"/>
      <c r="D333" s="81"/>
      <c r="E333" s="81"/>
      <c r="F333" s="82"/>
      <c r="G333" s="59" t="s">
        <v>170</v>
      </c>
      <c r="H333" s="60">
        <f>H331+H332</f>
        <v>100</v>
      </c>
      <c r="I333" s="60">
        <f>I331+I332</f>
        <v>100</v>
      </c>
      <c r="J333" s="60">
        <f>J331+J332</f>
        <v>0</v>
      </c>
      <c r="K333" s="60">
        <f>K331+K332</f>
        <v>0</v>
      </c>
      <c r="L333" s="60">
        <f>L331+L332</f>
        <v>0</v>
      </c>
    </row>
    <row r="334" spans="1:12" ht="12.75">
      <c r="A334" s="74" t="s">
        <v>171</v>
      </c>
      <c r="B334" s="75"/>
      <c r="C334" s="75"/>
      <c r="D334" s="75"/>
      <c r="E334" s="75"/>
      <c r="F334" s="76"/>
      <c r="G334" s="27" t="s">
        <v>168</v>
      </c>
      <c r="H334" s="28">
        <f>I334+J334+K334+L334</f>
        <v>2106</v>
      </c>
      <c r="I334" s="28">
        <v>2106</v>
      </c>
      <c r="J334" s="28"/>
      <c r="K334" s="28"/>
      <c r="L334" s="28"/>
    </row>
    <row r="335" spans="1:12" ht="12.75">
      <c r="A335" s="77"/>
      <c r="B335" s="78"/>
      <c r="C335" s="78"/>
      <c r="D335" s="78"/>
      <c r="E335" s="78"/>
      <c r="F335" s="79"/>
      <c r="G335" s="27" t="s">
        <v>169</v>
      </c>
      <c r="H335" s="28">
        <f>I335+J335+K335+L335</f>
        <v>-2106</v>
      </c>
      <c r="I335" s="28">
        <v>-2106</v>
      </c>
      <c r="J335" s="28"/>
      <c r="K335" s="28"/>
      <c r="L335" s="28"/>
    </row>
    <row r="336" spans="1:12" ht="12.75">
      <c r="A336" s="80"/>
      <c r="B336" s="81"/>
      <c r="C336" s="81"/>
      <c r="D336" s="81"/>
      <c r="E336" s="81"/>
      <c r="F336" s="82"/>
      <c r="G336" s="59" t="s">
        <v>170</v>
      </c>
      <c r="H336" s="60">
        <f>H334+H335</f>
        <v>0</v>
      </c>
      <c r="I336" s="60">
        <f>I334+I335</f>
        <v>0</v>
      </c>
      <c r="J336" s="60">
        <f>J334+J335</f>
        <v>0</v>
      </c>
      <c r="K336" s="60">
        <f>K334+K335</f>
        <v>0</v>
      </c>
      <c r="L336" s="60">
        <f>L334+L335</f>
        <v>0</v>
      </c>
    </row>
    <row r="337" spans="1:12" ht="14.25" customHeight="1">
      <c r="A337" s="98">
        <v>26</v>
      </c>
      <c r="B337" s="101" t="s">
        <v>269</v>
      </c>
      <c r="C337" s="86" t="s">
        <v>253</v>
      </c>
      <c r="D337" s="86" t="s">
        <v>149</v>
      </c>
      <c r="E337" s="86">
        <v>2008</v>
      </c>
      <c r="F337" s="86">
        <v>2010</v>
      </c>
      <c r="G337" s="27" t="s">
        <v>168</v>
      </c>
      <c r="H337" s="28">
        <f>H340+H343+H346</f>
        <v>0</v>
      </c>
      <c r="I337" s="28">
        <f>I340+I343+I346</f>
        <v>0</v>
      </c>
      <c r="J337" s="28">
        <f>J340+J343+J346</f>
        <v>0</v>
      </c>
      <c r="K337" s="28">
        <f>K340+K343+K346</f>
        <v>0</v>
      </c>
      <c r="L337" s="28">
        <f>L340+L343+L346</f>
        <v>0</v>
      </c>
    </row>
    <row r="338" spans="1:12" ht="14.25" customHeight="1">
      <c r="A338" s="99"/>
      <c r="B338" s="102"/>
      <c r="C338" s="87"/>
      <c r="D338" s="87"/>
      <c r="E338" s="87"/>
      <c r="F338" s="87"/>
      <c r="G338" s="27" t="s">
        <v>169</v>
      </c>
      <c r="H338" s="28">
        <f>I338+J338+K338+L338</f>
        <v>1700</v>
      </c>
      <c r="I338" s="28">
        <f>I341+I344+I347</f>
        <v>340</v>
      </c>
      <c r="J338" s="28">
        <f>J341+J344+J347</f>
        <v>1360</v>
      </c>
      <c r="K338" s="28">
        <f>K341+K344+K347</f>
        <v>0</v>
      </c>
      <c r="L338" s="28">
        <f>L341+L344+L347</f>
        <v>0</v>
      </c>
    </row>
    <row r="339" spans="1:12" ht="42" customHeight="1">
      <c r="A339" s="100"/>
      <c r="B339" s="103"/>
      <c r="C339" s="88"/>
      <c r="D339" s="88"/>
      <c r="E339" s="88"/>
      <c r="F339" s="88"/>
      <c r="G339" s="57" t="s">
        <v>170</v>
      </c>
      <c r="H339" s="58">
        <f>H337+H338</f>
        <v>1700</v>
      </c>
      <c r="I339" s="58">
        <f>I337+I338</f>
        <v>340</v>
      </c>
      <c r="J339" s="58">
        <f>J337+J338</f>
        <v>1360</v>
      </c>
      <c r="K339" s="58">
        <f>K337+K338</f>
        <v>0</v>
      </c>
      <c r="L339" s="58">
        <f>L337+L338</f>
        <v>0</v>
      </c>
    </row>
    <row r="340" spans="1:12" ht="14.25" customHeight="1">
      <c r="A340" s="74" t="s">
        <v>177</v>
      </c>
      <c r="B340" s="75"/>
      <c r="C340" s="75"/>
      <c r="D340" s="75"/>
      <c r="E340" s="75"/>
      <c r="F340" s="76"/>
      <c r="G340" s="27" t="s">
        <v>168</v>
      </c>
      <c r="H340" s="28">
        <f>I340+J340+K340+L340</f>
        <v>0</v>
      </c>
      <c r="I340" s="28">
        <v>0</v>
      </c>
      <c r="J340" s="28">
        <v>0</v>
      </c>
      <c r="K340" s="28"/>
      <c r="L340" s="28"/>
    </row>
    <row r="341" spans="1:12" ht="12.75">
      <c r="A341" s="77"/>
      <c r="B341" s="78"/>
      <c r="C341" s="78"/>
      <c r="D341" s="78"/>
      <c r="E341" s="78"/>
      <c r="F341" s="79"/>
      <c r="G341" s="27" t="s">
        <v>169</v>
      </c>
      <c r="H341" s="28">
        <f>I341+J341+K341+L341</f>
        <v>550</v>
      </c>
      <c r="I341" s="28">
        <v>50</v>
      </c>
      <c r="J341" s="28">
        <v>500</v>
      </c>
      <c r="K341" s="28"/>
      <c r="L341" s="28"/>
    </row>
    <row r="342" spans="1:12" ht="12.75">
      <c r="A342" s="80"/>
      <c r="B342" s="81"/>
      <c r="C342" s="81"/>
      <c r="D342" s="81"/>
      <c r="E342" s="81"/>
      <c r="F342" s="82"/>
      <c r="G342" s="59" t="s">
        <v>170</v>
      </c>
      <c r="H342" s="60">
        <f>H340+H341</f>
        <v>550</v>
      </c>
      <c r="I342" s="60">
        <f>I340+I341</f>
        <v>50</v>
      </c>
      <c r="J342" s="60">
        <f>J340+J341</f>
        <v>500</v>
      </c>
      <c r="K342" s="60">
        <f>K340+K341</f>
        <v>0</v>
      </c>
      <c r="L342" s="60">
        <f>L340+L341</f>
        <v>0</v>
      </c>
    </row>
    <row r="343" spans="1:12" ht="14.25" customHeight="1">
      <c r="A343" s="74" t="s">
        <v>176</v>
      </c>
      <c r="B343" s="75"/>
      <c r="C343" s="75"/>
      <c r="D343" s="75"/>
      <c r="E343" s="75"/>
      <c r="F343" s="76"/>
      <c r="G343" s="27" t="s">
        <v>168</v>
      </c>
      <c r="H343" s="28">
        <f>I343+J343+K343+L343</f>
        <v>0</v>
      </c>
      <c r="I343" s="28">
        <v>0</v>
      </c>
      <c r="J343" s="28"/>
      <c r="K343" s="28"/>
      <c r="L343" s="28"/>
    </row>
    <row r="344" spans="1:12" ht="12.75">
      <c r="A344" s="77"/>
      <c r="B344" s="78"/>
      <c r="C344" s="78"/>
      <c r="D344" s="78"/>
      <c r="E344" s="78"/>
      <c r="F344" s="79"/>
      <c r="G344" s="27" t="s">
        <v>169</v>
      </c>
      <c r="H344" s="28">
        <f>I344+J344+K344+L344</f>
        <v>1150</v>
      </c>
      <c r="I344" s="28">
        <f>800-510</f>
        <v>290</v>
      </c>
      <c r="J344" s="28">
        <v>860</v>
      </c>
      <c r="K344" s="28"/>
      <c r="L344" s="28"/>
    </row>
    <row r="345" spans="1:12" ht="12.75">
      <c r="A345" s="80"/>
      <c r="B345" s="81"/>
      <c r="C345" s="81"/>
      <c r="D345" s="81"/>
      <c r="E345" s="81"/>
      <c r="F345" s="82"/>
      <c r="G345" s="59" t="s">
        <v>170</v>
      </c>
      <c r="H345" s="60">
        <f>H343+H344</f>
        <v>1150</v>
      </c>
      <c r="I345" s="60">
        <f>I343+I344</f>
        <v>290</v>
      </c>
      <c r="J345" s="60">
        <f>J343+J344</f>
        <v>860</v>
      </c>
      <c r="K345" s="60">
        <f>K343+K344</f>
        <v>0</v>
      </c>
      <c r="L345" s="60">
        <f>L343+L344</f>
        <v>0</v>
      </c>
    </row>
    <row r="346" spans="1:12" ht="14.25" customHeight="1">
      <c r="A346" s="74" t="s">
        <v>171</v>
      </c>
      <c r="B346" s="75"/>
      <c r="C346" s="75"/>
      <c r="D346" s="75"/>
      <c r="E346" s="75"/>
      <c r="F346" s="76"/>
      <c r="G346" s="27" t="s">
        <v>168</v>
      </c>
      <c r="H346" s="28">
        <f>I346+J346+K346+L346</f>
        <v>0</v>
      </c>
      <c r="I346" s="28">
        <v>0</v>
      </c>
      <c r="J346" s="28"/>
      <c r="K346" s="28"/>
      <c r="L346" s="28"/>
    </row>
    <row r="347" spans="1:12" ht="12.75">
      <c r="A347" s="77"/>
      <c r="B347" s="78"/>
      <c r="C347" s="78"/>
      <c r="D347" s="78"/>
      <c r="E347" s="78"/>
      <c r="F347" s="79"/>
      <c r="G347" s="27" t="s">
        <v>169</v>
      </c>
      <c r="H347" s="28">
        <f>I347+J347+K347+L347</f>
        <v>0</v>
      </c>
      <c r="I347" s="28">
        <f>800-800</f>
        <v>0</v>
      </c>
      <c r="J347" s="28"/>
      <c r="K347" s="28"/>
      <c r="L347" s="28"/>
    </row>
    <row r="348" spans="1:12" ht="12.75">
      <c r="A348" s="80"/>
      <c r="B348" s="81"/>
      <c r="C348" s="81"/>
      <c r="D348" s="81"/>
      <c r="E348" s="81"/>
      <c r="F348" s="82"/>
      <c r="G348" s="59" t="s">
        <v>170</v>
      </c>
      <c r="H348" s="60">
        <f>H346+H347</f>
        <v>0</v>
      </c>
      <c r="I348" s="60">
        <f>I346+I347</f>
        <v>0</v>
      </c>
      <c r="J348" s="60">
        <f>J346+J347</f>
        <v>0</v>
      </c>
      <c r="K348" s="60">
        <f>K346+K347</f>
        <v>0</v>
      </c>
      <c r="L348" s="60">
        <f>L346+L347</f>
        <v>0</v>
      </c>
    </row>
    <row r="349" spans="1:12" ht="14.25" customHeight="1">
      <c r="A349" s="98">
        <v>27</v>
      </c>
      <c r="B349" s="101" t="s">
        <v>269</v>
      </c>
      <c r="C349" s="86" t="s">
        <v>278</v>
      </c>
      <c r="D349" s="86" t="s">
        <v>149</v>
      </c>
      <c r="E349" s="86">
        <v>2008</v>
      </c>
      <c r="F349" s="86">
        <v>2010</v>
      </c>
      <c r="G349" s="27" t="s">
        <v>168</v>
      </c>
      <c r="H349" s="28">
        <f>H352+H355+H358</f>
        <v>0</v>
      </c>
      <c r="I349" s="28">
        <f>I352+I355+I358</f>
        <v>0</v>
      </c>
      <c r="J349" s="28">
        <f>J352+J355+J358</f>
        <v>0</v>
      </c>
      <c r="K349" s="28">
        <f>K352+K355+K358</f>
        <v>0</v>
      </c>
      <c r="L349" s="28">
        <f>L352+L355+L358</f>
        <v>0</v>
      </c>
    </row>
    <row r="350" spans="1:12" ht="14.25" customHeight="1">
      <c r="A350" s="99"/>
      <c r="B350" s="102"/>
      <c r="C350" s="87"/>
      <c r="D350" s="87"/>
      <c r="E350" s="87"/>
      <c r="F350" s="87"/>
      <c r="G350" s="27" t="s">
        <v>169</v>
      </c>
      <c r="H350" s="28">
        <f>I350+J350+K350+L350</f>
        <v>2500</v>
      </c>
      <c r="I350" s="28">
        <f>I353+I356+I359</f>
        <v>500</v>
      </c>
      <c r="J350" s="28">
        <f>J353+J356+J359</f>
        <v>2000</v>
      </c>
      <c r="K350" s="28">
        <f>K353+K356+K359</f>
        <v>0</v>
      </c>
      <c r="L350" s="28">
        <f>L353+L356+L359</f>
        <v>0</v>
      </c>
    </row>
    <row r="351" spans="1:12" ht="38.25" customHeight="1">
      <c r="A351" s="100"/>
      <c r="B351" s="103"/>
      <c r="C351" s="88"/>
      <c r="D351" s="88"/>
      <c r="E351" s="88"/>
      <c r="F351" s="88"/>
      <c r="G351" s="57" t="s">
        <v>170</v>
      </c>
      <c r="H351" s="58">
        <f>H349+H350</f>
        <v>2500</v>
      </c>
      <c r="I351" s="58">
        <f>I349+I350</f>
        <v>500</v>
      </c>
      <c r="J351" s="58">
        <f>J349+J350</f>
        <v>2000</v>
      </c>
      <c r="K351" s="58">
        <f>K349+K350</f>
        <v>0</v>
      </c>
      <c r="L351" s="58">
        <f>L349+L350</f>
        <v>0</v>
      </c>
    </row>
    <row r="352" spans="1:12" ht="14.25" customHeight="1">
      <c r="A352" s="74" t="s">
        <v>177</v>
      </c>
      <c r="B352" s="75"/>
      <c r="C352" s="75"/>
      <c r="D352" s="75"/>
      <c r="E352" s="75"/>
      <c r="F352" s="76"/>
      <c r="G352" s="27" t="s">
        <v>168</v>
      </c>
      <c r="H352" s="28">
        <f>I352+J352+K352+L352</f>
        <v>0</v>
      </c>
      <c r="I352" s="28">
        <v>0</v>
      </c>
      <c r="J352" s="28">
        <v>0</v>
      </c>
      <c r="K352" s="28"/>
      <c r="L352" s="28"/>
    </row>
    <row r="353" spans="1:12" ht="12.75">
      <c r="A353" s="77"/>
      <c r="B353" s="78"/>
      <c r="C353" s="78"/>
      <c r="D353" s="78"/>
      <c r="E353" s="78"/>
      <c r="F353" s="79"/>
      <c r="G353" s="27" t="s">
        <v>169</v>
      </c>
      <c r="H353" s="28">
        <f>I353+J353+K353+L353</f>
        <v>700</v>
      </c>
      <c r="I353" s="28">
        <v>100</v>
      </c>
      <c r="J353" s="28">
        <v>600</v>
      </c>
      <c r="K353" s="28"/>
      <c r="L353" s="28"/>
    </row>
    <row r="354" spans="1:12" ht="12.75">
      <c r="A354" s="80"/>
      <c r="B354" s="81"/>
      <c r="C354" s="81"/>
      <c r="D354" s="81"/>
      <c r="E354" s="81"/>
      <c r="F354" s="82"/>
      <c r="G354" s="59" t="s">
        <v>170</v>
      </c>
      <c r="H354" s="60">
        <f>H352+H353</f>
        <v>700</v>
      </c>
      <c r="I354" s="60">
        <f>I352+I353</f>
        <v>100</v>
      </c>
      <c r="J354" s="60">
        <f>J352+J353</f>
        <v>600</v>
      </c>
      <c r="K354" s="60">
        <f>K352+K353</f>
        <v>0</v>
      </c>
      <c r="L354" s="60">
        <f>L352+L353</f>
        <v>0</v>
      </c>
    </row>
    <row r="355" spans="1:12" ht="14.25" customHeight="1">
      <c r="A355" s="74" t="s">
        <v>176</v>
      </c>
      <c r="B355" s="75"/>
      <c r="C355" s="75"/>
      <c r="D355" s="75"/>
      <c r="E355" s="75"/>
      <c r="F355" s="76"/>
      <c r="G355" s="27" t="s">
        <v>168</v>
      </c>
      <c r="H355" s="28">
        <f>I355+J355+K355+L355</f>
        <v>0</v>
      </c>
      <c r="I355" s="28">
        <v>0</v>
      </c>
      <c r="J355" s="28"/>
      <c r="K355" s="28"/>
      <c r="L355" s="28"/>
    </row>
    <row r="356" spans="1:12" ht="12.75">
      <c r="A356" s="77"/>
      <c r="B356" s="78"/>
      <c r="C356" s="78"/>
      <c r="D356" s="78"/>
      <c r="E356" s="78"/>
      <c r="F356" s="79"/>
      <c r="G356" s="27" t="s">
        <v>169</v>
      </c>
      <c r="H356" s="28">
        <f>I356+J356+K356+L356</f>
        <v>1800</v>
      </c>
      <c r="I356" s="28">
        <f>800-400</f>
        <v>400</v>
      </c>
      <c r="J356" s="28">
        <v>1400</v>
      </c>
      <c r="K356" s="28"/>
      <c r="L356" s="28"/>
    </row>
    <row r="357" spans="1:12" ht="12.75">
      <c r="A357" s="80"/>
      <c r="B357" s="81"/>
      <c r="C357" s="81"/>
      <c r="D357" s="81"/>
      <c r="E357" s="81"/>
      <c r="F357" s="82"/>
      <c r="G357" s="59" t="s">
        <v>170</v>
      </c>
      <c r="H357" s="60">
        <f>H355+H356</f>
        <v>1800</v>
      </c>
      <c r="I357" s="60">
        <f>I355+I356</f>
        <v>400</v>
      </c>
      <c r="J357" s="60">
        <f>J355+J356</f>
        <v>1400</v>
      </c>
      <c r="K357" s="60">
        <f>K355+K356</f>
        <v>0</v>
      </c>
      <c r="L357" s="60">
        <f>L355+L356</f>
        <v>0</v>
      </c>
    </row>
    <row r="358" spans="1:12" ht="14.25" customHeight="1">
      <c r="A358" s="74" t="s">
        <v>171</v>
      </c>
      <c r="B358" s="75"/>
      <c r="C358" s="75"/>
      <c r="D358" s="75"/>
      <c r="E358" s="75"/>
      <c r="F358" s="76"/>
      <c r="G358" s="27" t="s">
        <v>168</v>
      </c>
      <c r="H358" s="28">
        <f>I358+J358+K358+L358</f>
        <v>0</v>
      </c>
      <c r="I358" s="28">
        <v>0</v>
      </c>
      <c r="J358" s="28"/>
      <c r="K358" s="28"/>
      <c r="L358" s="28"/>
    </row>
    <row r="359" spans="1:12" ht="12.75">
      <c r="A359" s="77"/>
      <c r="B359" s="78"/>
      <c r="C359" s="78"/>
      <c r="D359" s="78"/>
      <c r="E359" s="78"/>
      <c r="F359" s="79"/>
      <c r="G359" s="27" t="s">
        <v>169</v>
      </c>
      <c r="H359" s="28">
        <f>I359+J359+K359+L359</f>
        <v>0</v>
      </c>
      <c r="I359" s="28">
        <f>1306-1306</f>
        <v>0</v>
      </c>
      <c r="J359" s="28"/>
      <c r="K359" s="28"/>
      <c r="L359" s="28"/>
    </row>
    <row r="360" spans="1:12" ht="12.75">
      <c r="A360" s="80"/>
      <c r="B360" s="81"/>
      <c r="C360" s="81"/>
      <c r="D360" s="81"/>
      <c r="E360" s="81"/>
      <c r="F360" s="82"/>
      <c r="G360" s="59" t="s">
        <v>170</v>
      </c>
      <c r="H360" s="60">
        <f>H358+H359</f>
        <v>0</v>
      </c>
      <c r="I360" s="60">
        <f>I358+I359</f>
        <v>0</v>
      </c>
      <c r="J360" s="60">
        <f>J358+J359</f>
        <v>0</v>
      </c>
      <c r="K360" s="60">
        <f>K358+K359</f>
        <v>0</v>
      </c>
      <c r="L360" s="60">
        <f>L358+L359</f>
        <v>0</v>
      </c>
    </row>
    <row r="361" spans="1:12" ht="12.75">
      <c r="A361" s="98">
        <v>28</v>
      </c>
      <c r="B361" s="101" t="s">
        <v>269</v>
      </c>
      <c r="C361" s="86" t="s">
        <v>254</v>
      </c>
      <c r="D361" s="86" t="s">
        <v>149</v>
      </c>
      <c r="E361" s="86">
        <v>2008</v>
      </c>
      <c r="F361" s="86">
        <v>20010</v>
      </c>
      <c r="G361" s="27" t="s">
        <v>168</v>
      </c>
      <c r="H361" s="28">
        <f>H364+H367</f>
        <v>0</v>
      </c>
      <c r="I361" s="28">
        <f>I364+I367+I370</f>
        <v>0</v>
      </c>
      <c r="J361" s="28">
        <f>J364+J367+J370</f>
        <v>0</v>
      </c>
      <c r="K361" s="28">
        <f>K364+K367</f>
        <v>0</v>
      </c>
      <c r="L361" s="28">
        <f>L364+L367</f>
        <v>0</v>
      </c>
    </row>
    <row r="362" spans="1:12" ht="12.75">
      <c r="A362" s="99"/>
      <c r="B362" s="102"/>
      <c r="C362" s="87"/>
      <c r="D362" s="87"/>
      <c r="E362" s="87"/>
      <c r="F362" s="87"/>
      <c r="G362" s="27" t="s">
        <v>169</v>
      </c>
      <c r="H362" s="28">
        <f>I362+J362+K362+L362</f>
        <v>350</v>
      </c>
      <c r="I362" s="28">
        <f>I365+I368+I371</f>
        <v>350</v>
      </c>
      <c r="J362" s="28">
        <f>J365+J368+J370</f>
        <v>0</v>
      </c>
      <c r="K362" s="28">
        <f>K365+K368</f>
        <v>0</v>
      </c>
      <c r="L362" s="28">
        <f>L365+L368</f>
        <v>0</v>
      </c>
    </row>
    <row r="363" spans="1:12" ht="30" customHeight="1">
      <c r="A363" s="100"/>
      <c r="B363" s="103"/>
      <c r="C363" s="88"/>
      <c r="D363" s="88"/>
      <c r="E363" s="88"/>
      <c r="F363" s="88"/>
      <c r="G363" s="57" t="s">
        <v>170</v>
      </c>
      <c r="H363" s="58">
        <f>H361+H362</f>
        <v>350</v>
      </c>
      <c r="I363" s="58">
        <f>I361+I362</f>
        <v>350</v>
      </c>
      <c r="J363" s="58">
        <f>J361+J362</f>
        <v>0</v>
      </c>
      <c r="K363" s="58">
        <f>K361+K362</f>
        <v>0</v>
      </c>
      <c r="L363" s="58">
        <f>L361+L362</f>
        <v>0</v>
      </c>
    </row>
    <row r="364" spans="1:12" ht="12.75">
      <c r="A364" s="74" t="s">
        <v>177</v>
      </c>
      <c r="B364" s="75"/>
      <c r="C364" s="75"/>
      <c r="D364" s="75"/>
      <c r="E364" s="75"/>
      <c r="F364" s="76"/>
      <c r="G364" s="27" t="s">
        <v>168</v>
      </c>
      <c r="H364" s="28">
        <f>I364+J364+K364+L364</f>
        <v>0</v>
      </c>
      <c r="I364" s="28">
        <v>0</v>
      </c>
      <c r="J364" s="28">
        <v>0</v>
      </c>
      <c r="K364" s="28"/>
      <c r="L364" s="28"/>
    </row>
    <row r="365" spans="1:12" ht="12.75">
      <c r="A365" s="77"/>
      <c r="B365" s="78"/>
      <c r="C365" s="78"/>
      <c r="D365" s="78"/>
      <c r="E365" s="78"/>
      <c r="F365" s="79"/>
      <c r="G365" s="27" t="s">
        <v>169</v>
      </c>
      <c r="H365" s="28">
        <f>I365+J365+K365+L365</f>
        <v>50</v>
      </c>
      <c r="I365" s="28">
        <v>50</v>
      </c>
      <c r="J365" s="28"/>
      <c r="K365" s="28"/>
      <c r="L365" s="28"/>
    </row>
    <row r="366" spans="1:12" ht="12.75">
      <c r="A366" s="80"/>
      <c r="B366" s="81"/>
      <c r="C366" s="81"/>
      <c r="D366" s="81"/>
      <c r="E366" s="81"/>
      <c r="F366" s="82"/>
      <c r="G366" s="59" t="s">
        <v>170</v>
      </c>
      <c r="H366" s="60">
        <f>H364+H365</f>
        <v>50</v>
      </c>
      <c r="I366" s="60">
        <f>I364+I365</f>
        <v>50</v>
      </c>
      <c r="J366" s="60">
        <f>J364+J365</f>
        <v>0</v>
      </c>
      <c r="K366" s="60">
        <f>K364+K365</f>
        <v>0</v>
      </c>
      <c r="L366" s="60">
        <f>L364+L365</f>
        <v>0</v>
      </c>
    </row>
    <row r="367" spans="1:12" ht="12.75" customHeight="1">
      <c r="A367" s="74" t="s">
        <v>176</v>
      </c>
      <c r="B367" s="75"/>
      <c r="C367" s="75"/>
      <c r="D367" s="75"/>
      <c r="E367" s="75"/>
      <c r="F367" s="76"/>
      <c r="G367" s="27" t="s">
        <v>168</v>
      </c>
      <c r="H367" s="28">
        <f>I367+J367+K367+L367</f>
        <v>0</v>
      </c>
      <c r="I367" s="28">
        <v>0</v>
      </c>
      <c r="J367" s="28"/>
      <c r="K367" s="28"/>
      <c r="L367" s="28"/>
    </row>
    <row r="368" spans="1:12" ht="12.75" customHeight="1">
      <c r="A368" s="77"/>
      <c r="B368" s="78"/>
      <c r="C368" s="78"/>
      <c r="D368" s="78"/>
      <c r="E368" s="78"/>
      <c r="F368" s="79"/>
      <c r="G368" s="27" t="s">
        <v>169</v>
      </c>
      <c r="H368" s="28">
        <f>I368+J368+K368+L368</f>
        <v>0</v>
      </c>
      <c r="I368" s="28">
        <f>300-300</f>
        <v>0</v>
      </c>
      <c r="J368" s="28"/>
      <c r="K368" s="28"/>
      <c r="L368" s="28"/>
    </row>
    <row r="369" spans="1:12" ht="12.75" customHeight="1">
      <c r="A369" s="80"/>
      <c r="B369" s="81"/>
      <c r="C369" s="81"/>
      <c r="D369" s="81"/>
      <c r="E369" s="81"/>
      <c r="F369" s="82"/>
      <c r="G369" s="59" t="s">
        <v>170</v>
      </c>
      <c r="H369" s="60">
        <f>H367+H368</f>
        <v>0</v>
      </c>
      <c r="I369" s="60">
        <f>I367+I368</f>
        <v>0</v>
      </c>
      <c r="J369" s="60">
        <f>J367+J368</f>
        <v>0</v>
      </c>
      <c r="K369" s="60">
        <f>K367+K368</f>
        <v>0</v>
      </c>
      <c r="L369" s="60">
        <f>L367+L368</f>
        <v>0</v>
      </c>
    </row>
    <row r="370" spans="1:12" ht="14.25" customHeight="1">
      <c r="A370" s="74" t="s">
        <v>171</v>
      </c>
      <c r="B370" s="75"/>
      <c r="C370" s="75"/>
      <c r="D370" s="75"/>
      <c r="E370" s="75"/>
      <c r="F370" s="76"/>
      <c r="G370" s="27" t="s">
        <v>168</v>
      </c>
      <c r="H370" s="28">
        <f>I370+J370+K370+L370</f>
        <v>0</v>
      </c>
      <c r="I370" s="28">
        <v>0</v>
      </c>
      <c r="J370" s="28"/>
      <c r="K370" s="28"/>
      <c r="L370" s="28"/>
    </row>
    <row r="371" spans="1:12" ht="12.75">
      <c r="A371" s="77"/>
      <c r="B371" s="78"/>
      <c r="C371" s="78"/>
      <c r="D371" s="78"/>
      <c r="E371" s="78"/>
      <c r="F371" s="79"/>
      <c r="G371" s="27" t="s">
        <v>169</v>
      </c>
      <c r="H371" s="28">
        <f>I371+J371+K371+L371</f>
        <v>300</v>
      </c>
      <c r="I371" s="28">
        <v>300</v>
      </c>
      <c r="J371" s="28"/>
      <c r="K371" s="28"/>
      <c r="L371" s="28"/>
    </row>
    <row r="372" spans="1:12" ht="12.75">
      <c r="A372" s="80"/>
      <c r="B372" s="81"/>
      <c r="C372" s="81"/>
      <c r="D372" s="81"/>
      <c r="E372" s="81"/>
      <c r="F372" s="82"/>
      <c r="G372" s="59" t="s">
        <v>170</v>
      </c>
      <c r="H372" s="60">
        <f>H370+H371</f>
        <v>300</v>
      </c>
      <c r="I372" s="60">
        <f>I370+I371</f>
        <v>300</v>
      </c>
      <c r="J372" s="60">
        <f>J370+J371</f>
        <v>0</v>
      </c>
      <c r="K372" s="60">
        <f>K370+K371</f>
        <v>0</v>
      </c>
      <c r="L372" s="60">
        <f>L370+L371</f>
        <v>0</v>
      </c>
    </row>
    <row r="373" spans="1:12" ht="12.75">
      <c r="A373" s="98">
        <v>29</v>
      </c>
      <c r="B373" s="101" t="s">
        <v>269</v>
      </c>
      <c r="C373" s="86" t="s">
        <v>252</v>
      </c>
      <c r="D373" s="86" t="s">
        <v>149</v>
      </c>
      <c r="E373" s="86">
        <v>2005</v>
      </c>
      <c r="F373" s="86">
        <v>2010</v>
      </c>
      <c r="G373" s="27" t="s">
        <v>168</v>
      </c>
      <c r="H373" s="28">
        <f>H376+H379+H382</f>
        <v>130</v>
      </c>
      <c r="I373" s="28">
        <f>I376+I379+I382</f>
        <v>130</v>
      </c>
      <c r="J373" s="28">
        <f>J376+J379+J382</f>
        <v>0</v>
      </c>
      <c r="K373" s="28">
        <f>K376+K379+K382</f>
        <v>0</v>
      </c>
      <c r="L373" s="28">
        <f>L376+L379+L382</f>
        <v>0</v>
      </c>
    </row>
    <row r="374" spans="1:12" ht="12.75">
      <c r="A374" s="99"/>
      <c r="B374" s="102"/>
      <c r="C374" s="87"/>
      <c r="D374" s="87"/>
      <c r="E374" s="87"/>
      <c r="F374" s="87"/>
      <c r="G374" s="27" t="s">
        <v>169</v>
      </c>
      <c r="H374" s="28">
        <f>I374+J374+K374+L374</f>
        <v>15</v>
      </c>
      <c r="I374" s="28">
        <f>I377+I380+I383</f>
        <v>15</v>
      </c>
      <c r="J374" s="28">
        <f>J377+J380+J383</f>
        <v>0</v>
      </c>
      <c r="K374" s="28">
        <f>K377+K380+K383</f>
        <v>0</v>
      </c>
      <c r="L374" s="28">
        <f>L377+L380+L383</f>
        <v>0</v>
      </c>
    </row>
    <row r="375" spans="1:12" ht="12.75">
      <c r="A375" s="100"/>
      <c r="B375" s="103"/>
      <c r="C375" s="88"/>
      <c r="D375" s="88"/>
      <c r="E375" s="88"/>
      <c r="F375" s="88"/>
      <c r="G375" s="57" t="s">
        <v>170</v>
      </c>
      <c r="H375" s="58">
        <f>H373+H374</f>
        <v>145</v>
      </c>
      <c r="I375" s="58">
        <f>I373+I374</f>
        <v>145</v>
      </c>
      <c r="J375" s="58">
        <f>J373+J374</f>
        <v>0</v>
      </c>
      <c r="K375" s="58">
        <f>K373+K374</f>
        <v>0</v>
      </c>
      <c r="L375" s="58">
        <f>L373+L374</f>
        <v>0</v>
      </c>
    </row>
    <row r="376" spans="1:12" ht="12.75">
      <c r="A376" s="74" t="s">
        <v>177</v>
      </c>
      <c r="B376" s="75"/>
      <c r="C376" s="75"/>
      <c r="D376" s="75"/>
      <c r="E376" s="75"/>
      <c r="F376" s="76"/>
      <c r="G376" s="27" t="s">
        <v>168</v>
      </c>
      <c r="H376" s="28">
        <f>I376+J376+K376+L376</f>
        <v>30</v>
      </c>
      <c r="I376" s="28">
        <v>30</v>
      </c>
      <c r="J376" s="28"/>
      <c r="K376" s="28"/>
      <c r="L376" s="28"/>
    </row>
    <row r="377" spans="1:12" ht="12.75">
      <c r="A377" s="77"/>
      <c r="B377" s="78"/>
      <c r="C377" s="78"/>
      <c r="D377" s="78"/>
      <c r="E377" s="78"/>
      <c r="F377" s="79"/>
      <c r="G377" s="27" t="s">
        <v>169</v>
      </c>
      <c r="H377" s="28">
        <f>I377+J377+K377+L377</f>
        <v>15</v>
      </c>
      <c r="I377" s="28">
        <v>15</v>
      </c>
      <c r="J377" s="28"/>
      <c r="K377" s="28"/>
      <c r="L377" s="28"/>
    </row>
    <row r="378" spans="1:12" ht="12.75">
      <c r="A378" s="80"/>
      <c r="B378" s="81"/>
      <c r="C378" s="81"/>
      <c r="D378" s="81"/>
      <c r="E378" s="81"/>
      <c r="F378" s="82"/>
      <c r="G378" s="59" t="s">
        <v>170</v>
      </c>
      <c r="H378" s="60">
        <f>H376+H377</f>
        <v>45</v>
      </c>
      <c r="I378" s="60">
        <f>I376+I377</f>
        <v>45</v>
      </c>
      <c r="J378" s="60">
        <f>J376+J377</f>
        <v>0</v>
      </c>
      <c r="K378" s="60">
        <f>K376+K377</f>
        <v>0</v>
      </c>
      <c r="L378" s="60">
        <f>L376+L377</f>
        <v>0</v>
      </c>
    </row>
    <row r="379" spans="1:12" ht="12.75">
      <c r="A379" s="74" t="s">
        <v>176</v>
      </c>
      <c r="B379" s="75"/>
      <c r="C379" s="75"/>
      <c r="D379" s="75"/>
      <c r="E379" s="75"/>
      <c r="F379" s="76"/>
      <c r="G379" s="27" t="s">
        <v>168</v>
      </c>
      <c r="H379" s="28">
        <f>I379+J379+K379+L379</f>
        <v>50</v>
      </c>
      <c r="I379" s="28">
        <v>50</v>
      </c>
      <c r="J379" s="28"/>
      <c r="K379" s="28"/>
      <c r="L379" s="28"/>
    </row>
    <row r="380" spans="1:12" ht="12.75">
      <c r="A380" s="77"/>
      <c r="B380" s="78"/>
      <c r="C380" s="78"/>
      <c r="D380" s="78"/>
      <c r="E380" s="78"/>
      <c r="F380" s="79"/>
      <c r="G380" s="27" t="s">
        <v>169</v>
      </c>
      <c r="H380" s="28">
        <f>I380+J380+K380+L380</f>
        <v>0</v>
      </c>
      <c r="I380" s="28"/>
      <c r="J380" s="28"/>
      <c r="K380" s="28"/>
      <c r="L380" s="28"/>
    </row>
    <row r="381" spans="1:12" ht="12.75">
      <c r="A381" s="80"/>
      <c r="B381" s="81"/>
      <c r="C381" s="81"/>
      <c r="D381" s="81"/>
      <c r="E381" s="81"/>
      <c r="F381" s="82"/>
      <c r="G381" s="59" t="s">
        <v>170</v>
      </c>
      <c r="H381" s="60">
        <f>H379+H380</f>
        <v>50</v>
      </c>
      <c r="I381" s="60">
        <f>I379+I380</f>
        <v>50</v>
      </c>
      <c r="J381" s="60">
        <f>J379+J380</f>
        <v>0</v>
      </c>
      <c r="K381" s="60">
        <f>K379+K380</f>
        <v>0</v>
      </c>
      <c r="L381" s="60">
        <f>L379+L380</f>
        <v>0</v>
      </c>
    </row>
    <row r="382" spans="1:12" ht="12.75">
      <c r="A382" s="74" t="s">
        <v>171</v>
      </c>
      <c r="B382" s="75"/>
      <c r="C382" s="75"/>
      <c r="D382" s="75"/>
      <c r="E382" s="75"/>
      <c r="F382" s="76"/>
      <c r="G382" s="27" t="s">
        <v>168</v>
      </c>
      <c r="H382" s="28">
        <f>I382+J382+K382+L382</f>
        <v>50</v>
      </c>
      <c r="I382" s="28">
        <v>50</v>
      </c>
      <c r="J382" s="28"/>
      <c r="K382" s="28"/>
      <c r="L382" s="28"/>
    </row>
    <row r="383" spans="1:12" ht="12.75">
      <c r="A383" s="77"/>
      <c r="B383" s="78"/>
      <c r="C383" s="78"/>
      <c r="D383" s="78"/>
      <c r="E383" s="78"/>
      <c r="F383" s="79"/>
      <c r="G383" s="27" t="s">
        <v>169</v>
      </c>
      <c r="H383" s="28">
        <f>I383+J383+K383+L383</f>
        <v>0</v>
      </c>
      <c r="I383" s="28"/>
      <c r="J383" s="28"/>
      <c r="K383" s="28"/>
      <c r="L383" s="28"/>
    </row>
    <row r="384" spans="1:12" ht="12.75">
      <c r="A384" s="80"/>
      <c r="B384" s="81"/>
      <c r="C384" s="81"/>
      <c r="D384" s="81"/>
      <c r="E384" s="81"/>
      <c r="F384" s="82"/>
      <c r="G384" s="59" t="s">
        <v>170</v>
      </c>
      <c r="H384" s="60">
        <f>H382+H383</f>
        <v>50</v>
      </c>
      <c r="I384" s="60">
        <f>I382+I383</f>
        <v>50</v>
      </c>
      <c r="J384" s="60">
        <f>J382+J383</f>
        <v>0</v>
      </c>
      <c r="K384" s="60">
        <f>K382+K383</f>
        <v>0</v>
      </c>
      <c r="L384" s="60">
        <f>L382+L383</f>
        <v>0</v>
      </c>
    </row>
    <row r="385" spans="1:12" ht="12.75">
      <c r="A385" s="98">
        <v>30</v>
      </c>
      <c r="B385" s="101" t="s">
        <v>269</v>
      </c>
      <c r="C385" s="86" t="s">
        <v>185</v>
      </c>
      <c r="D385" s="86" t="s">
        <v>149</v>
      </c>
      <c r="E385" s="86">
        <v>2008</v>
      </c>
      <c r="F385" s="86">
        <v>2009</v>
      </c>
      <c r="G385" s="27" t="s">
        <v>168</v>
      </c>
      <c r="H385" s="28">
        <f>H388+H391</f>
        <v>6345</v>
      </c>
      <c r="I385" s="28">
        <f>I388+I391</f>
        <v>4495</v>
      </c>
      <c r="J385" s="28">
        <f>J388+J391</f>
        <v>1850</v>
      </c>
      <c r="K385" s="28">
        <f>K388+K391</f>
        <v>0</v>
      </c>
      <c r="L385" s="28">
        <f>L388+L391</f>
        <v>0</v>
      </c>
    </row>
    <row r="386" spans="1:12" ht="12.75">
      <c r="A386" s="99"/>
      <c r="B386" s="102"/>
      <c r="C386" s="87"/>
      <c r="D386" s="87"/>
      <c r="E386" s="87"/>
      <c r="F386" s="87"/>
      <c r="G386" s="27" t="s">
        <v>169</v>
      </c>
      <c r="H386" s="28">
        <f>I386+J386+K386+L386</f>
        <v>-1845</v>
      </c>
      <c r="I386" s="28">
        <f>I389+I392</f>
        <v>-3145</v>
      </c>
      <c r="J386" s="28">
        <f>J389+J392</f>
        <v>1300</v>
      </c>
      <c r="K386" s="28">
        <f>K389+K392</f>
        <v>0</v>
      </c>
      <c r="L386" s="28">
        <f>L389+L392</f>
        <v>0</v>
      </c>
    </row>
    <row r="387" spans="1:12" ht="32.25" customHeight="1">
      <c r="A387" s="100"/>
      <c r="B387" s="103"/>
      <c r="C387" s="88"/>
      <c r="D387" s="88"/>
      <c r="E387" s="88"/>
      <c r="F387" s="88"/>
      <c r="G387" s="57" t="s">
        <v>170</v>
      </c>
      <c r="H387" s="58">
        <f>H385+H386</f>
        <v>4500</v>
      </c>
      <c r="I387" s="58">
        <f>I385+I386</f>
        <v>1350</v>
      </c>
      <c r="J387" s="58">
        <f>J385+J386</f>
        <v>3150</v>
      </c>
      <c r="K387" s="58">
        <f>K385+K386</f>
        <v>0</v>
      </c>
      <c r="L387" s="58">
        <f>L385+L386</f>
        <v>0</v>
      </c>
    </row>
    <row r="388" spans="1:12" ht="12.75">
      <c r="A388" s="74" t="s">
        <v>177</v>
      </c>
      <c r="B388" s="75"/>
      <c r="C388" s="75"/>
      <c r="D388" s="75"/>
      <c r="E388" s="75"/>
      <c r="F388" s="76"/>
      <c r="G388" s="27" t="s">
        <v>168</v>
      </c>
      <c r="H388" s="28">
        <f>I388+J388+K388+L388</f>
        <v>2645</v>
      </c>
      <c r="I388" s="28">
        <v>795</v>
      </c>
      <c r="J388" s="28">
        <v>1850</v>
      </c>
      <c r="K388" s="28"/>
      <c r="L388" s="28"/>
    </row>
    <row r="389" spans="1:12" ht="12.75">
      <c r="A389" s="77"/>
      <c r="B389" s="78"/>
      <c r="C389" s="78"/>
      <c r="D389" s="78"/>
      <c r="E389" s="78"/>
      <c r="F389" s="79"/>
      <c r="G389" s="27" t="s">
        <v>169</v>
      </c>
      <c r="H389" s="28">
        <f>I389+J389+K389+L389</f>
        <v>-1040</v>
      </c>
      <c r="I389" s="28">
        <v>-190</v>
      </c>
      <c r="J389" s="28">
        <f>200-1050</f>
        <v>-850</v>
      </c>
      <c r="K389" s="28"/>
      <c r="L389" s="28"/>
    </row>
    <row r="390" spans="1:12" ht="12.75">
      <c r="A390" s="80"/>
      <c r="B390" s="81"/>
      <c r="C390" s="81"/>
      <c r="D390" s="81"/>
      <c r="E390" s="81"/>
      <c r="F390" s="82"/>
      <c r="G390" s="59" t="s">
        <v>170</v>
      </c>
      <c r="H390" s="60">
        <f>H388+H389</f>
        <v>1605</v>
      </c>
      <c r="I390" s="60">
        <f>I388+I389</f>
        <v>605</v>
      </c>
      <c r="J390" s="60">
        <f>J388+J389</f>
        <v>1000</v>
      </c>
      <c r="K390" s="60">
        <f>K388+K389</f>
        <v>0</v>
      </c>
      <c r="L390" s="60">
        <f>L388+L389</f>
        <v>0</v>
      </c>
    </row>
    <row r="391" spans="1:12" ht="12.75">
      <c r="A391" s="74" t="s">
        <v>176</v>
      </c>
      <c r="B391" s="75"/>
      <c r="C391" s="75"/>
      <c r="D391" s="75"/>
      <c r="E391" s="75"/>
      <c r="F391" s="76"/>
      <c r="G391" s="27" t="s">
        <v>168</v>
      </c>
      <c r="H391" s="28">
        <f>I391+J391+K391+L391</f>
        <v>3700</v>
      </c>
      <c r="I391" s="28">
        <v>3700</v>
      </c>
      <c r="J391" s="28"/>
      <c r="K391" s="28"/>
      <c r="L391" s="28"/>
    </row>
    <row r="392" spans="1:12" ht="12.75">
      <c r="A392" s="77"/>
      <c r="B392" s="78"/>
      <c r="C392" s="78"/>
      <c r="D392" s="78"/>
      <c r="E392" s="78"/>
      <c r="F392" s="79"/>
      <c r="G392" s="27" t="s">
        <v>169</v>
      </c>
      <c r="H392" s="28">
        <f>I392+J392+K392+L392</f>
        <v>-805</v>
      </c>
      <c r="I392" s="28">
        <v>-2955</v>
      </c>
      <c r="J392" s="28">
        <v>2150</v>
      </c>
      <c r="K392" s="28"/>
      <c r="L392" s="28"/>
    </row>
    <row r="393" spans="1:12" ht="12.75">
      <c r="A393" s="80"/>
      <c r="B393" s="81"/>
      <c r="C393" s="81"/>
      <c r="D393" s="81"/>
      <c r="E393" s="81"/>
      <c r="F393" s="82"/>
      <c r="G393" s="59" t="s">
        <v>170</v>
      </c>
      <c r="H393" s="60">
        <f>H391+H392</f>
        <v>2895</v>
      </c>
      <c r="I393" s="60">
        <f>I391+I392</f>
        <v>745</v>
      </c>
      <c r="J393" s="60">
        <f>J391+J392</f>
        <v>2150</v>
      </c>
      <c r="K393" s="60">
        <f>K391+K392</f>
        <v>0</v>
      </c>
      <c r="L393" s="60">
        <f>L391+L392</f>
        <v>0</v>
      </c>
    </row>
    <row r="394" spans="1:12" ht="12.75">
      <c r="A394" s="89" t="s">
        <v>22</v>
      </c>
      <c r="B394" s="90"/>
      <c r="C394" s="91"/>
      <c r="D394" s="86" t="s">
        <v>149</v>
      </c>
      <c r="E394" s="86">
        <v>2008</v>
      </c>
      <c r="F394" s="86">
        <v>2010</v>
      </c>
      <c r="G394" s="27" t="s">
        <v>168</v>
      </c>
      <c r="H394" s="28">
        <f>H397+H400+H403</f>
        <v>11891</v>
      </c>
      <c r="I394" s="28">
        <f>I397+I400+I403</f>
        <v>9941</v>
      </c>
      <c r="J394" s="28">
        <f>J397+J400+J403</f>
        <v>1950</v>
      </c>
      <c r="K394" s="28">
        <f>K397+K400+K403</f>
        <v>0</v>
      </c>
      <c r="L394" s="28">
        <f>L397+L400+L403</f>
        <v>0</v>
      </c>
    </row>
    <row r="395" spans="1:12" ht="12.75">
      <c r="A395" s="92"/>
      <c r="B395" s="93"/>
      <c r="C395" s="94"/>
      <c r="D395" s="87"/>
      <c r="E395" s="87"/>
      <c r="F395" s="87"/>
      <c r="G395" s="27" t="s">
        <v>169</v>
      </c>
      <c r="H395" s="28">
        <f>I395+J395+K395+L395</f>
        <v>-936</v>
      </c>
      <c r="I395" s="28">
        <f>I398+I401+I404</f>
        <v>-5596</v>
      </c>
      <c r="J395" s="28">
        <f>J398+J401+J404</f>
        <v>4660</v>
      </c>
      <c r="K395" s="28">
        <f>K398+K401+K404</f>
        <v>0</v>
      </c>
      <c r="L395" s="28">
        <f>L398+L401+L404</f>
        <v>0</v>
      </c>
    </row>
    <row r="396" spans="1:12" ht="12.75">
      <c r="A396" s="95"/>
      <c r="B396" s="96"/>
      <c r="C396" s="97"/>
      <c r="D396" s="88"/>
      <c r="E396" s="88"/>
      <c r="F396" s="88"/>
      <c r="G396" s="57" t="s">
        <v>170</v>
      </c>
      <c r="H396" s="58">
        <f>H394+H395</f>
        <v>10955</v>
      </c>
      <c r="I396" s="58">
        <f>I394+I395</f>
        <v>4345</v>
      </c>
      <c r="J396" s="58">
        <f>J394+J395</f>
        <v>6610</v>
      </c>
      <c r="K396" s="58">
        <f>K394+K395</f>
        <v>0</v>
      </c>
      <c r="L396" s="58">
        <f>L394+L395</f>
        <v>0</v>
      </c>
    </row>
    <row r="397" spans="1:12" ht="12.75">
      <c r="A397" s="74" t="s">
        <v>177</v>
      </c>
      <c r="B397" s="75"/>
      <c r="C397" s="75"/>
      <c r="D397" s="75"/>
      <c r="E397" s="75"/>
      <c r="F397" s="76"/>
      <c r="G397" s="27" t="s">
        <v>168</v>
      </c>
      <c r="H397" s="28">
        <f>I397+J397+K397+L397</f>
        <v>3185</v>
      </c>
      <c r="I397" s="28">
        <f aca="true" t="shared" si="9" ref="I397:L398">I388+I376+I328+I316+I304+I364+I352+I340</f>
        <v>1235</v>
      </c>
      <c r="J397" s="28">
        <f>J388+J376+J328+J316+J304+J364+J352+J340</f>
        <v>1950</v>
      </c>
      <c r="K397" s="28">
        <f t="shared" si="9"/>
        <v>0</v>
      </c>
      <c r="L397" s="28">
        <f t="shared" si="9"/>
        <v>0</v>
      </c>
    </row>
    <row r="398" spans="1:12" ht="12.75">
      <c r="A398" s="77"/>
      <c r="B398" s="78"/>
      <c r="C398" s="78"/>
      <c r="D398" s="78"/>
      <c r="E398" s="78"/>
      <c r="F398" s="79"/>
      <c r="G398" s="27" t="s">
        <v>169</v>
      </c>
      <c r="H398" s="28">
        <f>I398+J398+K398+L398</f>
        <v>625</v>
      </c>
      <c r="I398" s="28">
        <f t="shared" si="9"/>
        <v>375</v>
      </c>
      <c r="J398" s="28">
        <f t="shared" si="9"/>
        <v>250</v>
      </c>
      <c r="K398" s="28">
        <f t="shared" si="9"/>
        <v>0</v>
      </c>
      <c r="L398" s="28">
        <f t="shared" si="9"/>
        <v>0</v>
      </c>
    </row>
    <row r="399" spans="1:12" ht="12.75">
      <c r="A399" s="80"/>
      <c r="B399" s="81"/>
      <c r="C399" s="81"/>
      <c r="D399" s="81"/>
      <c r="E399" s="81"/>
      <c r="F399" s="82"/>
      <c r="G399" s="59" t="s">
        <v>170</v>
      </c>
      <c r="H399" s="60">
        <f>H397+H398</f>
        <v>3810</v>
      </c>
      <c r="I399" s="60">
        <f>I397+I398</f>
        <v>1610</v>
      </c>
      <c r="J399" s="60">
        <f>J397+J398</f>
        <v>2200</v>
      </c>
      <c r="K399" s="60">
        <f>K397+K398</f>
        <v>0</v>
      </c>
      <c r="L399" s="60">
        <f>L397+L398</f>
        <v>0</v>
      </c>
    </row>
    <row r="400" spans="1:12" ht="12.75">
      <c r="A400" s="74" t="s">
        <v>176</v>
      </c>
      <c r="B400" s="75"/>
      <c r="C400" s="75"/>
      <c r="D400" s="75"/>
      <c r="E400" s="75"/>
      <c r="F400" s="76"/>
      <c r="G400" s="27" t="s">
        <v>168</v>
      </c>
      <c r="H400" s="28">
        <f>I400+J400+K400+L400</f>
        <v>6150</v>
      </c>
      <c r="I400" s="28">
        <f aca="true" t="shared" si="10" ref="I400:L401">I391+I379+I331+I319+I307+I367+I355+I343</f>
        <v>6150</v>
      </c>
      <c r="J400" s="28">
        <f t="shared" si="10"/>
        <v>0</v>
      </c>
      <c r="K400" s="28">
        <f t="shared" si="10"/>
        <v>0</v>
      </c>
      <c r="L400" s="28">
        <f t="shared" si="10"/>
        <v>0</v>
      </c>
    </row>
    <row r="401" spans="1:12" ht="12.75">
      <c r="A401" s="77"/>
      <c r="B401" s="78"/>
      <c r="C401" s="78"/>
      <c r="D401" s="78"/>
      <c r="E401" s="78"/>
      <c r="F401" s="79"/>
      <c r="G401" s="27" t="s">
        <v>169</v>
      </c>
      <c r="H401" s="28">
        <f>I401+J401+K401+L401</f>
        <v>245</v>
      </c>
      <c r="I401" s="28">
        <f t="shared" si="10"/>
        <v>-4165</v>
      </c>
      <c r="J401" s="28">
        <f t="shared" si="10"/>
        <v>4410</v>
      </c>
      <c r="K401" s="28">
        <f t="shared" si="10"/>
        <v>0</v>
      </c>
      <c r="L401" s="28">
        <f t="shared" si="10"/>
        <v>0</v>
      </c>
    </row>
    <row r="402" spans="1:12" ht="12.75">
      <c r="A402" s="80"/>
      <c r="B402" s="81"/>
      <c r="C402" s="81"/>
      <c r="D402" s="81"/>
      <c r="E402" s="81"/>
      <c r="F402" s="82"/>
      <c r="G402" s="59" t="s">
        <v>170</v>
      </c>
      <c r="H402" s="60">
        <f>H400+H401</f>
        <v>6395</v>
      </c>
      <c r="I402" s="60">
        <f>I400+I401</f>
        <v>1985</v>
      </c>
      <c r="J402" s="60">
        <f>J400+J401</f>
        <v>4410</v>
      </c>
      <c r="K402" s="60">
        <f>K400+K401</f>
        <v>0</v>
      </c>
      <c r="L402" s="60">
        <f>L400+L401</f>
        <v>0</v>
      </c>
    </row>
    <row r="403" spans="1:12" ht="12.75">
      <c r="A403" s="74" t="s">
        <v>171</v>
      </c>
      <c r="B403" s="75"/>
      <c r="C403" s="75"/>
      <c r="D403" s="75"/>
      <c r="E403" s="75"/>
      <c r="F403" s="76"/>
      <c r="G403" s="27" t="s">
        <v>168</v>
      </c>
      <c r="H403" s="28">
        <f>I403+J403+K403+L403</f>
        <v>2556</v>
      </c>
      <c r="I403" s="28">
        <f>I382+I334+I322+I310+I358+I346+I370</f>
        <v>2556</v>
      </c>
      <c r="J403" s="28">
        <f aca="true" t="shared" si="11" ref="J403:L404">J382+J334+J322+J310+J358+J346</f>
        <v>0</v>
      </c>
      <c r="K403" s="28">
        <f t="shared" si="11"/>
        <v>0</v>
      </c>
      <c r="L403" s="28">
        <f t="shared" si="11"/>
        <v>0</v>
      </c>
    </row>
    <row r="404" spans="1:12" ht="12.75">
      <c r="A404" s="77"/>
      <c r="B404" s="78"/>
      <c r="C404" s="78"/>
      <c r="D404" s="78"/>
      <c r="E404" s="78"/>
      <c r="F404" s="79"/>
      <c r="G404" s="27" t="s">
        <v>169</v>
      </c>
      <c r="H404" s="28">
        <f>I404+J404+K404+L404</f>
        <v>-1806</v>
      </c>
      <c r="I404" s="28">
        <f>I383+I335+I323+I311+I359+I347+I371</f>
        <v>-1806</v>
      </c>
      <c r="J404" s="28">
        <f t="shared" si="11"/>
        <v>0</v>
      </c>
      <c r="K404" s="28">
        <f t="shared" si="11"/>
        <v>0</v>
      </c>
      <c r="L404" s="28">
        <f t="shared" si="11"/>
        <v>0</v>
      </c>
    </row>
    <row r="405" spans="1:12" ht="12.75">
      <c r="A405" s="80"/>
      <c r="B405" s="81"/>
      <c r="C405" s="81"/>
      <c r="D405" s="81"/>
      <c r="E405" s="81"/>
      <c r="F405" s="82"/>
      <c r="G405" s="59" t="s">
        <v>170</v>
      </c>
      <c r="H405" s="60">
        <f>H403+H404</f>
        <v>750</v>
      </c>
      <c r="I405" s="60">
        <f>I403+I404</f>
        <v>750</v>
      </c>
      <c r="J405" s="60">
        <f>J403+J404</f>
        <v>0</v>
      </c>
      <c r="K405" s="60">
        <f>K403+K404</f>
        <v>0</v>
      </c>
      <c r="L405" s="60">
        <f>L403+L404</f>
        <v>0</v>
      </c>
    </row>
    <row r="406" spans="1:12" ht="12.75">
      <c r="A406" s="89" t="s">
        <v>179</v>
      </c>
      <c r="B406" s="90"/>
      <c r="C406" s="91"/>
      <c r="D406" s="86" t="s">
        <v>149</v>
      </c>
      <c r="E406" s="86">
        <v>2008</v>
      </c>
      <c r="F406" s="86">
        <v>2011</v>
      </c>
      <c r="G406" s="27" t="s">
        <v>168</v>
      </c>
      <c r="H406" s="28">
        <f>H409+H412+H415+H418</f>
        <v>23000</v>
      </c>
      <c r="I406" s="28">
        <f>I409+I412+I415+I418</f>
        <v>17587</v>
      </c>
      <c r="J406" s="28">
        <f>J409+J412+J415+J418</f>
        <v>5413</v>
      </c>
      <c r="K406" s="28">
        <f>K409+K412+K415</f>
        <v>0</v>
      </c>
      <c r="L406" s="28">
        <f>L409+L412+L415</f>
        <v>0</v>
      </c>
    </row>
    <row r="407" spans="1:12" ht="12.75">
      <c r="A407" s="92"/>
      <c r="B407" s="93"/>
      <c r="C407" s="94"/>
      <c r="D407" s="87"/>
      <c r="E407" s="87"/>
      <c r="F407" s="87"/>
      <c r="G407" s="27" t="s">
        <v>169</v>
      </c>
      <c r="H407" s="28">
        <f>I407+J407+K407+L407</f>
        <v>-557</v>
      </c>
      <c r="I407" s="28">
        <f>I410+I413+I416+I419</f>
        <v>-5799</v>
      </c>
      <c r="J407" s="28">
        <f>J410+J413+J416+J419</f>
        <v>5242</v>
      </c>
      <c r="K407" s="28">
        <f>K410+K413+K416</f>
        <v>0</v>
      </c>
      <c r="L407" s="28">
        <f>L410+L413+L416</f>
        <v>0</v>
      </c>
    </row>
    <row r="408" spans="1:12" ht="12.75">
      <c r="A408" s="95"/>
      <c r="B408" s="96"/>
      <c r="C408" s="97"/>
      <c r="D408" s="88"/>
      <c r="E408" s="88"/>
      <c r="F408" s="88"/>
      <c r="G408" s="57" t="s">
        <v>170</v>
      </c>
      <c r="H408" s="58">
        <f>H406+H407</f>
        <v>22443</v>
      </c>
      <c r="I408" s="58">
        <f>I406+I407</f>
        <v>11788</v>
      </c>
      <c r="J408" s="58">
        <f>J406+J407</f>
        <v>10655</v>
      </c>
      <c r="K408" s="58">
        <f>K406+K407</f>
        <v>0</v>
      </c>
      <c r="L408" s="58">
        <f>L406+L407</f>
        <v>0</v>
      </c>
    </row>
    <row r="409" spans="1:12" ht="12.75">
      <c r="A409" s="74" t="s">
        <v>177</v>
      </c>
      <c r="B409" s="75"/>
      <c r="C409" s="75"/>
      <c r="D409" s="75"/>
      <c r="E409" s="75"/>
      <c r="F409" s="76"/>
      <c r="G409" s="27" t="s">
        <v>168</v>
      </c>
      <c r="H409" s="28">
        <f>I409+J409+K409+L409</f>
        <v>8314</v>
      </c>
      <c r="I409" s="28">
        <f aca="true" t="shared" si="12" ref="I409:L410">I397+I288+I85+I59</f>
        <v>2901</v>
      </c>
      <c r="J409" s="28">
        <f t="shared" si="12"/>
        <v>5413</v>
      </c>
      <c r="K409" s="28">
        <f t="shared" si="12"/>
        <v>0</v>
      </c>
      <c r="L409" s="28">
        <f t="shared" si="12"/>
        <v>0</v>
      </c>
    </row>
    <row r="410" spans="1:12" ht="12.75">
      <c r="A410" s="77"/>
      <c r="B410" s="78"/>
      <c r="C410" s="78"/>
      <c r="D410" s="78"/>
      <c r="E410" s="78"/>
      <c r="F410" s="79"/>
      <c r="G410" s="27" t="s">
        <v>169</v>
      </c>
      <c r="H410" s="28">
        <f>I410+J410+K410+L410</f>
        <v>1274</v>
      </c>
      <c r="I410" s="28">
        <f t="shared" si="12"/>
        <v>1322</v>
      </c>
      <c r="J410" s="28">
        <f t="shared" si="12"/>
        <v>-48</v>
      </c>
      <c r="K410" s="28">
        <f t="shared" si="12"/>
        <v>0</v>
      </c>
      <c r="L410" s="28">
        <f t="shared" si="12"/>
        <v>0</v>
      </c>
    </row>
    <row r="411" spans="1:12" ht="12.75">
      <c r="A411" s="80"/>
      <c r="B411" s="81"/>
      <c r="C411" s="81"/>
      <c r="D411" s="81"/>
      <c r="E411" s="81"/>
      <c r="F411" s="82"/>
      <c r="G411" s="59" t="s">
        <v>170</v>
      </c>
      <c r="H411" s="60">
        <f>H409+H410</f>
        <v>9588</v>
      </c>
      <c r="I411" s="60">
        <f>I409+I410</f>
        <v>4223</v>
      </c>
      <c r="J411" s="60">
        <f>J409+J410</f>
        <v>5365</v>
      </c>
      <c r="K411" s="60">
        <f>K409+K410</f>
        <v>0</v>
      </c>
      <c r="L411" s="60">
        <f>L409+L410</f>
        <v>0</v>
      </c>
    </row>
    <row r="412" spans="1:12" ht="12.75">
      <c r="A412" s="74" t="s">
        <v>176</v>
      </c>
      <c r="B412" s="75"/>
      <c r="C412" s="75"/>
      <c r="D412" s="75"/>
      <c r="E412" s="75"/>
      <c r="F412" s="76"/>
      <c r="G412" s="27" t="s">
        <v>168</v>
      </c>
      <c r="H412" s="28">
        <f>I412+J412+K412+L412</f>
        <v>8830</v>
      </c>
      <c r="I412" s="28">
        <f aca="true" t="shared" si="13" ref="I412:L413">I400+I291+I88+I62</f>
        <v>8830</v>
      </c>
      <c r="J412" s="28">
        <f>J400+J291+J88+J62</f>
        <v>0</v>
      </c>
      <c r="K412" s="28">
        <f t="shared" si="13"/>
        <v>0</v>
      </c>
      <c r="L412" s="28">
        <f t="shared" si="13"/>
        <v>0</v>
      </c>
    </row>
    <row r="413" spans="1:12" ht="12.75">
      <c r="A413" s="77"/>
      <c r="B413" s="78"/>
      <c r="C413" s="78"/>
      <c r="D413" s="78"/>
      <c r="E413" s="78"/>
      <c r="F413" s="79"/>
      <c r="G413" s="27" t="s">
        <v>169</v>
      </c>
      <c r="H413" s="28">
        <f>I413+J413+K413+L413</f>
        <v>-755</v>
      </c>
      <c r="I413" s="28">
        <f t="shared" si="13"/>
        <v>-6045</v>
      </c>
      <c r="J413" s="28">
        <f t="shared" si="13"/>
        <v>5290</v>
      </c>
      <c r="K413" s="28">
        <f t="shared" si="13"/>
        <v>0</v>
      </c>
      <c r="L413" s="28">
        <f t="shared" si="13"/>
        <v>0</v>
      </c>
    </row>
    <row r="414" spans="1:12" ht="12.75">
      <c r="A414" s="80"/>
      <c r="B414" s="81"/>
      <c r="C414" s="81"/>
      <c r="D414" s="81"/>
      <c r="E414" s="81"/>
      <c r="F414" s="82"/>
      <c r="G414" s="59" t="s">
        <v>170</v>
      </c>
      <c r="H414" s="60">
        <f>H412+H413</f>
        <v>8075</v>
      </c>
      <c r="I414" s="60">
        <f>I412+I413</f>
        <v>2785</v>
      </c>
      <c r="J414" s="60">
        <f>J412+J413</f>
        <v>5290</v>
      </c>
      <c r="K414" s="60">
        <f>K412+K413</f>
        <v>0</v>
      </c>
      <c r="L414" s="60">
        <f>L412+L413</f>
        <v>0</v>
      </c>
    </row>
    <row r="415" spans="1:12" ht="12.75">
      <c r="A415" s="74" t="s">
        <v>171</v>
      </c>
      <c r="B415" s="75"/>
      <c r="C415" s="75"/>
      <c r="D415" s="75"/>
      <c r="E415" s="75"/>
      <c r="F415" s="76"/>
      <c r="G415" s="27" t="s">
        <v>168</v>
      </c>
      <c r="H415" s="28">
        <f>I415+J415+K415+L415</f>
        <v>5856</v>
      </c>
      <c r="I415" s="28">
        <f>I403+I294+I91+I65</f>
        <v>5856</v>
      </c>
      <c r="J415" s="28">
        <f aca="true" t="shared" si="14" ref="I415:L416">J403+J294+J91+J65</f>
        <v>0</v>
      </c>
      <c r="K415" s="28">
        <f t="shared" si="14"/>
        <v>0</v>
      </c>
      <c r="L415" s="28">
        <f t="shared" si="14"/>
        <v>0</v>
      </c>
    </row>
    <row r="416" spans="1:12" ht="12.75">
      <c r="A416" s="77"/>
      <c r="B416" s="78"/>
      <c r="C416" s="78"/>
      <c r="D416" s="78"/>
      <c r="E416" s="78"/>
      <c r="F416" s="79"/>
      <c r="G416" s="27" t="s">
        <v>169</v>
      </c>
      <c r="H416" s="28">
        <f>I416+J416+K416+L416</f>
        <v>-4126</v>
      </c>
      <c r="I416" s="28">
        <f t="shared" si="14"/>
        <v>-4126</v>
      </c>
      <c r="J416" s="28">
        <f t="shared" si="14"/>
        <v>0</v>
      </c>
      <c r="K416" s="28">
        <f t="shared" si="14"/>
        <v>0</v>
      </c>
      <c r="L416" s="28">
        <f t="shared" si="14"/>
        <v>0</v>
      </c>
    </row>
    <row r="417" spans="1:12" ht="12.75">
      <c r="A417" s="80"/>
      <c r="B417" s="81"/>
      <c r="C417" s="81"/>
      <c r="D417" s="81"/>
      <c r="E417" s="81"/>
      <c r="F417" s="82"/>
      <c r="G417" s="59" t="s">
        <v>170</v>
      </c>
      <c r="H417" s="60">
        <f>H415+H416</f>
        <v>1730</v>
      </c>
      <c r="I417" s="60">
        <f>I415+I416</f>
        <v>1730</v>
      </c>
      <c r="J417" s="60">
        <f>J415+J416</f>
        <v>0</v>
      </c>
      <c r="K417" s="60">
        <f>K415+K416</f>
        <v>0</v>
      </c>
      <c r="L417" s="60">
        <f>L415+L416</f>
        <v>0</v>
      </c>
    </row>
    <row r="418" spans="1:12" ht="12.75">
      <c r="A418" s="74" t="s">
        <v>274</v>
      </c>
      <c r="B418" s="75"/>
      <c r="C418" s="75"/>
      <c r="D418" s="75"/>
      <c r="E418" s="75"/>
      <c r="F418" s="76"/>
      <c r="G418" s="27" t="s">
        <v>168</v>
      </c>
      <c r="H418" s="28">
        <f>I418+J418+K418+L418</f>
        <v>0</v>
      </c>
      <c r="I418" s="28">
        <f>I297+I68</f>
        <v>0</v>
      </c>
      <c r="J418" s="28">
        <f>J297+J68</f>
        <v>0</v>
      </c>
      <c r="K418" s="28">
        <f>K406+K297+K94+K68</f>
        <v>0</v>
      </c>
      <c r="L418" s="28">
        <f>L406+L297+L94+L68</f>
        <v>0</v>
      </c>
    </row>
    <row r="419" spans="1:12" ht="12.75">
      <c r="A419" s="77"/>
      <c r="B419" s="78"/>
      <c r="C419" s="78"/>
      <c r="D419" s="78"/>
      <c r="E419" s="78"/>
      <c r="F419" s="79"/>
      <c r="G419" s="27" t="s">
        <v>169</v>
      </c>
      <c r="H419" s="28">
        <f>I419+J419+K419+L419</f>
        <v>3050</v>
      </c>
      <c r="I419" s="28">
        <f>I298+I69</f>
        <v>3050</v>
      </c>
      <c r="J419" s="28">
        <f>J298+J69</f>
        <v>0</v>
      </c>
      <c r="K419" s="28">
        <f>K407+K298+K95+K69</f>
        <v>0</v>
      </c>
      <c r="L419" s="28">
        <f>L407+L298+L95+L69</f>
        <v>0</v>
      </c>
    </row>
    <row r="420" spans="1:12" ht="12.75">
      <c r="A420" s="80"/>
      <c r="B420" s="81"/>
      <c r="C420" s="81"/>
      <c r="D420" s="81"/>
      <c r="E420" s="81"/>
      <c r="F420" s="82"/>
      <c r="G420" s="59" t="s">
        <v>170</v>
      </c>
      <c r="H420" s="60">
        <f>H418+H419</f>
        <v>3050</v>
      </c>
      <c r="I420" s="60">
        <f>I418+I419</f>
        <v>3050</v>
      </c>
      <c r="J420" s="60">
        <f>J418+J419</f>
        <v>0</v>
      </c>
      <c r="K420" s="60">
        <f>K418+K419</f>
        <v>0</v>
      </c>
      <c r="L420" s="60">
        <f>L418+L419</f>
        <v>0</v>
      </c>
    </row>
    <row r="421" spans="1:12" ht="15.75">
      <c r="A421" s="118" t="s">
        <v>24</v>
      </c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1:12" ht="16.5">
      <c r="A422" s="116" t="s">
        <v>1</v>
      </c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1:12" ht="16.5">
      <c r="A423" s="83" t="s">
        <v>2</v>
      </c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5"/>
    </row>
    <row r="424" spans="1:12" ht="12.75">
      <c r="A424" s="98">
        <v>31</v>
      </c>
      <c r="B424" s="101" t="s">
        <v>269</v>
      </c>
      <c r="C424" s="86" t="s">
        <v>186</v>
      </c>
      <c r="D424" s="86" t="s">
        <v>149</v>
      </c>
      <c r="E424" s="86">
        <v>2008</v>
      </c>
      <c r="F424" s="86">
        <v>2008</v>
      </c>
      <c r="G424" s="27" t="s">
        <v>168</v>
      </c>
      <c r="H424" s="28">
        <f>H427</f>
        <v>148</v>
      </c>
      <c r="I424" s="28">
        <f>I427</f>
        <v>48</v>
      </c>
      <c r="J424" s="28">
        <f>J427</f>
        <v>100</v>
      </c>
      <c r="K424" s="28">
        <f>K427</f>
        <v>0</v>
      </c>
      <c r="L424" s="28">
        <f>L427</f>
        <v>0</v>
      </c>
    </row>
    <row r="425" spans="1:12" ht="12.75">
      <c r="A425" s="99"/>
      <c r="B425" s="102"/>
      <c r="C425" s="87"/>
      <c r="D425" s="87"/>
      <c r="E425" s="87"/>
      <c r="F425" s="87"/>
      <c r="G425" s="27" t="s">
        <v>169</v>
      </c>
      <c r="H425" s="28">
        <f>I425+J425+K425+L425</f>
        <v>56</v>
      </c>
      <c r="I425" s="28">
        <f>I428</f>
        <v>156</v>
      </c>
      <c r="J425" s="28">
        <f>J428</f>
        <v>-100</v>
      </c>
      <c r="K425" s="28">
        <f>K428</f>
        <v>0</v>
      </c>
      <c r="L425" s="28">
        <f>L428</f>
        <v>0</v>
      </c>
    </row>
    <row r="426" spans="1:12" ht="12.75">
      <c r="A426" s="100"/>
      <c r="B426" s="103"/>
      <c r="C426" s="88"/>
      <c r="D426" s="88"/>
      <c r="E426" s="88"/>
      <c r="F426" s="88"/>
      <c r="G426" s="57" t="s">
        <v>170</v>
      </c>
      <c r="H426" s="58">
        <f>H424+H425</f>
        <v>204</v>
      </c>
      <c r="I426" s="58">
        <f>I424+I425</f>
        <v>204</v>
      </c>
      <c r="J426" s="58">
        <f>J424+J425</f>
        <v>0</v>
      </c>
      <c r="K426" s="58">
        <f>K424+K425</f>
        <v>0</v>
      </c>
      <c r="L426" s="58">
        <f>L424+L425</f>
        <v>0</v>
      </c>
    </row>
    <row r="427" spans="1:12" ht="12.75">
      <c r="A427" s="74" t="s">
        <v>177</v>
      </c>
      <c r="B427" s="75"/>
      <c r="C427" s="75"/>
      <c r="D427" s="75"/>
      <c r="E427" s="75"/>
      <c r="F427" s="76"/>
      <c r="G427" s="27" t="s">
        <v>168</v>
      </c>
      <c r="H427" s="28">
        <f>I427+J427+K427+L427</f>
        <v>148</v>
      </c>
      <c r="I427" s="28">
        <v>48</v>
      </c>
      <c r="J427" s="28">
        <v>100</v>
      </c>
      <c r="K427" s="28"/>
      <c r="L427" s="28"/>
    </row>
    <row r="428" spans="1:12" ht="12.75">
      <c r="A428" s="77"/>
      <c r="B428" s="78"/>
      <c r="C428" s="78"/>
      <c r="D428" s="78"/>
      <c r="E428" s="78"/>
      <c r="F428" s="79"/>
      <c r="G428" s="27" t="s">
        <v>169</v>
      </c>
      <c r="H428" s="28">
        <f>I428+J428+K428+L428</f>
        <v>56</v>
      </c>
      <c r="I428" s="28">
        <v>156</v>
      </c>
      <c r="J428" s="28">
        <f>-100</f>
        <v>-100</v>
      </c>
      <c r="K428" s="28"/>
      <c r="L428" s="28"/>
    </row>
    <row r="429" spans="1:12" ht="12.75">
      <c r="A429" s="80"/>
      <c r="B429" s="81"/>
      <c r="C429" s="81"/>
      <c r="D429" s="81"/>
      <c r="E429" s="81"/>
      <c r="F429" s="82"/>
      <c r="G429" s="59" t="s">
        <v>170</v>
      </c>
      <c r="H429" s="60">
        <f>H427+H428</f>
        <v>204</v>
      </c>
      <c r="I429" s="60">
        <f>I427+I428</f>
        <v>204</v>
      </c>
      <c r="J429" s="60">
        <f>J427+J428</f>
        <v>0</v>
      </c>
      <c r="K429" s="60">
        <f>K427+K428</f>
        <v>0</v>
      </c>
      <c r="L429" s="60">
        <f>L427+L428</f>
        <v>0</v>
      </c>
    </row>
    <row r="430" spans="1:12" ht="12.75" customHeight="1">
      <c r="A430" s="98">
        <v>32</v>
      </c>
      <c r="B430" s="101" t="s">
        <v>269</v>
      </c>
      <c r="C430" s="86" t="s">
        <v>187</v>
      </c>
      <c r="D430" s="86" t="s">
        <v>149</v>
      </c>
      <c r="E430" s="86">
        <v>2009</v>
      </c>
      <c r="F430" s="86">
        <v>2010</v>
      </c>
      <c r="G430" s="27" t="s">
        <v>168</v>
      </c>
      <c r="H430" s="28">
        <f>H433</f>
        <v>50</v>
      </c>
      <c r="I430" s="28">
        <f>I433+I436</f>
        <v>50</v>
      </c>
      <c r="J430" s="28">
        <f aca="true" t="shared" si="15" ref="J430:L431">J433</f>
        <v>0</v>
      </c>
      <c r="K430" s="28">
        <f t="shared" si="15"/>
        <v>0</v>
      </c>
      <c r="L430" s="28">
        <f t="shared" si="15"/>
        <v>0</v>
      </c>
    </row>
    <row r="431" spans="1:12" ht="12.75" customHeight="1">
      <c r="A431" s="99"/>
      <c r="B431" s="102"/>
      <c r="C431" s="87"/>
      <c r="D431" s="87"/>
      <c r="E431" s="87"/>
      <c r="F431" s="87"/>
      <c r="G431" s="27" t="s">
        <v>169</v>
      </c>
      <c r="H431" s="28">
        <f>I431+J431+K431+L431</f>
        <v>0</v>
      </c>
      <c r="I431" s="28">
        <f>I434+I437</f>
        <v>0</v>
      </c>
      <c r="J431" s="28">
        <f t="shared" si="15"/>
        <v>0</v>
      </c>
      <c r="K431" s="28">
        <f t="shared" si="15"/>
        <v>0</v>
      </c>
      <c r="L431" s="28">
        <f t="shared" si="15"/>
        <v>0</v>
      </c>
    </row>
    <row r="432" spans="1:12" ht="12.75" customHeight="1">
      <c r="A432" s="100"/>
      <c r="B432" s="103"/>
      <c r="C432" s="88"/>
      <c r="D432" s="88"/>
      <c r="E432" s="88"/>
      <c r="F432" s="88"/>
      <c r="G432" s="57" t="s">
        <v>170</v>
      </c>
      <c r="H432" s="58">
        <f>H430+H431</f>
        <v>50</v>
      </c>
      <c r="I432" s="58">
        <f>I430+I431</f>
        <v>50</v>
      </c>
      <c r="J432" s="58">
        <f>J430+J431</f>
        <v>0</v>
      </c>
      <c r="K432" s="58">
        <f>K430+K431</f>
        <v>0</v>
      </c>
      <c r="L432" s="58">
        <f>L430+L431</f>
        <v>0</v>
      </c>
    </row>
    <row r="433" spans="1:12" ht="12.75">
      <c r="A433" s="74" t="s">
        <v>176</v>
      </c>
      <c r="B433" s="75"/>
      <c r="C433" s="75"/>
      <c r="D433" s="75"/>
      <c r="E433" s="75"/>
      <c r="F433" s="76"/>
      <c r="G433" s="27" t="s">
        <v>168</v>
      </c>
      <c r="H433" s="28">
        <f>I433+J433+K433+L433</f>
        <v>50</v>
      </c>
      <c r="I433" s="28">
        <v>50</v>
      </c>
      <c r="J433" s="28"/>
      <c r="K433" s="28"/>
      <c r="L433" s="28"/>
    </row>
    <row r="434" spans="1:12" ht="12.75">
      <c r="A434" s="77"/>
      <c r="B434" s="78"/>
      <c r="C434" s="78"/>
      <c r="D434" s="78"/>
      <c r="E434" s="78"/>
      <c r="F434" s="79"/>
      <c r="G434" s="27" t="s">
        <v>169</v>
      </c>
      <c r="H434" s="28">
        <f>I434+J434+K434+L434</f>
        <v>-50</v>
      </c>
      <c r="I434" s="28">
        <v>-50</v>
      </c>
      <c r="J434" s="28"/>
      <c r="K434" s="28"/>
      <c r="L434" s="28"/>
    </row>
    <row r="435" spans="1:12" ht="12.75">
      <c r="A435" s="80"/>
      <c r="B435" s="81"/>
      <c r="C435" s="81"/>
      <c r="D435" s="81"/>
      <c r="E435" s="81"/>
      <c r="F435" s="82"/>
      <c r="G435" s="59" t="s">
        <v>170</v>
      </c>
      <c r="H435" s="60">
        <f>H433+H434</f>
        <v>0</v>
      </c>
      <c r="I435" s="60">
        <f>I433+I434</f>
        <v>0</v>
      </c>
      <c r="J435" s="60">
        <f>J433+J434</f>
        <v>0</v>
      </c>
      <c r="K435" s="60">
        <f>K433+K434</f>
        <v>0</v>
      </c>
      <c r="L435" s="60">
        <f>L433+L434</f>
        <v>0</v>
      </c>
    </row>
    <row r="436" spans="1:12" ht="12.75">
      <c r="A436" s="74" t="s">
        <v>171</v>
      </c>
      <c r="B436" s="75"/>
      <c r="C436" s="75"/>
      <c r="D436" s="75"/>
      <c r="E436" s="75"/>
      <c r="F436" s="76"/>
      <c r="G436" s="27" t="s">
        <v>168</v>
      </c>
      <c r="H436" s="28">
        <f>I436+J436+K436+L436</f>
        <v>0</v>
      </c>
      <c r="I436" s="28">
        <v>0</v>
      </c>
      <c r="J436" s="28"/>
      <c r="K436" s="28"/>
      <c r="L436" s="28"/>
    </row>
    <row r="437" spans="1:12" ht="12.75">
      <c r="A437" s="77"/>
      <c r="B437" s="78"/>
      <c r="C437" s="78"/>
      <c r="D437" s="78"/>
      <c r="E437" s="78"/>
      <c r="F437" s="79"/>
      <c r="G437" s="27" t="s">
        <v>169</v>
      </c>
      <c r="H437" s="28">
        <f>I437+J437+K437+L437</f>
        <v>50</v>
      </c>
      <c r="I437" s="28">
        <v>50</v>
      </c>
      <c r="J437" s="28"/>
      <c r="K437" s="28"/>
      <c r="L437" s="28"/>
    </row>
    <row r="438" spans="1:12" ht="12.75">
      <c r="A438" s="80"/>
      <c r="B438" s="81"/>
      <c r="C438" s="81"/>
      <c r="D438" s="81"/>
      <c r="E438" s="81"/>
      <c r="F438" s="82"/>
      <c r="G438" s="59" t="s">
        <v>170</v>
      </c>
      <c r="H438" s="60">
        <f>H436+H437</f>
        <v>50</v>
      </c>
      <c r="I438" s="60">
        <f>I436+I437</f>
        <v>50</v>
      </c>
      <c r="J438" s="60">
        <f>J436+J437</f>
        <v>0</v>
      </c>
      <c r="K438" s="60">
        <f>K436+K437</f>
        <v>0</v>
      </c>
      <c r="L438" s="60">
        <f>L436+L437</f>
        <v>0</v>
      </c>
    </row>
    <row r="439" spans="1:12" ht="12.75" customHeight="1">
      <c r="A439" s="98">
        <v>33</v>
      </c>
      <c r="B439" s="101" t="s">
        <v>269</v>
      </c>
      <c r="C439" s="86" t="s">
        <v>188</v>
      </c>
      <c r="D439" s="86" t="s">
        <v>149</v>
      </c>
      <c r="E439" s="86">
        <v>2010</v>
      </c>
      <c r="F439" s="86">
        <v>2011</v>
      </c>
      <c r="G439" s="27" t="s">
        <v>168</v>
      </c>
      <c r="H439" s="28">
        <f>H442</f>
        <v>200</v>
      </c>
      <c r="I439" s="28">
        <f>I442+I445</f>
        <v>200</v>
      </c>
      <c r="J439" s="28">
        <f aca="true" t="shared" si="16" ref="J439:L440">J442</f>
        <v>0</v>
      </c>
      <c r="K439" s="28">
        <f t="shared" si="16"/>
        <v>0</v>
      </c>
      <c r="L439" s="28">
        <f t="shared" si="16"/>
        <v>0</v>
      </c>
    </row>
    <row r="440" spans="1:12" ht="12.75" customHeight="1">
      <c r="A440" s="99"/>
      <c r="B440" s="102"/>
      <c r="C440" s="87"/>
      <c r="D440" s="87"/>
      <c r="E440" s="87"/>
      <c r="F440" s="87"/>
      <c r="G440" s="27" t="s">
        <v>169</v>
      </c>
      <c r="H440" s="28">
        <f>I440+J440+K440+L440</f>
        <v>0</v>
      </c>
      <c r="I440" s="28">
        <f>I443+I446</f>
        <v>0</v>
      </c>
      <c r="J440" s="28">
        <f t="shared" si="16"/>
        <v>0</v>
      </c>
      <c r="K440" s="28">
        <f t="shared" si="16"/>
        <v>0</v>
      </c>
      <c r="L440" s="28">
        <f t="shared" si="16"/>
        <v>0</v>
      </c>
    </row>
    <row r="441" spans="1:12" ht="12.75" customHeight="1">
      <c r="A441" s="100"/>
      <c r="B441" s="103"/>
      <c r="C441" s="88"/>
      <c r="D441" s="88"/>
      <c r="E441" s="88"/>
      <c r="F441" s="88"/>
      <c r="G441" s="57" t="s">
        <v>170</v>
      </c>
      <c r="H441" s="58">
        <f>H439+H440</f>
        <v>200</v>
      </c>
      <c r="I441" s="58">
        <f>I439+I440</f>
        <v>200</v>
      </c>
      <c r="J441" s="58">
        <f>J439+J440</f>
        <v>0</v>
      </c>
      <c r="K441" s="58">
        <f>K439+K440</f>
        <v>0</v>
      </c>
      <c r="L441" s="58">
        <f>L439+L440</f>
        <v>0</v>
      </c>
    </row>
    <row r="442" spans="1:12" ht="12.75">
      <c r="A442" s="74" t="s">
        <v>171</v>
      </c>
      <c r="B442" s="75"/>
      <c r="C442" s="75"/>
      <c r="D442" s="75"/>
      <c r="E442" s="75"/>
      <c r="F442" s="76"/>
      <c r="G442" s="27" t="s">
        <v>168</v>
      </c>
      <c r="H442" s="28">
        <f>I442+J442+K442+L442</f>
        <v>200</v>
      </c>
      <c r="I442" s="28">
        <v>200</v>
      </c>
      <c r="J442" s="28"/>
      <c r="K442" s="28"/>
      <c r="L442" s="28"/>
    </row>
    <row r="443" spans="1:12" ht="12.75">
      <c r="A443" s="77"/>
      <c r="B443" s="78"/>
      <c r="C443" s="78"/>
      <c r="D443" s="78"/>
      <c r="E443" s="78"/>
      <c r="F443" s="79"/>
      <c r="G443" s="27" t="s">
        <v>169</v>
      </c>
      <c r="H443" s="28">
        <f>I443+J443+K443+L443</f>
        <v>-150</v>
      </c>
      <c r="I443" s="28">
        <v>-150</v>
      </c>
      <c r="J443" s="28"/>
      <c r="K443" s="28"/>
      <c r="L443" s="28"/>
    </row>
    <row r="444" spans="1:12" ht="12.75">
      <c r="A444" s="80"/>
      <c r="B444" s="81"/>
      <c r="C444" s="81"/>
      <c r="D444" s="81"/>
      <c r="E444" s="81"/>
      <c r="F444" s="82"/>
      <c r="G444" s="59" t="s">
        <v>170</v>
      </c>
      <c r="H444" s="60">
        <f>H442+H443</f>
        <v>50</v>
      </c>
      <c r="I444" s="60">
        <f>I442+I443</f>
        <v>50</v>
      </c>
      <c r="J444" s="60">
        <f>J442+J443</f>
        <v>0</v>
      </c>
      <c r="K444" s="60">
        <f>K442+K443</f>
        <v>0</v>
      </c>
      <c r="L444" s="60">
        <f>L442+L443</f>
        <v>0</v>
      </c>
    </row>
    <row r="445" spans="1:12" ht="12.75">
      <c r="A445" s="74" t="s">
        <v>274</v>
      </c>
      <c r="B445" s="75"/>
      <c r="C445" s="75"/>
      <c r="D445" s="75"/>
      <c r="E445" s="75"/>
      <c r="F445" s="76"/>
      <c r="G445" s="27" t="s">
        <v>168</v>
      </c>
      <c r="H445" s="28">
        <f>I445+J445+K445+L445</f>
        <v>0</v>
      </c>
      <c r="I445" s="28">
        <v>0</v>
      </c>
      <c r="J445" s="28"/>
      <c r="K445" s="28"/>
      <c r="L445" s="28"/>
    </row>
    <row r="446" spans="1:12" ht="12.75">
      <c r="A446" s="77"/>
      <c r="B446" s="78"/>
      <c r="C446" s="78"/>
      <c r="D446" s="78"/>
      <c r="E446" s="78"/>
      <c r="F446" s="79"/>
      <c r="G446" s="27" t="s">
        <v>169</v>
      </c>
      <c r="H446" s="28">
        <f>I446+J446+K446+L446</f>
        <v>150</v>
      </c>
      <c r="I446" s="28">
        <v>150</v>
      </c>
      <c r="J446" s="28"/>
      <c r="K446" s="28"/>
      <c r="L446" s="28"/>
    </row>
    <row r="447" spans="1:12" ht="12.75">
      <c r="A447" s="80"/>
      <c r="B447" s="81"/>
      <c r="C447" s="81"/>
      <c r="D447" s="81"/>
      <c r="E447" s="81"/>
      <c r="F447" s="82"/>
      <c r="G447" s="59" t="s">
        <v>170</v>
      </c>
      <c r="H447" s="60">
        <f>H445+H446</f>
        <v>150</v>
      </c>
      <c r="I447" s="60">
        <f>I445+I446</f>
        <v>150</v>
      </c>
      <c r="J447" s="60">
        <f>J445+J446</f>
        <v>0</v>
      </c>
      <c r="K447" s="60">
        <f>K445+K446</f>
        <v>0</v>
      </c>
      <c r="L447" s="60">
        <f>L445+L446</f>
        <v>0</v>
      </c>
    </row>
    <row r="448" spans="1:12" ht="16.5">
      <c r="A448" s="83" t="s">
        <v>25</v>
      </c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5"/>
    </row>
    <row r="449" spans="1:12" ht="12.75" customHeight="1">
      <c r="A449" s="98">
        <v>34</v>
      </c>
      <c r="B449" s="101" t="s">
        <v>269</v>
      </c>
      <c r="C449" s="86" t="s">
        <v>189</v>
      </c>
      <c r="D449" s="86" t="s">
        <v>149</v>
      </c>
      <c r="E449" s="86">
        <v>2009</v>
      </c>
      <c r="F449" s="86">
        <v>2009</v>
      </c>
      <c r="G449" s="27" t="s">
        <v>168</v>
      </c>
      <c r="H449" s="28">
        <f>H452</f>
        <v>150</v>
      </c>
      <c r="I449" s="28">
        <f>I452</f>
        <v>150</v>
      </c>
      <c r="J449" s="28">
        <f>J452</f>
        <v>0</v>
      </c>
      <c r="K449" s="28">
        <f>K452</f>
        <v>0</v>
      </c>
      <c r="L449" s="28">
        <f>L452</f>
        <v>0</v>
      </c>
    </row>
    <row r="450" spans="1:12" ht="12.75" customHeight="1">
      <c r="A450" s="99"/>
      <c r="B450" s="102"/>
      <c r="C450" s="87"/>
      <c r="D450" s="87"/>
      <c r="E450" s="87"/>
      <c r="F450" s="87"/>
      <c r="G450" s="27" t="s">
        <v>169</v>
      </c>
      <c r="H450" s="28">
        <f>I450+J450+K450+L450</f>
        <v>0</v>
      </c>
      <c r="I450" s="28">
        <f>I453</f>
        <v>0</v>
      </c>
      <c r="J450" s="28">
        <f>J453</f>
        <v>0</v>
      </c>
      <c r="K450" s="28">
        <f>K453</f>
        <v>0</v>
      </c>
      <c r="L450" s="28">
        <f>L453</f>
        <v>0</v>
      </c>
    </row>
    <row r="451" spans="1:12" ht="12.75" customHeight="1">
      <c r="A451" s="100"/>
      <c r="B451" s="103"/>
      <c r="C451" s="88"/>
      <c r="D451" s="88"/>
      <c r="E451" s="88"/>
      <c r="F451" s="88"/>
      <c r="G451" s="57" t="s">
        <v>170</v>
      </c>
      <c r="H451" s="58">
        <f>H449+H450</f>
        <v>150</v>
      </c>
      <c r="I451" s="58">
        <f>I449+I450</f>
        <v>150</v>
      </c>
      <c r="J451" s="58">
        <f>J449+J450</f>
        <v>0</v>
      </c>
      <c r="K451" s="58">
        <f>K449+K450</f>
        <v>0</v>
      </c>
      <c r="L451" s="58"/>
    </row>
    <row r="452" spans="1:12" ht="12.75">
      <c r="A452" s="74" t="s">
        <v>176</v>
      </c>
      <c r="B452" s="75"/>
      <c r="C452" s="75"/>
      <c r="D452" s="75"/>
      <c r="E452" s="75"/>
      <c r="F452" s="76"/>
      <c r="G452" s="27" t="s">
        <v>168</v>
      </c>
      <c r="H452" s="28">
        <f>I452+J452+K452+L452</f>
        <v>150</v>
      </c>
      <c r="I452" s="28">
        <v>150</v>
      </c>
      <c r="J452" s="28"/>
      <c r="K452" s="28"/>
      <c r="L452" s="28"/>
    </row>
    <row r="453" spans="1:12" ht="12.75">
      <c r="A453" s="77"/>
      <c r="B453" s="78"/>
      <c r="C453" s="78"/>
      <c r="D453" s="78"/>
      <c r="E453" s="78"/>
      <c r="F453" s="79"/>
      <c r="G453" s="27" t="s">
        <v>169</v>
      </c>
      <c r="H453" s="28">
        <f>I453+J453+K453+L453</f>
        <v>0</v>
      </c>
      <c r="I453" s="28"/>
      <c r="J453" s="28"/>
      <c r="K453" s="28"/>
      <c r="L453" s="28"/>
    </row>
    <row r="454" spans="1:12" ht="12.75">
      <c r="A454" s="80"/>
      <c r="B454" s="81"/>
      <c r="C454" s="81"/>
      <c r="D454" s="81"/>
      <c r="E454" s="81"/>
      <c r="F454" s="82"/>
      <c r="G454" s="59" t="s">
        <v>170</v>
      </c>
      <c r="H454" s="60">
        <f>H452+H453</f>
        <v>150</v>
      </c>
      <c r="I454" s="60">
        <f>I452+I453</f>
        <v>150</v>
      </c>
      <c r="J454" s="60">
        <f>J452+J453</f>
        <v>0</v>
      </c>
      <c r="K454" s="60">
        <f>K452+K453</f>
        <v>0</v>
      </c>
      <c r="L454" s="60">
        <f>L452+L453</f>
        <v>0</v>
      </c>
    </row>
    <row r="455" spans="1:12" ht="12.75" customHeight="1">
      <c r="A455" s="98">
        <v>35</v>
      </c>
      <c r="B455" s="101" t="s">
        <v>269</v>
      </c>
      <c r="C455" s="86" t="s">
        <v>190</v>
      </c>
      <c r="D455" s="86" t="s">
        <v>149</v>
      </c>
      <c r="E455" s="86">
        <v>2009</v>
      </c>
      <c r="F455" s="86">
        <v>2011</v>
      </c>
      <c r="G455" s="27" t="s">
        <v>168</v>
      </c>
      <c r="H455" s="28">
        <f>H458+H461</f>
        <v>200</v>
      </c>
      <c r="I455" s="28">
        <f>I458+I461+I464</f>
        <v>200</v>
      </c>
      <c r="J455" s="28">
        <f aca="true" t="shared" si="17" ref="J455:L456">J458+J461</f>
        <v>0</v>
      </c>
      <c r="K455" s="28">
        <f t="shared" si="17"/>
        <v>0</v>
      </c>
      <c r="L455" s="28">
        <f t="shared" si="17"/>
        <v>0</v>
      </c>
    </row>
    <row r="456" spans="1:12" ht="12.75" customHeight="1">
      <c r="A456" s="99"/>
      <c r="B456" s="102"/>
      <c r="C456" s="87"/>
      <c r="D456" s="87"/>
      <c r="E456" s="87"/>
      <c r="F456" s="87"/>
      <c r="G456" s="27" t="s">
        <v>169</v>
      </c>
      <c r="H456" s="28">
        <f>I456+J456+K456+L456</f>
        <v>0</v>
      </c>
      <c r="I456" s="28">
        <f>I459+I462+I465</f>
        <v>0</v>
      </c>
      <c r="J456" s="28">
        <f t="shared" si="17"/>
        <v>0</v>
      </c>
      <c r="K456" s="28">
        <f t="shared" si="17"/>
        <v>0</v>
      </c>
      <c r="L456" s="28">
        <f t="shared" si="17"/>
        <v>0</v>
      </c>
    </row>
    <row r="457" spans="1:12" ht="12.75" customHeight="1">
      <c r="A457" s="100"/>
      <c r="B457" s="103"/>
      <c r="C457" s="88"/>
      <c r="D457" s="88"/>
      <c r="E457" s="88"/>
      <c r="F457" s="88"/>
      <c r="G457" s="57" t="s">
        <v>170</v>
      </c>
      <c r="H457" s="58">
        <f>H455+H456</f>
        <v>200</v>
      </c>
      <c r="I457" s="58">
        <f>I455+I456</f>
        <v>200</v>
      </c>
      <c r="J457" s="58">
        <f>J455+J456</f>
        <v>0</v>
      </c>
      <c r="K457" s="58">
        <f>K455+K456</f>
        <v>0</v>
      </c>
      <c r="L457" s="58">
        <f>L455+L456</f>
        <v>0</v>
      </c>
    </row>
    <row r="458" spans="1:12" ht="12.75">
      <c r="A458" s="74" t="s">
        <v>176</v>
      </c>
      <c r="B458" s="75"/>
      <c r="C458" s="75"/>
      <c r="D458" s="75"/>
      <c r="E458" s="75"/>
      <c r="F458" s="76"/>
      <c r="G458" s="27" t="s">
        <v>168</v>
      </c>
      <c r="H458" s="28">
        <f>I458+J458+K458+L458</f>
        <v>100</v>
      </c>
      <c r="I458" s="28">
        <v>100</v>
      </c>
      <c r="J458" s="28"/>
      <c r="K458" s="28"/>
      <c r="L458" s="28"/>
    </row>
    <row r="459" spans="1:12" ht="12.75">
      <c r="A459" s="77"/>
      <c r="B459" s="78"/>
      <c r="C459" s="78"/>
      <c r="D459" s="78"/>
      <c r="E459" s="78"/>
      <c r="F459" s="79"/>
      <c r="G459" s="27" t="s">
        <v>169</v>
      </c>
      <c r="H459" s="28">
        <f>I459+J459+K459+L459</f>
        <v>-50</v>
      </c>
      <c r="I459" s="28">
        <v>-50</v>
      </c>
      <c r="J459" s="28"/>
      <c r="K459" s="28"/>
      <c r="L459" s="28"/>
    </row>
    <row r="460" spans="1:12" ht="12.75">
      <c r="A460" s="80"/>
      <c r="B460" s="81"/>
      <c r="C460" s="81"/>
      <c r="D460" s="81"/>
      <c r="E460" s="81"/>
      <c r="F460" s="82"/>
      <c r="G460" s="59" t="s">
        <v>170</v>
      </c>
      <c r="H460" s="60">
        <f>H458+H459</f>
        <v>50</v>
      </c>
      <c r="I460" s="60">
        <f>I458+I459</f>
        <v>50</v>
      </c>
      <c r="J460" s="60">
        <f>J458+J459</f>
        <v>0</v>
      </c>
      <c r="K460" s="60">
        <f>K458+K459</f>
        <v>0</v>
      </c>
      <c r="L460" s="60">
        <f>L458+L459</f>
        <v>0</v>
      </c>
    </row>
    <row r="461" spans="1:12" ht="12.75">
      <c r="A461" s="74" t="s">
        <v>171</v>
      </c>
      <c r="B461" s="75"/>
      <c r="C461" s="75"/>
      <c r="D461" s="75"/>
      <c r="E461" s="75"/>
      <c r="F461" s="76"/>
      <c r="G461" s="27" t="s">
        <v>168</v>
      </c>
      <c r="H461" s="28">
        <f>I461+J461+K461+L461</f>
        <v>100</v>
      </c>
      <c r="I461" s="28">
        <v>100</v>
      </c>
      <c r="J461" s="28"/>
      <c r="K461" s="28"/>
      <c r="L461" s="28"/>
    </row>
    <row r="462" spans="1:12" ht="12.75">
      <c r="A462" s="77"/>
      <c r="B462" s="78"/>
      <c r="C462" s="78"/>
      <c r="D462" s="78"/>
      <c r="E462" s="78"/>
      <c r="F462" s="79"/>
      <c r="G462" s="27" t="s">
        <v>169</v>
      </c>
      <c r="H462" s="28">
        <f>I462+J462+K462+L462</f>
        <v>-100</v>
      </c>
      <c r="I462" s="28">
        <v>-100</v>
      </c>
      <c r="J462" s="28"/>
      <c r="K462" s="28"/>
      <c r="L462" s="28"/>
    </row>
    <row r="463" spans="1:12" ht="12.75">
      <c r="A463" s="80"/>
      <c r="B463" s="81"/>
      <c r="C463" s="81"/>
      <c r="D463" s="81"/>
      <c r="E463" s="81"/>
      <c r="F463" s="82"/>
      <c r="G463" s="59" t="s">
        <v>170</v>
      </c>
      <c r="H463" s="60">
        <f>H461+H462</f>
        <v>0</v>
      </c>
      <c r="I463" s="60">
        <f>I461+I462</f>
        <v>0</v>
      </c>
      <c r="J463" s="60">
        <f>J461+J462</f>
        <v>0</v>
      </c>
      <c r="K463" s="60">
        <f>K461+K462</f>
        <v>0</v>
      </c>
      <c r="L463" s="60">
        <f>L461+L462</f>
        <v>0</v>
      </c>
    </row>
    <row r="464" spans="1:12" ht="12.75">
      <c r="A464" s="74" t="s">
        <v>274</v>
      </c>
      <c r="B464" s="75"/>
      <c r="C464" s="75"/>
      <c r="D464" s="75"/>
      <c r="E464" s="75"/>
      <c r="F464" s="76"/>
      <c r="G464" s="27" t="s">
        <v>168</v>
      </c>
      <c r="H464" s="28">
        <f>I464+J464+K464+L464</f>
        <v>0</v>
      </c>
      <c r="I464" s="28">
        <v>0</v>
      </c>
      <c r="J464" s="28"/>
      <c r="K464" s="28"/>
      <c r="L464" s="28"/>
    </row>
    <row r="465" spans="1:12" ht="12.75">
      <c r="A465" s="77"/>
      <c r="B465" s="78"/>
      <c r="C465" s="78"/>
      <c r="D465" s="78"/>
      <c r="E465" s="78"/>
      <c r="F465" s="79"/>
      <c r="G465" s="27" t="s">
        <v>169</v>
      </c>
      <c r="H465" s="28">
        <f>I465+J465+K465+L465</f>
        <v>150</v>
      </c>
      <c r="I465" s="28">
        <v>150</v>
      </c>
      <c r="J465" s="28"/>
      <c r="K465" s="28"/>
      <c r="L465" s="28"/>
    </row>
    <row r="466" spans="1:12" ht="12.75">
      <c r="A466" s="80"/>
      <c r="B466" s="81"/>
      <c r="C466" s="81"/>
      <c r="D466" s="81"/>
      <c r="E466" s="81"/>
      <c r="F466" s="82"/>
      <c r="G466" s="59" t="s">
        <v>170</v>
      </c>
      <c r="H466" s="60">
        <f>H464+H465</f>
        <v>150</v>
      </c>
      <c r="I466" s="60">
        <f>I464+I465</f>
        <v>150</v>
      </c>
      <c r="J466" s="60">
        <f>J464+J465</f>
        <v>0</v>
      </c>
      <c r="K466" s="60">
        <f>K464+K465</f>
        <v>0</v>
      </c>
      <c r="L466" s="60">
        <f>L464+L465</f>
        <v>0</v>
      </c>
    </row>
    <row r="467" spans="1:12" ht="16.5">
      <c r="A467" s="83" t="s">
        <v>174</v>
      </c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5"/>
    </row>
    <row r="468" spans="1:12" ht="12.75" customHeight="1">
      <c r="A468" s="98">
        <v>36</v>
      </c>
      <c r="B468" s="101" t="s">
        <v>269</v>
      </c>
      <c r="C468" s="86" t="s">
        <v>191</v>
      </c>
      <c r="D468" s="86" t="s">
        <v>149</v>
      </c>
      <c r="E468" s="86">
        <v>2010</v>
      </c>
      <c r="F468" s="86">
        <v>2011</v>
      </c>
      <c r="G468" s="27" t="s">
        <v>168</v>
      </c>
      <c r="H468" s="28">
        <f>H471</f>
        <v>100</v>
      </c>
      <c r="I468" s="28">
        <f>I471+I474</f>
        <v>100</v>
      </c>
      <c r="J468" s="28">
        <f aca="true" t="shared" si="18" ref="J468:L469">J471</f>
        <v>0</v>
      </c>
      <c r="K468" s="28">
        <f t="shared" si="18"/>
        <v>0</v>
      </c>
      <c r="L468" s="28">
        <f t="shared" si="18"/>
        <v>0</v>
      </c>
    </row>
    <row r="469" spans="1:12" ht="12.75" customHeight="1">
      <c r="A469" s="99"/>
      <c r="B469" s="102"/>
      <c r="C469" s="87"/>
      <c r="D469" s="87"/>
      <c r="E469" s="87"/>
      <c r="F469" s="87"/>
      <c r="G469" s="27" t="s">
        <v>169</v>
      </c>
      <c r="H469" s="28">
        <f>I469+J469+K469+L469</f>
        <v>0</v>
      </c>
      <c r="I469" s="28">
        <f>I472+I475</f>
        <v>0</v>
      </c>
      <c r="J469" s="28">
        <f t="shared" si="18"/>
        <v>0</v>
      </c>
      <c r="K469" s="28">
        <f t="shared" si="18"/>
        <v>0</v>
      </c>
      <c r="L469" s="28">
        <f t="shared" si="18"/>
        <v>0</v>
      </c>
    </row>
    <row r="470" spans="1:12" ht="27.75" customHeight="1">
      <c r="A470" s="100"/>
      <c r="B470" s="103"/>
      <c r="C470" s="88"/>
      <c r="D470" s="88"/>
      <c r="E470" s="88"/>
      <c r="F470" s="88"/>
      <c r="G470" s="57" t="s">
        <v>170</v>
      </c>
      <c r="H470" s="58">
        <f>H468+H469</f>
        <v>100</v>
      </c>
      <c r="I470" s="58">
        <f>I468+I469</f>
        <v>100</v>
      </c>
      <c r="J470" s="58">
        <f>J468+J469</f>
        <v>0</v>
      </c>
      <c r="K470" s="58">
        <f>K468+K469</f>
        <v>0</v>
      </c>
      <c r="L470" s="58">
        <f>L468+L469</f>
        <v>0</v>
      </c>
    </row>
    <row r="471" spans="1:12" ht="12.75">
      <c r="A471" s="74" t="s">
        <v>171</v>
      </c>
      <c r="B471" s="75"/>
      <c r="C471" s="75"/>
      <c r="D471" s="75"/>
      <c r="E471" s="75"/>
      <c r="F471" s="76"/>
      <c r="G471" s="27" t="s">
        <v>168</v>
      </c>
      <c r="H471" s="28">
        <f>I471+J471+K471+L471</f>
        <v>100</v>
      </c>
      <c r="I471" s="28">
        <v>100</v>
      </c>
      <c r="J471" s="28"/>
      <c r="K471" s="28"/>
      <c r="L471" s="28"/>
    </row>
    <row r="472" spans="1:12" ht="12.75">
      <c r="A472" s="77"/>
      <c r="B472" s="78"/>
      <c r="C472" s="78"/>
      <c r="D472" s="78"/>
      <c r="E472" s="78"/>
      <c r="F472" s="79"/>
      <c r="G472" s="27" t="s">
        <v>169</v>
      </c>
      <c r="H472" s="28">
        <f>I472+J472+K472+L472</f>
        <v>-70</v>
      </c>
      <c r="I472" s="28">
        <v>-70</v>
      </c>
      <c r="J472" s="28"/>
      <c r="K472" s="28"/>
      <c r="L472" s="28"/>
    </row>
    <row r="473" spans="1:12" ht="12.75">
      <c r="A473" s="80"/>
      <c r="B473" s="81"/>
      <c r="C473" s="81"/>
      <c r="D473" s="81"/>
      <c r="E473" s="81"/>
      <c r="F473" s="82"/>
      <c r="G473" s="59" t="s">
        <v>170</v>
      </c>
      <c r="H473" s="60">
        <f>H471+H472</f>
        <v>30</v>
      </c>
      <c r="I473" s="60">
        <f>I471+I472</f>
        <v>30</v>
      </c>
      <c r="J473" s="60">
        <f>J471+J472</f>
        <v>0</v>
      </c>
      <c r="K473" s="60">
        <f>K471+K472</f>
        <v>0</v>
      </c>
      <c r="L473" s="60">
        <f>L471+L472</f>
        <v>0</v>
      </c>
    </row>
    <row r="474" spans="1:12" ht="12.75">
      <c r="A474" s="74" t="s">
        <v>274</v>
      </c>
      <c r="B474" s="75"/>
      <c r="C474" s="75"/>
      <c r="D474" s="75"/>
      <c r="E474" s="75"/>
      <c r="F474" s="76"/>
      <c r="G474" s="27" t="s">
        <v>168</v>
      </c>
      <c r="H474" s="28">
        <f>I474+J474+K474+L474</f>
        <v>0</v>
      </c>
      <c r="I474" s="28">
        <v>0</v>
      </c>
      <c r="J474" s="28"/>
      <c r="K474" s="28"/>
      <c r="L474" s="28"/>
    </row>
    <row r="475" spans="1:12" ht="12.75">
      <c r="A475" s="77"/>
      <c r="B475" s="78"/>
      <c r="C475" s="78"/>
      <c r="D475" s="78"/>
      <c r="E475" s="78"/>
      <c r="F475" s="79"/>
      <c r="G475" s="27" t="s">
        <v>169</v>
      </c>
      <c r="H475" s="28">
        <f>I475+J475+K475+L475</f>
        <v>70</v>
      </c>
      <c r="I475" s="28">
        <v>70</v>
      </c>
      <c r="J475" s="28"/>
      <c r="K475" s="28"/>
      <c r="L475" s="28"/>
    </row>
    <row r="476" spans="1:12" ht="12.75">
      <c r="A476" s="80"/>
      <c r="B476" s="81"/>
      <c r="C476" s="81"/>
      <c r="D476" s="81"/>
      <c r="E476" s="81"/>
      <c r="F476" s="82"/>
      <c r="G476" s="59" t="s">
        <v>170</v>
      </c>
      <c r="H476" s="60">
        <f>H474+H475</f>
        <v>70</v>
      </c>
      <c r="I476" s="60">
        <f>I474+I475</f>
        <v>70</v>
      </c>
      <c r="J476" s="60">
        <f>J474+J475</f>
        <v>0</v>
      </c>
      <c r="K476" s="60">
        <f>K474+K475</f>
        <v>0</v>
      </c>
      <c r="L476" s="60">
        <f>L474+L475</f>
        <v>0</v>
      </c>
    </row>
    <row r="477" spans="1:12" ht="12.75" customHeight="1">
      <c r="A477" s="98">
        <v>37</v>
      </c>
      <c r="B477" s="101" t="s">
        <v>269</v>
      </c>
      <c r="C477" s="86" t="s">
        <v>192</v>
      </c>
      <c r="D477" s="86" t="s">
        <v>149</v>
      </c>
      <c r="E477" s="86">
        <v>2008</v>
      </c>
      <c r="F477" s="86">
        <v>2008</v>
      </c>
      <c r="G477" s="27" t="s">
        <v>168</v>
      </c>
      <c r="H477" s="28">
        <f>H480</f>
        <v>72</v>
      </c>
      <c r="I477" s="28">
        <f>I480</f>
        <v>72</v>
      </c>
      <c r="J477" s="28">
        <f>J480</f>
        <v>0</v>
      </c>
      <c r="K477" s="28">
        <f>K480</f>
        <v>0</v>
      </c>
      <c r="L477" s="28">
        <f>L480</f>
        <v>0</v>
      </c>
    </row>
    <row r="478" spans="1:12" ht="12.75" customHeight="1">
      <c r="A478" s="99"/>
      <c r="B478" s="102"/>
      <c r="C478" s="87"/>
      <c r="D478" s="87"/>
      <c r="E478" s="87"/>
      <c r="F478" s="87"/>
      <c r="G478" s="27" t="s">
        <v>169</v>
      </c>
      <c r="H478" s="28">
        <f>I478+J478+K478+L478</f>
        <v>0</v>
      </c>
      <c r="I478" s="28">
        <f>I481</f>
        <v>0</v>
      </c>
      <c r="J478" s="28">
        <f>J481</f>
        <v>0</v>
      </c>
      <c r="K478" s="28">
        <f>K481</f>
        <v>0</v>
      </c>
      <c r="L478" s="28">
        <f>L481</f>
        <v>0</v>
      </c>
    </row>
    <row r="479" spans="1:12" ht="12.75" customHeight="1">
      <c r="A479" s="100"/>
      <c r="B479" s="103"/>
      <c r="C479" s="88"/>
      <c r="D479" s="88"/>
      <c r="E479" s="88"/>
      <c r="F479" s="88"/>
      <c r="G479" s="57" t="s">
        <v>170</v>
      </c>
      <c r="H479" s="58">
        <f>H477+H478</f>
        <v>72</v>
      </c>
      <c r="I479" s="58">
        <f>I477+I478</f>
        <v>72</v>
      </c>
      <c r="J479" s="58">
        <f>J477+J478</f>
        <v>0</v>
      </c>
      <c r="K479" s="58">
        <f>K477+K478</f>
        <v>0</v>
      </c>
      <c r="L479" s="58">
        <f>L477+L478</f>
        <v>0</v>
      </c>
    </row>
    <row r="480" spans="1:12" ht="12.75">
      <c r="A480" s="74" t="s">
        <v>177</v>
      </c>
      <c r="B480" s="75"/>
      <c r="C480" s="75"/>
      <c r="D480" s="75"/>
      <c r="E480" s="75"/>
      <c r="F480" s="76"/>
      <c r="G480" s="27" t="s">
        <v>168</v>
      </c>
      <c r="H480" s="28">
        <f>I480+J480+K480+L480</f>
        <v>72</v>
      </c>
      <c r="I480" s="28">
        <v>72</v>
      </c>
      <c r="J480" s="28"/>
      <c r="K480" s="28"/>
      <c r="L480" s="28"/>
    </row>
    <row r="481" spans="1:12" ht="12.75">
      <c r="A481" s="77"/>
      <c r="B481" s="78"/>
      <c r="C481" s="78"/>
      <c r="D481" s="78"/>
      <c r="E481" s="78"/>
      <c r="F481" s="79"/>
      <c r="G481" s="27" t="s">
        <v>169</v>
      </c>
      <c r="H481" s="28">
        <f>I481+J481+K481+L481</f>
        <v>0</v>
      </c>
      <c r="I481" s="28"/>
      <c r="J481" s="28"/>
      <c r="K481" s="28"/>
      <c r="L481" s="28"/>
    </row>
    <row r="482" spans="1:12" ht="12.75">
      <c r="A482" s="80"/>
      <c r="B482" s="81"/>
      <c r="C482" s="81"/>
      <c r="D482" s="81"/>
      <c r="E482" s="81"/>
      <c r="F482" s="82"/>
      <c r="G482" s="59" t="s">
        <v>170</v>
      </c>
      <c r="H482" s="60">
        <f>H480+H481</f>
        <v>72</v>
      </c>
      <c r="I482" s="60">
        <f>I480+I481</f>
        <v>72</v>
      </c>
      <c r="J482" s="60">
        <f>J480+J481</f>
        <v>0</v>
      </c>
      <c r="K482" s="60">
        <f>K480+K481</f>
        <v>0</v>
      </c>
      <c r="L482" s="60">
        <f>L480+L481</f>
        <v>0</v>
      </c>
    </row>
    <row r="483" spans="1:12" ht="16.5">
      <c r="A483" s="83" t="s">
        <v>6</v>
      </c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5"/>
    </row>
    <row r="484" spans="1:12" ht="12.75" customHeight="1">
      <c r="A484" s="98">
        <v>38</v>
      </c>
      <c r="B484" s="101" t="s">
        <v>269</v>
      </c>
      <c r="C484" s="86" t="s">
        <v>193</v>
      </c>
      <c r="D484" s="86" t="s">
        <v>149</v>
      </c>
      <c r="E484" s="86">
        <v>2010</v>
      </c>
      <c r="F484" s="86">
        <v>2011</v>
      </c>
      <c r="G484" s="27" t="s">
        <v>168</v>
      </c>
      <c r="H484" s="28">
        <f>H487</f>
        <v>300</v>
      </c>
      <c r="I484" s="28">
        <f>I487+I490</f>
        <v>300</v>
      </c>
      <c r="J484" s="28">
        <f aca="true" t="shared" si="19" ref="J484:L485">J487</f>
        <v>0</v>
      </c>
      <c r="K484" s="28">
        <f t="shared" si="19"/>
        <v>0</v>
      </c>
      <c r="L484" s="28">
        <f t="shared" si="19"/>
        <v>0</v>
      </c>
    </row>
    <row r="485" spans="1:12" ht="12.75" customHeight="1">
      <c r="A485" s="99"/>
      <c r="B485" s="102"/>
      <c r="C485" s="87"/>
      <c r="D485" s="87"/>
      <c r="E485" s="87"/>
      <c r="F485" s="87"/>
      <c r="G485" s="27" t="s">
        <v>169</v>
      </c>
      <c r="H485" s="28">
        <f>I485+J485+K485+L485</f>
        <v>0</v>
      </c>
      <c r="I485" s="28">
        <f>I488+I491</f>
        <v>0</v>
      </c>
      <c r="J485" s="28">
        <f t="shared" si="19"/>
        <v>0</v>
      </c>
      <c r="K485" s="28">
        <f t="shared" si="19"/>
        <v>0</v>
      </c>
      <c r="L485" s="28">
        <f t="shared" si="19"/>
        <v>0</v>
      </c>
    </row>
    <row r="486" spans="1:12" ht="43.5" customHeight="1">
      <c r="A486" s="100"/>
      <c r="B486" s="103"/>
      <c r="C486" s="88"/>
      <c r="D486" s="88"/>
      <c r="E486" s="88"/>
      <c r="F486" s="88"/>
      <c r="G486" s="57" t="s">
        <v>170</v>
      </c>
      <c r="H486" s="58">
        <f>H484+H485</f>
        <v>300</v>
      </c>
      <c r="I486" s="58">
        <f>I484+I485</f>
        <v>300</v>
      </c>
      <c r="J486" s="58">
        <f>J484+J485</f>
        <v>0</v>
      </c>
      <c r="K486" s="58">
        <f>K484+K485</f>
        <v>0</v>
      </c>
      <c r="L486" s="58">
        <f>L484+L485</f>
        <v>0</v>
      </c>
    </row>
    <row r="487" spans="1:12" ht="12.75">
      <c r="A487" s="74" t="s">
        <v>171</v>
      </c>
      <c r="B487" s="75"/>
      <c r="C487" s="75"/>
      <c r="D487" s="75"/>
      <c r="E487" s="75"/>
      <c r="F487" s="76"/>
      <c r="G487" s="27" t="s">
        <v>168</v>
      </c>
      <c r="H487" s="28">
        <f>I487+J487+K487+L487</f>
        <v>300</v>
      </c>
      <c r="I487" s="28">
        <v>300</v>
      </c>
      <c r="J487" s="28"/>
      <c r="K487" s="28"/>
      <c r="L487" s="28"/>
    </row>
    <row r="488" spans="1:12" ht="12.75">
      <c r="A488" s="77"/>
      <c r="B488" s="78"/>
      <c r="C488" s="78"/>
      <c r="D488" s="78"/>
      <c r="E488" s="78"/>
      <c r="F488" s="79"/>
      <c r="G488" s="27" t="s">
        <v>169</v>
      </c>
      <c r="H488" s="28">
        <f>I488+J488+K488+L488</f>
        <v>-250</v>
      </c>
      <c r="I488" s="28">
        <v>-250</v>
      </c>
      <c r="J488" s="28"/>
      <c r="K488" s="28"/>
      <c r="L488" s="28"/>
    </row>
    <row r="489" spans="1:12" ht="12.75">
      <c r="A489" s="80"/>
      <c r="B489" s="81"/>
      <c r="C489" s="81"/>
      <c r="D489" s="81"/>
      <c r="E489" s="81"/>
      <c r="F489" s="82"/>
      <c r="G489" s="59" t="s">
        <v>170</v>
      </c>
      <c r="H489" s="60">
        <f>H487+H488</f>
        <v>50</v>
      </c>
      <c r="I489" s="60">
        <f>I487+I488</f>
        <v>50</v>
      </c>
      <c r="J489" s="60">
        <f>J487+J488</f>
        <v>0</v>
      </c>
      <c r="K489" s="60">
        <f>K487+K488</f>
        <v>0</v>
      </c>
      <c r="L489" s="60">
        <f>L487+L488</f>
        <v>0</v>
      </c>
    </row>
    <row r="490" spans="1:12" ht="12.75">
      <c r="A490" s="74" t="s">
        <v>274</v>
      </c>
      <c r="B490" s="75"/>
      <c r="C490" s="75"/>
      <c r="D490" s="75"/>
      <c r="E490" s="75"/>
      <c r="F490" s="76"/>
      <c r="G490" s="27" t="s">
        <v>168</v>
      </c>
      <c r="H490" s="28">
        <f>I490+J490+K490+L490</f>
        <v>0</v>
      </c>
      <c r="I490" s="28">
        <v>0</v>
      </c>
      <c r="J490" s="28"/>
      <c r="K490" s="28"/>
      <c r="L490" s="28"/>
    </row>
    <row r="491" spans="1:12" ht="12.75">
      <c r="A491" s="77"/>
      <c r="B491" s="78"/>
      <c r="C491" s="78"/>
      <c r="D491" s="78"/>
      <c r="E491" s="78"/>
      <c r="F491" s="79"/>
      <c r="G491" s="27" t="s">
        <v>169</v>
      </c>
      <c r="H491" s="28">
        <f>I491+J491+K491+L491</f>
        <v>250</v>
      </c>
      <c r="I491" s="28">
        <v>250</v>
      </c>
      <c r="J491" s="28"/>
      <c r="K491" s="28"/>
      <c r="L491" s="28"/>
    </row>
    <row r="492" spans="1:12" ht="12.75">
      <c r="A492" s="80"/>
      <c r="B492" s="81"/>
      <c r="C492" s="81"/>
      <c r="D492" s="81"/>
      <c r="E492" s="81"/>
      <c r="F492" s="82"/>
      <c r="G492" s="59" t="s">
        <v>170</v>
      </c>
      <c r="H492" s="60">
        <f>H490+H491</f>
        <v>250</v>
      </c>
      <c r="I492" s="60">
        <f>I490+I491</f>
        <v>250</v>
      </c>
      <c r="J492" s="60">
        <f>J490+J491</f>
        <v>0</v>
      </c>
      <c r="K492" s="60">
        <f>K490+K491</f>
        <v>0</v>
      </c>
      <c r="L492" s="60">
        <f>L490+L491</f>
        <v>0</v>
      </c>
    </row>
    <row r="493" spans="1:12" ht="12.75" customHeight="1">
      <c r="A493" s="98">
        <v>39</v>
      </c>
      <c r="B493" s="101" t="s">
        <v>269</v>
      </c>
      <c r="C493" s="86" t="s">
        <v>194</v>
      </c>
      <c r="D493" s="86" t="s">
        <v>149</v>
      </c>
      <c r="E493" s="86">
        <v>2010</v>
      </c>
      <c r="F493" s="86">
        <v>2010</v>
      </c>
      <c r="G493" s="27" t="s">
        <v>168</v>
      </c>
      <c r="H493" s="28">
        <f>H496</f>
        <v>150</v>
      </c>
      <c r="I493" s="28">
        <f>I496</f>
        <v>150</v>
      </c>
      <c r="J493" s="28">
        <f>J496</f>
        <v>0</v>
      </c>
      <c r="K493" s="28">
        <f>K496</f>
        <v>0</v>
      </c>
      <c r="L493" s="28">
        <f>L496</f>
        <v>0</v>
      </c>
    </row>
    <row r="494" spans="1:12" ht="12.75" customHeight="1">
      <c r="A494" s="99"/>
      <c r="B494" s="102"/>
      <c r="C494" s="87"/>
      <c r="D494" s="87"/>
      <c r="E494" s="87"/>
      <c r="F494" s="87"/>
      <c r="G494" s="27" t="s">
        <v>169</v>
      </c>
      <c r="H494" s="28">
        <f>I494+J494+K494+L494</f>
        <v>0</v>
      </c>
      <c r="I494" s="28">
        <f>I497</f>
        <v>0</v>
      </c>
      <c r="J494" s="28">
        <f>J497</f>
        <v>0</v>
      </c>
      <c r="K494" s="28">
        <f>K497</f>
        <v>0</v>
      </c>
      <c r="L494" s="28">
        <f>L497</f>
        <v>0</v>
      </c>
    </row>
    <row r="495" spans="1:12" ht="12.75" customHeight="1">
      <c r="A495" s="100"/>
      <c r="B495" s="103"/>
      <c r="C495" s="88"/>
      <c r="D495" s="88"/>
      <c r="E495" s="88"/>
      <c r="F495" s="88"/>
      <c r="G495" s="57" t="s">
        <v>170</v>
      </c>
      <c r="H495" s="58">
        <f>H493+H494</f>
        <v>150</v>
      </c>
      <c r="I495" s="58">
        <f>I493+I494</f>
        <v>150</v>
      </c>
      <c r="J495" s="58">
        <f>J493+J494</f>
        <v>0</v>
      </c>
      <c r="K495" s="58">
        <f>K493+K494</f>
        <v>0</v>
      </c>
      <c r="L495" s="58">
        <f>L493+L494</f>
        <v>0</v>
      </c>
    </row>
    <row r="496" spans="1:12" ht="12.75">
      <c r="A496" s="74" t="s">
        <v>171</v>
      </c>
      <c r="B496" s="75"/>
      <c r="C496" s="75"/>
      <c r="D496" s="75"/>
      <c r="E496" s="75"/>
      <c r="F496" s="76"/>
      <c r="G496" s="27" t="s">
        <v>168</v>
      </c>
      <c r="H496" s="28">
        <f>I496+J496+K496+L496</f>
        <v>150</v>
      </c>
      <c r="I496" s="28">
        <v>150</v>
      </c>
      <c r="J496" s="28"/>
      <c r="K496" s="28"/>
      <c r="L496" s="28"/>
    </row>
    <row r="497" spans="1:12" ht="12.75">
      <c r="A497" s="77"/>
      <c r="B497" s="78"/>
      <c r="C497" s="78"/>
      <c r="D497" s="78"/>
      <c r="E497" s="78"/>
      <c r="F497" s="79"/>
      <c r="G497" s="27" t="s">
        <v>169</v>
      </c>
      <c r="H497" s="28">
        <f>I497+J497+K497+L497</f>
        <v>0</v>
      </c>
      <c r="I497" s="28"/>
      <c r="J497" s="28"/>
      <c r="K497" s="28"/>
      <c r="L497" s="28"/>
    </row>
    <row r="498" spans="1:12" ht="12.75">
      <c r="A498" s="80"/>
      <c r="B498" s="81"/>
      <c r="C498" s="81"/>
      <c r="D498" s="81"/>
      <c r="E498" s="81"/>
      <c r="F498" s="82"/>
      <c r="G498" s="59" t="s">
        <v>170</v>
      </c>
      <c r="H498" s="60">
        <f>H496+H497</f>
        <v>150</v>
      </c>
      <c r="I498" s="60">
        <f>I496+I497</f>
        <v>150</v>
      </c>
      <c r="J498" s="60">
        <f>J496+J497</f>
        <v>0</v>
      </c>
      <c r="K498" s="60">
        <f>K496+K497</f>
        <v>0</v>
      </c>
      <c r="L498" s="60">
        <f>L496+L497</f>
        <v>0</v>
      </c>
    </row>
    <row r="499" spans="1:12" ht="12.75" customHeight="1">
      <c r="A499" s="98">
        <v>40</v>
      </c>
      <c r="B499" s="101" t="s">
        <v>269</v>
      </c>
      <c r="C499" s="86" t="s">
        <v>195</v>
      </c>
      <c r="D499" s="86" t="s">
        <v>149</v>
      </c>
      <c r="E499" s="86">
        <v>2009</v>
      </c>
      <c r="F499" s="86">
        <v>2011</v>
      </c>
      <c r="G499" s="27" t="s">
        <v>168</v>
      </c>
      <c r="H499" s="28">
        <f>H502</f>
        <v>50</v>
      </c>
      <c r="I499" s="28">
        <f>I502+I505+I508</f>
        <v>50</v>
      </c>
      <c r="J499" s="28">
        <f aca="true" t="shared" si="20" ref="J499:L500">J502</f>
        <v>0</v>
      </c>
      <c r="K499" s="28">
        <f t="shared" si="20"/>
        <v>0</v>
      </c>
      <c r="L499" s="28">
        <f t="shared" si="20"/>
        <v>0</v>
      </c>
    </row>
    <row r="500" spans="1:12" ht="12.75" customHeight="1">
      <c r="A500" s="99"/>
      <c r="B500" s="102"/>
      <c r="C500" s="87"/>
      <c r="D500" s="87"/>
      <c r="E500" s="87"/>
      <c r="F500" s="87"/>
      <c r="G500" s="27" t="s">
        <v>169</v>
      </c>
      <c r="H500" s="28">
        <f>I500+J500+K500+L500</f>
        <v>0</v>
      </c>
      <c r="I500" s="28">
        <f>I503+I506+I509</f>
        <v>0</v>
      </c>
      <c r="J500" s="28">
        <f t="shared" si="20"/>
        <v>0</v>
      </c>
      <c r="K500" s="28">
        <f t="shared" si="20"/>
        <v>0</v>
      </c>
      <c r="L500" s="28">
        <f t="shared" si="20"/>
        <v>0</v>
      </c>
    </row>
    <row r="501" spans="1:12" ht="12.75" customHeight="1">
      <c r="A501" s="100"/>
      <c r="B501" s="103"/>
      <c r="C501" s="88"/>
      <c r="D501" s="88"/>
      <c r="E501" s="88"/>
      <c r="F501" s="88"/>
      <c r="G501" s="57" t="s">
        <v>170</v>
      </c>
      <c r="H501" s="58">
        <f>H499+H500</f>
        <v>50</v>
      </c>
      <c r="I501" s="58">
        <f>I499+I500</f>
        <v>50</v>
      </c>
      <c r="J501" s="58">
        <f>J499+J500</f>
        <v>0</v>
      </c>
      <c r="K501" s="58">
        <f>K499+K500</f>
        <v>0</v>
      </c>
      <c r="L501" s="58">
        <f>L499+L500</f>
        <v>0</v>
      </c>
    </row>
    <row r="502" spans="1:12" ht="12.75">
      <c r="A502" s="74" t="s">
        <v>176</v>
      </c>
      <c r="B502" s="75"/>
      <c r="C502" s="75"/>
      <c r="D502" s="75"/>
      <c r="E502" s="75"/>
      <c r="F502" s="76"/>
      <c r="G502" s="27" t="s">
        <v>168</v>
      </c>
      <c r="H502" s="28">
        <f>I502+J502+K502+L502</f>
        <v>50</v>
      </c>
      <c r="I502" s="28">
        <v>50</v>
      </c>
      <c r="J502" s="28"/>
      <c r="K502" s="28"/>
      <c r="L502" s="28"/>
    </row>
    <row r="503" spans="1:12" ht="12.75">
      <c r="A503" s="77"/>
      <c r="B503" s="78"/>
      <c r="C503" s="78"/>
      <c r="D503" s="78"/>
      <c r="E503" s="78"/>
      <c r="F503" s="79"/>
      <c r="G503" s="27" t="s">
        <v>169</v>
      </c>
      <c r="H503" s="28">
        <f>I503+J503+K503+L503</f>
        <v>-50</v>
      </c>
      <c r="I503" s="28">
        <v>-50</v>
      </c>
      <c r="J503" s="28"/>
      <c r="K503" s="28"/>
      <c r="L503" s="28"/>
    </row>
    <row r="504" spans="1:12" ht="12.75">
      <c r="A504" s="80"/>
      <c r="B504" s="81"/>
      <c r="C504" s="81"/>
      <c r="D504" s="81"/>
      <c r="E504" s="81"/>
      <c r="F504" s="82"/>
      <c r="G504" s="59" t="s">
        <v>170</v>
      </c>
      <c r="H504" s="60">
        <f>H502+H503</f>
        <v>0</v>
      </c>
      <c r="I504" s="60">
        <f>I502+I503</f>
        <v>0</v>
      </c>
      <c r="J504" s="60">
        <f>J502+J503</f>
        <v>0</v>
      </c>
      <c r="K504" s="60">
        <f>K502+K503</f>
        <v>0</v>
      </c>
      <c r="L504" s="60">
        <f>L502+L503</f>
        <v>0</v>
      </c>
    </row>
    <row r="505" spans="1:12" ht="12.75" customHeight="1">
      <c r="A505" s="74" t="s">
        <v>171</v>
      </c>
      <c r="B505" s="75"/>
      <c r="C505" s="75"/>
      <c r="D505" s="75"/>
      <c r="E505" s="75"/>
      <c r="F505" s="76"/>
      <c r="G505" s="27" t="s">
        <v>168</v>
      </c>
      <c r="H505" s="28">
        <f>I505+J505+K505+L505</f>
        <v>0</v>
      </c>
      <c r="I505" s="28">
        <v>0</v>
      </c>
      <c r="J505" s="28"/>
      <c r="K505" s="28"/>
      <c r="L505" s="28"/>
    </row>
    <row r="506" spans="1:12" ht="12.75" customHeight="1">
      <c r="A506" s="77"/>
      <c r="B506" s="78"/>
      <c r="C506" s="78"/>
      <c r="D506" s="78"/>
      <c r="E506" s="78"/>
      <c r="F506" s="79"/>
      <c r="G506" s="27" t="s">
        <v>169</v>
      </c>
      <c r="H506" s="28">
        <f>I506+J506+K506+L506</f>
        <v>0</v>
      </c>
      <c r="I506" s="28"/>
      <c r="J506" s="28"/>
      <c r="K506" s="28"/>
      <c r="L506" s="28"/>
    </row>
    <row r="507" spans="1:12" ht="12.75" customHeight="1">
      <c r="A507" s="80"/>
      <c r="B507" s="81"/>
      <c r="C507" s="81"/>
      <c r="D507" s="81"/>
      <c r="E507" s="81"/>
      <c r="F507" s="82"/>
      <c r="G507" s="59" t="s">
        <v>170</v>
      </c>
      <c r="H507" s="60">
        <f>H505+H506</f>
        <v>0</v>
      </c>
      <c r="I507" s="60">
        <f>I505+I506</f>
        <v>0</v>
      </c>
      <c r="J507" s="60">
        <f>J505+J506</f>
        <v>0</v>
      </c>
      <c r="K507" s="60">
        <f>K505+K506</f>
        <v>0</v>
      </c>
      <c r="L507" s="60">
        <f>L505+L506</f>
        <v>0</v>
      </c>
    </row>
    <row r="508" spans="1:12" ht="12.75">
      <c r="A508" s="74" t="s">
        <v>274</v>
      </c>
      <c r="B508" s="75"/>
      <c r="C508" s="75"/>
      <c r="D508" s="75"/>
      <c r="E508" s="75"/>
      <c r="F508" s="76"/>
      <c r="G508" s="27" t="s">
        <v>168</v>
      </c>
      <c r="H508" s="28">
        <f>I508+J508+K508+L508</f>
        <v>0</v>
      </c>
      <c r="I508" s="28">
        <v>0</v>
      </c>
      <c r="J508" s="28"/>
      <c r="K508" s="28"/>
      <c r="L508" s="28"/>
    </row>
    <row r="509" spans="1:12" ht="12.75">
      <c r="A509" s="77"/>
      <c r="B509" s="78"/>
      <c r="C509" s="78"/>
      <c r="D509" s="78"/>
      <c r="E509" s="78"/>
      <c r="F509" s="79"/>
      <c r="G509" s="27" t="s">
        <v>169</v>
      </c>
      <c r="H509" s="28">
        <f>I509+J509+K509+L509</f>
        <v>50</v>
      </c>
      <c r="I509" s="28">
        <v>50</v>
      </c>
      <c r="J509" s="28"/>
      <c r="K509" s="28"/>
      <c r="L509" s="28"/>
    </row>
    <row r="510" spans="1:12" ht="12.75">
      <c r="A510" s="80"/>
      <c r="B510" s="81"/>
      <c r="C510" s="81"/>
      <c r="D510" s="81"/>
      <c r="E510" s="81"/>
      <c r="F510" s="82"/>
      <c r="G510" s="59" t="s">
        <v>170</v>
      </c>
      <c r="H510" s="60">
        <f>H508+H509</f>
        <v>50</v>
      </c>
      <c r="I510" s="60">
        <f>I508+I509</f>
        <v>50</v>
      </c>
      <c r="J510" s="60">
        <f>J508+J509</f>
        <v>0</v>
      </c>
      <c r="K510" s="60">
        <f>K508+K509</f>
        <v>0</v>
      </c>
      <c r="L510" s="60">
        <f>L508+L509</f>
        <v>0</v>
      </c>
    </row>
    <row r="511" spans="1:12" ht="12.75">
      <c r="A511" s="89" t="s">
        <v>7</v>
      </c>
      <c r="B511" s="90"/>
      <c r="C511" s="91"/>
      <c r="D511" s="86" t="s">
        <v>149</v>
      </c>
      <c r="E511" s="86">
        <v>2008</v>
      </c>
      <c r="F511" s="86">
        <v>2011</v>
      </c>
      <c r="G511" s="27" t="s">
        <v>168</v>
      </c>
      <c r="H511" s="28">
        <f>H514+H517+H520</f>
        <v>1420</v>
      </c>
      <c r="I511" s="28">
        <f>I514+I517+I520+I523</f>
        <v>1320</v>
      </c>
      <c r="J511" s="28">
        <f aca="true" t="shared" si="21" ref="J511:L512">J514+J517+J520</f>
        <v>100</v>
      </c>
      <c r="K511" s="28">
        <f t="shared" si="21"/>
        <v>0</v>
      </c>
      <c r="L511" s="28">
        <f t="shared" si="21"/>
        <v>0</v>
      </c>
    </row>
    <row r="512" spans="1:12" ht="12.75">
      <c r="A512" s="92"/>
      <c r="B512" s="93"/>
      <c r="C512" s="94"/>
      <c r="D512" s="87"/>
      <c r="E512" s="87"/>
      <c r="F512" s="87"/>
      <c r="G512" s="27" t="s">
        <v>169</v>
      </c>
      <c r="H512" s="28">
        <f>I512+J512+K512+L512</f>
        <v>56</v>
      </c>
      <c r="I512" s="28">
        <f>I515+I518+I521+I524</f>
        <v>156</v>
      </c>
      <c r="J512" s="28">
        <f t="shared" si="21"/>
        <v>-100</v>
      </c>
      <c r="K512" s="28">
        <f t="shared" si="21"/>
        <v>0</v>
      </c>
      <c r="L512" s="28">
        <f t="shared" si="21"/>
        <v>0</v>
      </c>
    </row>
    <row r="513" spans="1:12" ht="12.75">
      <c r="A513" s="95"/>
      <c r="B513" s="96"/>
      <c r="C513" s="97"/>
      <c r="D513" s="88"/>
      <c r="E513" s="88"/>
      <c r="F513" s="88"/>
      <c r="G513" s="57" t="s">
        <v>170</v>
      </c>
      <c r="H513" s="58">
        <f>H511+H512</f>
        <v>1476</v>
      </c>
      <c r="I513" s="58">
        <f>I511+I512</f>
        <v>1476</v>
      </c>
      <c r="J513" s="58">
        <f>J511+J512</f>
        <v>0</v>
      </c>
      <c r="K513" s="58">
        <f>K511+K512</f>
        <v>0</v>
      </c>
      <c r="L513" s="58">
        <f>L511+L512</f>
        <v>0</v>
      </c>
    </row>
    <row r="514" spans="1:12" ht="12.75">
      <c r="A514" s="74" t="s">
        <v>177</v>
      </c>
      <c r="B514" s="75"/>
      <c r="C514" s="75"/>
      <c r="D514" s="75"/>
      <c r="E514" s="75"/>
      <c r="F514" s="76"/>
      <c r="G514" s="27" t="s">
        <v>168</v>
      </c>
      <c r="H514" s="28">
        <f>I514+J514+K514+L514</f>
        <v>220</v>
      </c>
      <c r="I514" s="28">
        <f aca="true" t="shared" si="22" ref="I514:L515">I480+I427</f>
        <v>120</v>
      </c>
      <c r="J514" s="28">
        <f t="shared" si="22"/>
        <v>100</v>
      </c>
      <c r="K514" s="28">
        <f t="shared" si="22"/>
        <v>0</v>
      </c>
      <c r="L514" s="28">
        <f t="shared" si="22"/>
        <v>0</v>
      </c>
    </row>
    <row r="515" spans="1:12" ht="12.75">
      <c r="A515" s="77"/>
      <c r="B515" s="78"/>
      <c r="C515" s="78"/>
      <c r="D515" s="78"/>
      <c r="E515" s="78"/>
      <c r="F515" s="79"/>
      <c r="G515" s="27" t="s">
        <v>169</v>
      </c>
      <c r="H515" s="28">
        <f>I515+J515+K515+L515</f>
        <v>56</v>
      </c>
      <c r="I515" s="28">
        <f t="shared" si="22"/>
        <v>156</v>
      </c>
      <c r="J515" s="28">
        <f t="shared" si="22"/>
        <v>-100</v>
      </c>
      <c r="K515" s="28">
        <f t="shared" si="22"/>
        <v>0</v>
      </c>
      <c r="L515" s="28">
        <f t="shared" si="22"/>
        <v>0</v>
      </c>
    </row>
    <row r="516" spans="1:12" ht="12.75">
      <c r="A516" s="80"/>
      <c r="B516" s="81"/>
      <c r="C516" s="81"/>
      <c r="D516" s="81"/>
      <c r="E516" s="81"/>
      <c r="F516" s="82"/>
      <c r="G516" s="59" t="s">
        <v>170</v>
      </c>
      <c r="H516" s="60">
        <f>H514+H515</f>
        <v>276</v>
      </c>
      <c r="I516" s="60">
        <f>I514+I515</f>
        <v>276</v>
      </c>
      <c r="J516" s="60">
        <f>J514+J515</f>
        <v>0</v>
      </c>
      <c r="K516" s="60">
        <f>K514+K515</f>
        <v>0</v>
      </c>
      <c r="L516" s="60">
        <f>L514+L515</f>
        <v>0</v>
      </c>
    </row>
    <row r="517" spans="1:12" ht="12.75">
      <c r="A517" s="74" t="s">
        <v>176</v>
      </c>
      <c r="B517" s="75"/>
      <c r="C517" s="75"/>
      <c r="D517" s="75"/>
      <c r="E517" s="75"/>
      <c r="F517" s="76"/>
      <c r="G517" s="27" t="s">
        <v>168</v>
      </c>
      <c r="H517" s="28">
        <f>I517+J517+K517+L517</f>
        <v>350</v>
      </c>
      <c r="I517" s="28">
        <f aca="true" t="shared" si="23" ref="I517:L518">I502+I458+I452+I433</f>
        <v>350</v>
      </c>
      <c r="J517" s="28">
        <f t="shared" si="23"/>
        <v>0</v>
      </c>
      <c r="K517" s="28">
        <f t="shared" si="23"/>
        <v>0</v>
      </c>
      <c r="L517" s="28">
        <f t="shared" si="23"/>
        <v>0</v>
      </c>
    </row>
    <row r="518" spans="1:12" ht="12.75">
      <c r="A518" s="77"/>
      <c r="B518" s="78"/>
      <c r="C518" s="78"/>
      <c r="D518" s="78"/>
      <c r="E518" s="78"/>
      <c r="F518" s="79"/>
      <c r="G518" s="27" t="s">
        <v>169</v>
      </c>
      <c r="H518" s="28">
        <f>I518+J518+K518+L518</f>
        <v>-150</v>
      </c>
      <c r="I518" s="28">
        <f t="shared" si="23"/>
        <v>-150</v>
      </c>
      <c r="J518" s="28">
        <f t="shared" si="23"/>
        <v>0</v>
      </c>
      <c r="K518" s="28">
        <f t="shared" si="23"/>
        <v>0</v>
      </c>
      <c r="L518" s="28">
        <f t="shared" si="23"/>
        <v>0</v>
      </c>
    </row>
    <row r="519" spans="1:12" ht="12.75">
      <c r="A519" s="80"/>
      <c r="B519" s="81"/>
      <c r="C519" s="81"/>
      <c r="D519" s="81"/>
      <c r="E519" s="81"/>
      <c r="F519" s="82"/>
      <c r="G519" s="59" t="s">
        <v>170</v>
      </c>
      <c r="H519" s="60">
        <f>H517+H518</f>
        <v>200</v>
      </c>
      <c r="I519" s="60">
        <f>I517+I518</f>
        <v>200</v>
      </c>
      <c r="J519" s="60">
        <f>J517+J518</f>
        <v>0</v>
      </c>
      <c r="K519" s="60">
        <f>K517+K518</f>
        <v>0</v>
      </c>
      <c r="L519" s="60">
        <f>L517+L518</f>
        <v>0</v>
      </c>
    </row>
    <row r="520" spans="1:12" ht="12.75">
      <c r="A520" s="74" t="s">
        <v>171</v>
      </c>
      <c r="B520" s="75"/>
      <c r="C520" s="75"/>
      <c r="D520" s="75"/>
      <c r="E520" s="75"/>
      <c r="F520" s="76"/>
      <c r="G520" s="27" t="s">
        <v>168</v>
      </c>
      <c r="H520" s="28">
        <f>I520+J520+K520+L520</f>
        <v>850</v>
      </c>
      <c r="I520" s="28">
        <f>I496+I487+I471+I461+I442+I436</f>
        <v>850</v>
      </c>
      <c r="J520" s="28">
        <f aca="true" t="shared" si="24" ref="J520:L521">J496+J487+J471+J461+J442</f>
        <v>0</v>
      </c>
      <c r="K520" s="28">
        <f t="shared" si="24"/>
        <v>0</v>
      </c>
      <c r="L520" s="28">
        <f t="shared" si="24"/>
        <v>0</v>
      </c>
    </row>
    <row r="521" spans="1:12" ht="12.75">
      <c r="A521" s="77"/>
      <c r="B521" s="78"/>
      <c r="C521" s="78"/>
      <c r="D521" s="78"/>
      <c r="E521" s="78"/>
      <c r="F521" s="79"/>
      <c r="G521" s="27" t="s">
        <v>169</v>
      </c>
      <c r="H521" s="28">
        <f>I521+J521+K521+L521</f>
        <v>-520</v>
      </c>
      <c r="I521" s="28">
        <f>I497+I488+I472+I462+I443+I506+I437</f>
        <v>-520</v>
      </c>
      <c r="J521" s="28">
        <f t="shared" si="24"/>
        <v>0</v>
      </c>
      <c r="K521" s="28">
        <f t="shared" si="24"/>
        <v>0</v>
      </c>
      <c r="L521" s="28">
        <f t="shared" si="24"/>
        <v>0</v>
      </c>
    </row>
    <row r="522" spans="1:12" ht="12.75">
      <c r="A522" s="80"/>
      <c r="B522" s="81"/>
      <c r="C522" s="81"/>
      <c r="D522" s="81"/>
      <c r="E522" s="81"/>
      <c r="F522" s="82"/>
      <c r="G522" s="59" t="s">
        <v>170</v>
      </c>
      <c r="H522" s="60">
        <f>H520+H521</f>
        <v>330</v>
      </c>
      <c r="I522" s="60">
        <f>I520+I521</f>
        <v>330</v>
      </c>
      <c r="J522" s="60">
        <f>J520+J521</f>
        <v>0</v>
      </c>
      <c r="K522" s="60">
        <f>K520+K521</f>
        <v>0</v>
      </c>
      <c r="L522" s="60">
        <f>L520+L521</f>
        <v>0</v>
      </c>
    </row>
    <row r="523" spans="1:12" ht="12.75">
      <c r="A523" s="74" t="s">
        <v>274</v>
      </c>
      <c r="B523" s="75"/>
      <c r="C523" s="75"/>
      <c r="D523" s="75"/>
      <c r="E523" s="75"/>
      <c r="F523" s="76"/>
      <c r="G523" s="27" t="s">
        <v>168</v>
      </c>
      <c r="H523" s="28">
        <f>I523+J523+K523+L523</f>
        <v>0</v>
      </c>
      <c r="I523" s="28">
        <f>I508+I490+I474+I464+I445</f>
        <v>0</v>
      </c>
      <c r="J523" s="28">
        <f aca="true" t="shared" si="25" ref="J523:L524">J499+J490+J474+J464+J445</f>
        <v>0</v>
      </c>
      <c r="K523" s="28">
        <f t="shared" si="25"/>
        <v>0</v>
      </c>
      <c r="L523" s="28">
        <f t="shared" si="25"/>
        <v>0</v>
      </c>
    </row>
    <row r="524" spans="1:12" ht="12.75">
      <c r="A524" s="77"/>
      <c r="B524" s="78"/>
      <c r="C524" s="78"/>
      <c r="D524" s="78"/>
      <c r="E524" s="78"/>
      <c r="F524" s="79"/>
      <c r="G524" s="27" t="s">
        <v>169</v>
      </c>
      <c r="H524" s="28">
        <f>I524+J524+K524+L524</f>
        <v>670</v>
      </c>
      <c r="I524" s="28">
        <f>I509+I491+I475+I465+I446</f>
        <v>670</v>
      </c>
      <c r="J524" s="28">
        <f t="shared" si="25"/>
        <v>0</v>
      </c>
      <c r="K524" s="28">
        <f t="shared" si="25"/>
        <v>0</v>
      </c>
      <c r="L524" s="28">
        <f t="shared" si="25"/>
        <v>0</v>
      </c>
    </row>
    <row r="525" spans="1:12" ht="12.75">
      <c r="A525" s="80"/>
      <c r="B525" s="81"/>
      <c r="C525" s="81"/>
      <c r="D525" s="81"/>
      <c r="E525" s="81"/>
      <c r="F525" s="82"/>
      <c r="G525" s="59" t="s">
        <v>170</v>
      </c>
      <c r="H525" s="60">
        <f>H523+H524</f>
        <v>670</v>
      </c>
      <c r="I525" s="60">
        <f>I523+I524</f>
        <v>670</v>
      </c>
      <c r="J525" s="60">
        <f>J523+J524</f>
        <v>0</v>
      </c>
      <c r="K525" s="60">
        <f>K523+K524</f>
        <v>0</v>
      </c>
      <c r="L525" s="60">
        <f>L523+L524</f>
        <v>0</v>
      </c>
    </row>
    <row r="526" spans="1:12" ht="16.5">
      <c r="A526" s="83" t="s">
        <v>8</v>
      </c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5"/>
    </row>
    <row r="527" spans="1:12" ht="16.5">
      <c r="A527" s="83" t="s">
        <v>196</v>
      </c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5"/>
    </row>
    <row r="528" spans="1:12" ht="12.75" customHeight="1">
      <c r="A528" s="98">
        <v>41</v>
      </c>
      <c r="B528" s="101" t="s">
        <v>269</v>
      </c>
      <c r="C528" s="86" t="s">
        <v>197</v>
      </c>
      <c r="D528" s="86" t="s">
        <v>149</v>
      </c>
      <c r="E528" s="86">
        <v>2009</v>
      </c>
      <c r="F528" s="86">
        <v>2011</v>
      </c>
      <c r="G528" s="27" t="s">
        <v>168</v>
      </c>
      <c r="H528" s="28">
        <f>H531+H534</f>
        <v>300</v>
      </c>
      <c r="I528" s="28">
        <f>I531+I534+I537</f>
        <v>300</v>
      </c>
      <c r="J528" s="28">
        <f aca="true" t="shared" si="26" ref="J528:L529">J531+J534</f>
        <v>0</v>
      </c>
      <c r="K528" s="28">
        <f t="shared" si="26"/>
        <v>0</v>
      </c>
      <c r="L528" s="28">
        <f t="shared" si="26"/>
        <v>0</v>
      </c>
    </row>
    <row r="529" spans="1:12" ht="12.75" customHeight="1">
      <c r="A529" s="99"/>
      <c r="B529" s="102"/>
      <c r="C529" s="87"/>
      <c r="D529" s="87"/>
      <c r="E529" s="87"/>
      <c r="F529" s="87"/>
      <c r="G529" s="27" t="s">
        <v>169</v>
      </c>
      <c r="H529" s="28">
        <f>I529+J529+K529+L529</f>
        <v>0</v>
      </c>
      <c r="I529" s="28">
        <f>I532+I535+I538</f>
        <v>0</v>
      </c>
      <c r="J529" s="28">
        <f t="shared" si="26"/>
        <v>0</v>
      </c>
      <c r="K529" s="28">
        <f t="shared" si="26"/>
        <v>0</v>
      </c>
      <c r="L529" s="28">
        <f t="shared" si="26"/>
        <v>0</v>
      </c>
    </row>
    <row r="530" spans="1:12" ht="12.75" customHeight="1">
      <c r="A530" s="100"/>
      <c r="B530" s="103"/>
      <c r="C530" s="88"/>
      <c r="D530" s="88"/>
      <c r="E530" s="88"/>
      <c r="F530" s="88"/>
      <c r="G530" s="57" t="s">
        <v>170</v>
      </c>
      <c r="H530" s="58">
        <f>H528+H529</f>
        <v>300</v>
      </c>
      <c r="I530" s="58">
        <f>I528+I529</f>
        <v>300</v>
      </c>
      <c r="J530" s="58">
        <f>J528+J529</f>
        <v>0</v>
      </c>
      <c r="K530" s="58">
        <f>K528+K529</f>
        <v>0</v>
      </c>
      <c r="L530" s="58">
        <f>L528+L529</f>
        <v>0</v>
      </c>
    </row>
    <row r="531" spans="1:12" ht="12.75">
      <c r="A531" s="74" t="s">
        <v>176</v>
      </c>
      <c r="B531" s="75"/>
      <c r="C531" s="75"/>
      <c r="D531" s="75"/>
      <c r="E531" s="75"/>
      <c r="F531" s="76"/>
      <c r="G531" s="27" t="s">
        <v>168</v>
      </c>
      <c r="H531" s="28">
        <f>I531+J531+K531+L531</f>
        <v>150</v>
      </c>
      <c r="I531" s="28">
        <v>150</v>
      </c>
      <c r="J531" s="28"/>
      <c r="K531" s="28"/>
      <c r="L531" s="28"/>
    </row>
    <row r="532" spans="1:12" ht="12.75">
      <c r="A532" s="77"/>
      <c r="B532" s="78"/>
      <c r="C532" s="78"/>
      <c r="D532" s="78"/>
      <c r="E532" s="78"/>
      <c r="F532" s="79"/>
      <c r="G532" s="27" t="s">
        <v>169</v>
      </c>
      <c r="H532" s="28">
        <f>I532+J532+K532+L532</f>
        <v>-100</v>
      </c>
      <c r="I532" s="28">
        <v>-100</v>
      </c>
      <c r="J532" s="28"/>
      <c r="K532" s="28"/>
      <c r="L532" s="28"/>
    </row>
    <row r="533" spans="1:12" ht="12.75">
      <c r="A533" s="80"/>
      <c r="B533" s="81"/>
      <c r="C533" s="81"/>
      <c r="D533" s="81"/>
      <c r="E533" s="81"/>
      <c r="F533" s="82"/>
      <c r="G533" s="59" t="s">
        <v>170</v>
      </c>
      <c r="H533" s="60">
        <f>H531+H532</f>
        <v>50</v>
      </c>
      <c r="I533" s="60">
        <f>I531+I532</f>
        <v>50</v>
      </c>
      <c r="J533" s="60">
        <f>J531+J532</f>
        <v>0</v>
      </c>
      <c r="K533" s="60">
        <f>K531+K532</f>
        <v>0</v>
      </c>
      <c r="L533" s="60">
        <f>L531+L532</f>
        <v>0</v>
      </c>
    </row>
    <row r="534" spans="1:12" ht="12.75">
      <c r="A534" s="74" t="s">
        <v>171</v>
      </c>
      <c r="B534" s="75"/>
      <c r="C534" s="75"/>
      <c r="D534" s="75"/>
      <c r="E534" s="75"/>
      <c r="F534" s="76"/>
      <c r="G534" s="27" t="s">
        <v>168</v>
      </c>
      <c r="H534" s="28">
        <f>I534+J534+K534+L534</f>
        <v>150</v>
      </c>
      <c r="I534" s="28">
        <v>150</v>
      </c>
      <c r="J534" s="28"/>
      <c r="K534" s="28"/>
      <c r="L534" s="28"/>
    </row>
    <row r="535" spans="1:12" ht="12.75">
      <c r="A535" s="77"/>
      <c r="B535" s="78"/>
      <c r="C535" s="78"/>
      <c r="D535" s="78"/>
      <c r="E535" s="78"/>
      <c r="F535" s="79"/>
      <c r="G535" s="27" t="s">
        <v>169</v>
      </c>
      <c r="H535" s="28">
        <f>I535+J535+K535+L535</f>
        <v>-150</v>
      </c>
      <c r="I535" s="28">
        <v>-150</v>
      </c>
      <c r="J535" s="28"/>
      <c r="K535" s="28"/>
      <c r="L535" s="28"/>
    </row>
    <row r="536" spans="1:12" ht="12.75">
      <c r="A536" s="80"/>
      <c r="B536" s="81"/>
      <c r="C536" s="81"/>
      <c r="D536" s="81"/>
      <c r="E536" s="81"/>
      <c r="F536" s="82"/>
      <c r="G536" s="59" t="s">
        <v>170</v>
      </c>
      <c r="H536" s="60">
        <f>H534+H535</f>
        <v>0</v>
      </c>
      <c r="I536" s="60">
        <f>I534+I535</f>
        <v>0</v>
      </c>
      <c r="J536" s="60">
        <f>J534+J535</f>
        <v>0</v>
      </c>
      <c r="K536" s="60">
        <f>K534+K535</f>
        <v>0</v>
      </c>
      <c r="L536" s="60">
        <f>L534+L535</f>
        <v>0</v>
      </c>
    </row>
    <row r="537" spans="1:12" ht="12.75">
      <c r="A537" s="74" t="s">
        <v>274</v>
      </c>
      <c r="B537" s="75"/>
      <c r="C537" s="75"/>
      <c r="D537" s="75"/>
      <c r="E537" s="75"/>
      <c r="F537" s="76"/>
      <c r="G537" s="27" t="s">
        <v>168</v>
      </c>
      <c r="H537" s="28">
        <f>I537+J537+K537+L537</f>
        <v>0</v>
      </c>
      <c r="I537" s="28">
        <v>0</v>
      </c>
      <c r="J537" s="28"/>
      <c r="K537" s="28"/>
      <c r="L537" s="28"/>
    </row>
    <row r="538" spans="1:12" ht="12.75">
      <c r="A538" s="77"/>
      <c r="B538" s="78"/>
      <c r="C538" s="78"/>
      <c r="D538" s="78"/>
      <c r="E538" s="78"/>
      <c r="F538" s="79"/>
      <c r="G538" s="27" t="s">
        <v>169</v>
      </c>
      <c r="H538" s="28">
        <f>I538+J538+K538+L538</f>
        <v>250</v>
      </c>
      <c r="I538" s="28">
        <v>250</v>
      </c>
      <c r="J538" s="28"/>
      <c r="K538" s="28"/>
      <c r="L538" s="28"/>
    </row>
    <row r="539" spans="1:12" ht="12.75">
      <c r="A539" s="80"/>
      <c r="B539" s="81"/>
      <c r="C539" s="81"/>
      <c r="D539" s="81"/>
      <c r="E539" s="81"/>
      <c r="F539" s="82"/>
      <c r="G539" s="59" t="s">
        <v>170</v>
      </c>
      <c r="H539" s="60">
        <f>H537+H538</f>
        <v>250</v>
      </c>
      <c r="I539" s="60">
        <f>I537+I538</f>
        <v>250</v>
      </c>
      <c r="J539" s="60">
        <f>J537+J538</f>
        <v>0</v>
      </c>
      <c r="K539" s="60">
        <f>K537+K538</f>
        <v>0</v>
      </c>
      <c r="L539" s="60">
        <f>L537+L538</f>
        <v>0</v>
      </c>
    </row>
    <row r="540" spans="1:12" ht="12.75">
      <c r="A540" s="89" t="s">
        <v>13</v>
      </c>
      <c r="B540" s="90"/>
      <c r="C540" s="91"/>
      <c r="D540" s="86" t="s">
        <v>149</v>
      </c>
      <c r="E540" s="86">
        <v>2008</v>
      </c>
      <c r="F540" s="86">
        <v>2011</v>
      </c>
      <c r="G540" s="27" t="s">
        <v>168</v>
      </c>
      <c r="H540" s="28">
        <f>H543+H546+H549</f>
        <v>300</v>
      </c>
      <c r="I540" s="28">
        <f>I543+I546+I549+I552</f>
        <v>300</v>
      </c>
      <c r="J540" s="28">
        <f aca="true" t="shared" si="27" ref="J540:L541">J543+J546+J549</f>
        <v>0</v>
      </c>
      <c r="K540" s="28">
        <f t="shared" si="27"/>
        <v>0</v>
      </c>
      <c r="L540" s="28">
        <f t="shared" si="27"/>
        <v>0</v>
      </c>
    </row>
    <row r="541" spans="1:12" ht="12.75">
      <c r="A541" s="92"/>
      <c r="B541" s="93"/>
      <c r="C541" s="94"/>
      <c r="D541" s="87"/>
      <c r="E541" s="87"/>
      <c r="F541" s="87"/>
      <c r="G541" s="27" t="s">
        <v>169</v>
      </c>
      <c r="H541" s="28">
        <f>I541+J541+K541+L541</f>
        <v>0</v>
      </c>
      <c r="I541" s="28">
        <f>I544+I547+I550+I553</f>
        <v>0</v>
      </c>
      <c r="J541" s="28">
        <f t="shared" si="27"/>
        <v>0</v>
      </c>
      <c r="K541" s="28">
        <f t="shared" si="27"/>
        <v>0</v>
      </c>
      <c r="L541" s="28">
        <f t="shared" si="27"/>
        <v>0</v>
      </c>
    </row>
    <row r="542" spans="1:12" ht="12.75">
      <c r="A542" s="95"/>
      <c r="B542" s="96"/>
      <c r="C542" s="97"/>
      <c r="D542" s="88"/>
      <c r="E542" s="88"/>
      <c r="F542" s="88"/>
      <c r="G542" s="57" t="s">
        <v>170</v>
      </c>
      <c r="H542" s="58">
        <f>H540+H541</f>
        <v>300</v>
      </c>
      <c r="I542" s="58">
        <f>I540+I541</f>
        <v>300</v>
      </c>
      <c r="J542" s="58">
        <f>J540+J541</f>
        <v>0</v>
      </c>
      <c r="K542" s="58">
        <f>K540+K541</f>
        <v>0</v>
      </c>
      <c r="L542" s="58">
        <f>L540+L541</f>
        <v>0</v>
      </c>
    </row>
    <row r="543" spans="1:12" ht="12.75">
      <c r="A543" s="74" t="s">
        <v>177</v>
      </c>
      <c r="B543" s="75"/>
      <c r="C543" s="75"/>
      <c r="D543" s="75"/>
      <c r="E543" s="75"/>
      <c r="F543" s="76"/>
      <c r="G543" s="27" t="s">
        <v>168</v>
      </c>
      <c r="H543" s="28">
        <f>I543+J543+K543+L543</f>
        <v>0</v>
      </c>
      <c r="I543" s="28"/>
      <c r="J543" s="28"/>
      <c r="K543" s="28"/>
      <c r="L543" s="28"/>
    </row>
    <row r="544" spans="1:12" ht="12.75">
      <c r="A544" s="77"/>
      <c r="B544" s="78"/>
      <c r="C544" s="78"/>
      <c r="D544" s="78"/>
      <c r="E544" s="78"/>
      <c r="F544" s="79"/>
      <c r="G544" s="27" t="s">
        <v>169</v>
      </c>
      <c r="H544" s="28">
        <f>I544+J544+K544+L544</f>
        <v>0</v>
      </c>
      <c r="I544" s="28"/>
      <c r="J544" s="28"/>
      <c r="K544" s="28"/>
      <c r="L544" s="28"/>
    </row>
    <row r="545" spans="1:12" ht="12.75">
      <c r="A545" s="80"/>
      <c r="B545" s="81"/>
      <c r="C545" s="81"/>
      <c r="D545" s="81"/>
      <c r="E545" s="81"/>
      <c r="F545" s="82"/>
      <c r="G545" s="59" t="s">
        <v>170</v>
      </c>
      <c r="H545" s="60">
        <f>H543+H544</f>
        <v>0</v>
      </c>
      <c r="I545" s="60">
        <f>I543+I544</f>
        <v>0</v>
      </c>
      <c r="J545" s="60">
        <f>J543+J544</f>
        <v>0</v>
      </c>
      <c r="K545" s="60">
        <f>K543+K544</f>
        <v>0</v>
      </c>
      <c r="L545" s="60">
        <f>L543+L544</f>
        <v>0</v>
      </c>
    </row>
    <row r="546" spans="1:12" ht="12.75">
      <c r="A546" s="74" t="s">
        <v>176</v>
      </c>
      <c r="B546" s="75"/>
      <c r="C546" s="75"/>
      <c r="D546" s="75"/>
      <c r="E546" s="75"/>
      <c r="F546" s="76"/>
      <c r="G546" s="27" t="s">
        <v>168</v>
      </c>
      <c r="H546" s="28">
        <f>I546+J546+K546+L546</f>
        <v>150</v>
      </c>
      <c r="I546" s="28">
        <f aca="true" t="shared" si="28" ref="I546:L547">I531</f>
        <v>150</v>
      </c>
      <c r="J546" s="28">
        <f t="shared" si="28"/>
        <v>0</v>
      </c>
      <c r="K546" s="28">
        <f t="shared" si="28"/>
        <v>0</v>
      </c>
      <c r="L546" s="28">
        <f t="shared" si="28"/>
        <v>0</v>
      </c>
    </row>
    <row r="547" spans="1:12" ht="12.75">
      <c r="A547" s="77"/>
      <c r="B547" s="78"/>
      <c r="C547" s="78"/>
      <c r="D547" s="78"/>
      <c r="E547" s="78"/>
      <c r="F547" s="79"/>
      <c r="G547" s="27" t="s">
        <v>169</v>
      </c>
      <c r="H547" s="28">
        <f>I547+J547+K547+L547</f>
        <v>-100</v>
      </c>
      <c r="I547" s="28">
        <f t="shared" si="28"/>
        <v>-100</v>
      </c>
      <c r="J547" s="28">
        <f t="shared" si="28"/>
        <v>0</v>
      </c>
      <c r="K547" s="28">
        <f t="shared" si="28"/>
        <v>0</v>
      </c>
      <c r="L547" s="28">
        <f t="shared" si="28"/>
        <v>0</v>
      </c>
    </row>
    <row r="548" spans="1:12" ht="12.75">
      <c r="A548" s="80"/>
      <c r="B548" s="81"/>
      <c r="C548" s="81"/>
      <c r="D548" s="81"/>
      <c r="E548" s="81"/>
      <c r="F548" s="82"/>
      <c r="G548" s="59" t="s">
        <v>170</v>
      </c>
      <c r="H548" s="60">
        <f>H546+H547</f>
        <v>50</v>
      </c>
      <c r="I548" s="60">
        <f>I546+I547</f>
        <v>50</v>
      </c>
      <c r="J548" s="60">
        <f>J546+J547</f>
        <v>0</v>
      </c>
      <c r="K548" s="60">
        <f>K546+K547</f>
        <v>0</v>
      </c>
      <c r="L548" s="60">
        <f>L546+L547</f>
        <v>0</v>
      </c>
    </row>
    <row r="549" spans="1:12" ht="12.75">
      <c r="A549" s="74" t="s">
        <v>171</v>
      </c>
      <c r="B549" s="75"/>
      <c r="C549" s="75"/>
      <c r="D549" s="75"/>
      <c r="E549" s="75"/>
      <c r="F549" s="76"/>
      <c r="G549" s="27" t="s">
        <v>168</v>
      </c>
      <c r="H549" s="28">
        <f>I549+J549+K549+L549</f>
        <v>150</v>
      </c>
      <c r="I549" s="28">
        <f aca="true" t="shared" si="29" ref="I549:L550">I534</f>
        <v>150</v>
      </c>
      <c r="J549" s="28">
        <f t="shared" si="29"/>
        <v>0</v>
      </c>
      <c r="K549" s="28">
        <f t="shared" si="29"/>
        <v>0</v>
      </c>
      <c r="L549" s="28">
        <f t="shared" si="29"/>
        <v>0</v>
      </c>
    </row>
    <row r="550" spans="1:12" ht="12.75">
      <c r="A550" s="77"/>
      <c r="B550" s="78"/>
      <c r="C550" s="78"/>
      <c r="D550" s="78"/>
      <c r="E550" s="78"/>
      <c r="F550" s="79"/>
      <c r="G550" s="27" t="s">
        <v>169</v>
      </c>
      <c r="H550" s="28">
        <f>I550+J550+K550+L550</f>
        <v>-150</v>
      </c>
      <c r="I550" s="28">
        <f t="shared" si="29"/>
        <v>-150</v>
      </c>
      <c r="J550" s="28">
        <f t="shared" si="29"/>
        <v>0</v>
      </c>
      <c r="K550" s="28">
        <f t="shared" si="29"/>
        <v>0</v>
      </c>
      <c r="L550" s="28">
        <f t="shared" si="29"/>
        <v>0</v>
      </c>
    </row>
    <row r="551" spans="1:12" ht="12.75">
      <c r="A551" s="80"/>
      <c r="B551" s="81"/>
      <c r="C551" s="81"/>
      <c r="D551" s="81"/>
      <c r="E551" s="81"/>
      <c r="F551" s="82"/>
      <c r="G551" s="59" t="s">
        <v>170</v>
      </c>
      <c r="H551" s="60">
        <f>H549+H550</f>
        <v>0</v>
      </c>
      <c r="I551" s="60">
        <f>I549+I550</f>
        <v>0</v>
      </c>
      <c r="J551" s="60">
        <f>J549+J550</f>
        <v>0</v>
      </c>
      <c r="K551" s="60">
        <f>K549+K550</f>
        <v>0</v>
      </c>
      <c r="L551" s="60">
        <f>L549+L550</f>
        <v>0</v>
      </c>
    </row>
    <row r="552" spans="1:12" ht="12.75">
      <c r="A552" s="74" t="s">
        <v>274</v>
      </c>
      <c r="B552" s="75"/>
      <c r="C552" s="75"/>
      <c r="D552" s="75"/>
      <c r="E552" s="75"/>
      <c r="F552" s="76"/>
      <c r="G552" s="27" t="s">
        <v>168</v>
      </c>
      <c r="H552" s="28">
        <f>I552+J552+K552+L552</f>
        <v>0</v>
      </c>
      <c r="I552" s="28">
        <f aca="true" t="shared" si="30" ref="I552:L553">I537</f>
        <v>0</v>
      </c>
      <c r="J552" s="28">
        <f t="shared" si="30"/>
        <v>0</v>
      </c>
      <c r="K552" s="28">
        <f t="shared" si="30"/>
        <v>0</v>
      </c>
      <c r="L552" s="28">
        <f t="shared" si="30"/>
        <v>0</v>
      </c>
    </row>
    <row r="553" spans="1:12" ht="12.75">
      <c r="A553" s="77"/>
      <c r="B553" s="78"/>
      <c r="C553" s="78"/>
      <c r="D553" s="78"/>
      <c r="E553" s="78"/>
      <c r="F553" s="79"/>
      <c r="G553" s="27" t="s">
        <v>169</v>
      </c>
      <c r="H553" s="28">
        <f>I553+J553+K553+L553</f>
        <v>250</v>
      </c>
      <c r="I553" s="28">
        <f t="shared" si="30"/>
        <v>250</v>
      </c>
      <c r="J553" s="28">
        <f t="shared" si="30"/>
        <v>0</v>
      </c>
      <c r="K553" s="28">
        <f t="shared" si="30"/>
        <v>0</v>
      </c>
      <c r="L553" s="28">
        <f t="shared" si="30"/>
        <v>0</v>
      </c>
    </row>
    <row r="554" spans="1:12" ht="12.75">
      <c r="A554" s="80"/>
      <c r="B554" s="81"/>
      <c r="C554" s="81"/>
      <c r="D554" s="81"/>
      <c r="E554" s="81"/>
      <c r="F554" s="82"/>
      <c r="G554" s="59" t="s">
        <v>170</v>
      </c>
      <c r="H554" s="60">
        <f>H552+H553</f>
        <v>250</v>
      </c>
      <c r="I554" s="60">
        <f>I552+I553</f>
        <v>250</v>
      </c>
      <c r="J554" s="60">
        <f>J552+J553</f>
        <v>0</v>
      </c>
      <c r="K554" s="60">
        <f>K552+K553</f>
        <v>0</v>
      </c>
      <c r="L554" s="60">
        <f>L552+L553</f>
        <v>0</v>
      </c>
    </row>
    <row r="555" spans="1:12" ht="16.5">
      <c r="A555" s="83" t="s">
        <v>14</v>
      </c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5"/>
    </row>
    <row r="556" spans="1:12" ht="16.5">
      <c r="A556" s="83" t="s">
        <v>15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5"/>
    </row>
    <row r="557" spans="1:12" ht="12.75" customHeight="1">
      <c r="A557" s="98">
        <v>42</v>
      </c>
      <c r="B557" s="101" t="s">
        <v>269</v>
      </c>
      <c r="C557" s="86" t="s">
        <v>198</v>
      </c>
      <c r="D557" s="86" t="s">
        <v>149</v>
      </c>
      <c r="E557" s="86">
        <v>2010</v>
      </c>
      <c r="F557" s="86">
        <v>2011</v>
      </c>
      <c r="G557" s="27" t="s">
        <v>168</v>
      </c>
      <c r="H557" s="28">
        <f>H560</f>
        <v>150</v>
      </c>
      <c r="I557" s="28">
        <f>I560+I563</f>
        <v>150</v>
      </c>
      <c r="J557" s="28">
        <f aca="true" t="shared" si="31" ref="J557:L558">J560</f>
        <v>0</v>
      </c>
      <c r="K557" s="28">
        <f t="shared" si="31"/>
        <v>0</v>
      </c>
      <c r="L557" s="28">
        <f t="shared" si="31"/>
        <v>0</v>
      </c>
    </row>
    <row r="558" spans="1:12" ht="12.75" customHeight="1">
      <c r="A558" s="99"/>
      <c r="B558" s="102"/>
      <c r="C558" s="87"/>
      <c r="D558" s="87"/>
      <c r="E558" s="87"/>
      <c r="F558" s="87"/>
      <c r="G558" s="27" t="s">
        <v>169</v>
      </c>
      <c r="H558" s="28">
        <f>I558+J558+K558+L558</f>
        <v>0</v>
      </c>
      <c r="I558" s="28">
        <f>I561+I564</f>
        <v>0</v>
      </c>
      <c r="J558" s="28">
        <f t="shared" si="31"/>
        <v>0</v>
      </c>
      <c r="K558" s="28">
        <f t="shared" si="31"/>
        <v>0</v>
      </c>
      <c r="L558" s="28">
        <f t="shared" si="31"/>
        <v>0</v>
      </c>
    </row>
    <row r="559" spans="1:12" ht="12.75" customHeight="1">
      <c r="A559" s="100"/>
      <c r="B559" s="103"/>
      <c r="C559" s="88"/>
      <c r="D559" s="88"/>
      <c r="E559" s="88"/>
      <c r="F559" s="88"/>
      <c r="G559" s="57" t="s">
        <v>170</v>
      </c>
      <c r="H559" s="58">
        <f>H557+H558</f>
        <v>150</v>
      </c>
      <c r="I559" s="58">
        <f>I557+I558</f>
        <v>150</v>
      </c>
      <c r="J559" s="58">
        <f>J557+J558</f>
        <v>0</v>
      </c>
      <c r="K559" s="58">
        <f>K557+K558</f>
        <v>0</v>
      </c>
      <c r="L559" s="58">
        <f>L557+L558</f>
        <v>0</v>
      </c>
    </row>
    <row r="560" spans="1:12" ht="12.75">
      <c r="A560" s="74" t="s">
        <v>171</v>
      </c>
      <c r="B560" s="75"/>
      <c r="C560" s="75"/>
      <c r="D560" s="75"/>
      <c r="E560" s="75"/>
      <c r="F560" s="76"/>
      <c r="G560" s="27" t="s">
        <v>168</v>
      </c>
      <c r="H560" s="28">
        <f>I560+J560+K560+L560</f>
        <v>150</v>
      </c>
      <c r="I560" s="28">
        <v>150</v>
      </c>
      <c r="J560" s="28"/>
      <c r="K560" s="28"/>
      <c r="L560" s="28"/>
    </row>
    <row r="561" spans="1:12" ht="12.75">
      <c r="A561" s="77"/>
      <c r="B561" s="78"/>
      <c r="C561" s="78"/>
      <c r="D561" s="78"/>
      <c r="E561" s="78"/>
      <c r="F561" s="79"/>
      <c r="G561" s="27" t="s">
        <v>169</v>
      </c>
      <c r="H561" s="28">
        <f>I561+J561+K561+L561</f>
        <v>-150</v>
      </c>
      <c r="I561" s="28">
        <v>-150</v>
      </c>
      <c r="J561" s="28"/>
      <c r="K561" s="28"/>
      <c r="L561" s="28"/>
    </row>
    <row r="562" spans="1:12" ht="12.75">
      <c r="A562" s="80"/>
      <c r="B562" s="81"/>
      <c r="C562" s="81"/>
      <c r="D562" s="81"/>
      <c r="E562" s="81"/>
      <c r="F562" s="82"/>
      <c r="G562" s="59" t="s">
        <v>170</v>
      </c>
      <c r="H562" s="60">
        <f>H560+H561</f>
        <v>0</v>
      </c>
      <c r="I562" s="60">
        <f>I560+I561</f>
        <v>0</v>
      </c>
      <c r="J562" s="60">
        <f>J560+J561</f>
        <v>0</v>
      </c>
      <c r="K562" s="60">
        <f>K560+K561</f>
        <v>0</v>
      </c>
      <c r="L562" s="60">
        <f>L560+L561</f>
        <v>0</v>
      </c>
    </row>
    <row r="563" spans="1:12" ht="12.75">
      <c r="A563" s="74" t="s">
        <v>274</v>
      </c>
      <c r="B563" s="75"/>
      <c r="C563" s="75"/>
      <c r="D563" s="75"/>
      <c r="E563" s="75"/>
      <c r="F563" s="76"/>
      <c r="G563" s="27" t="s">
        <v>168</v>
      </c>
      <c r="H563" s="28">
        <f>I563+J563+K563+L563</f>
        <v>0</v>
      </c>
      <c r="I563" s="28">
        <v>0</v>
      </c>
      <c r="J563" s="28"/>
      <c r="K563" s="28"/>
      <c r="L563" s="28"/>
    </row>
    <row r="564" spans="1:12" ht="12.75">
      <c r="A564" s="77"/>
      <c r="B564" s="78"/>
      <c r="C564" s="78"/>
      <c r="D564" s="78"/>
      <c r="E564" s="78"/>
      <c r="F564" s="79"/>
      <c r="G564" s="27" t="s">
        <v>169</v>
      </c>
      <c r="H564" s="28">
        <f>I564+J564+K564+L564</f>
        <v>150</v>
      </c>
      <c r="I564" s="28">
        <v>150</v>
      </c>
      <c r="J564" s="28"/>
      <c r="K564" s="28"/>
      <c r="L564" s="28"/>
    </row>
    <row r="565" spans="1:12" ht="12.75">
      <c r="A565" s="80"/>
      <c r="B565" s="81"/>
      <c r="C565" s="81"/>
      <c r="D565" s="81"/>
      <c r="E565" s="81"/>
      <c r="F565" s="82"/>
      <c r="G565" s="59" t="s">
        <v>170</v>
      </c>
      <c r="H565" s="60">
        <f>H563+H564</f>
        <v>150</v>
      </c>
      <c r="I565" s="60">
        <f>I563+I564</f>
        <v>150</v>
      </c>
      <c r="J565" s="60">
        <f>J563+J564</f>
        <v>0</v>
      </c>
      <c r="K565" s="60">
        <f>K563+K564</f>
        <v>0</v>
      </c>
      <c r="L565" s="60">
        <f>L563+L564</f>
        <v>0</v>
      </c>
    </row>
    <row r="566" spans="1:12" ht="12.75" customHeight="1">
      <c r="A566" s="98">
        <v>43</v>
      </c>
      <c r="B566" s="101" t="s">
        <v>269</v>
      </c>
      <c r="C566" s="86" t="s">
        <v>199</v>
      </c>
      <c r="D566" s="86" t="s">
        <v>149</v>
      </c>
      <c r="E566" s="86">
        <v>2009</v>
      </c>
      <c r="F566" s="86">
        <v>2010</v>
      </c>
      <c r="G566" s="27" t="s">
        <v>168</v>
      </c>
      <c r="H566" s="28">
        <f>H569</f>
        <v>120</v>
      </c>
      <c r="I566" s="28">
        <f>I569+I572</f>
        <v>120</v>
      </c>
      <c r="J566" s="28">
        <f aca="true" t="shared" si="32" ref="J566:L567">J569</f>
        <v>0</v>
      </c>
      <c r="K566" s="28">
        <f t="shared" si="32"/>
        <v>0</v>
      </c>
      <c r="L566" s="28">
        <f t="shared" si="32"/>
        <v>0</v>
      </c>
    </row>
    <row r="567" spans="1:12" ht="12.75" customHeight="1">
      <c r="A567" s="99"/>
      <c r="B567" s="102"/>
      <c r="C567" s="87"/>
      <c r="D567" s="87"/>
      <c r="E567" s="87"/>
      <c r="F567" s="87"/>
      <c r="G567" s="27" t="s">
        <v>169</v>
      </c>
      <c r="H567" s="28">
        <f>I567+J567+K567+L567</f>
        <v>0</v>
      </c>
      <c r="I567" s="28">
        <f>I570+I573</f>
        <v>0</v>
      </c>
      <c r="J567" s="28">
        <f t="shared" si="32"/>
        <v>0</v>
      </c>
      <c r="K567" s="28">
        <f t="shared" si="32"/>
        <v>0</v>
      </c>
      <c r="L567" s="28">
        <f t="shared" si="32"/>
        <v>0</v>
      </c>
    </row>
    <row r="568" spans="1:12" ht="12.75" customHeight="1">
      <c r="A568" s="100"/>
      <c r="B568" s="103"/>
      <c r="C568" s="88"/>
      <c r="D568" s="88"/>
      <c r="E568" s="88"/>
      <c r="F568" s="88"/>
      <c r="G568" s="57" t="s">
        <v>170</v>
      </c>
      <c r="H568" s="58">
        <f>H566+H567</f>
        <v>120</v>
      </c>
      <c r="I568" s="58">
        <f>I566+I567</f>
        <v>120</v>
      </c>
      <c r="J568" s="58">
        <f>J566+J567</f>
        <v>0</v>
      </c>
      <c r="K568" s="58">
        <f>K566+K567</f>
        <v>0</v>
      </c>
      <c r="L568" s="58">
        <f>L566+L567</f>
        <v>0</v>
      </c>
    </row>
    <row r="569" spans="1:12" ht="12.75">
      <c r="A569" s="74" t="s">
        <v>176</v>
      </c>
      <c r="B569" s="75"/>
      <c r="C569" s="75"/>
      <c r="D569" s="75"/>
      <c r="E569" s="75"/>
      <c r="F569" s="76"/>
      <c r="G569" s="27" t="s">
        <v>168</v>
      </c>
      <c r="H569" s="28">
        <f>I569+J569+K569+L569</f>
        <v>120</v>
      </c>
      <c r="I569" s="28">
        <v>120</v>
      </c>
      <c r="J569" s="28"/>
      <c r="K569" s="28"/>
      <c r="L569" s="28"/>
    </row>
    <row r="570" spans="1:12" ht="12.75">
      <c r="A570" s="77"/>
      <c r="B570" s="78"/>
      <c r="C570" s="78"/>
      <c r="D570" s="78"/>
      <c r="E570" s="78"/>
      <c r="F570" s="79"/>
      <c r="G570" s="27" t="s">
        <v>169</v>
      </c>
      <c r="H570" s="28">
        <f>I570+J570+K570+L570</f>
        <v>-100</v>
      </c>
      <c r="I570" s="28">
        <v>-100</v>
      </c>
      <c r="J570" s="28"/>
      <c r="K570" s="28"/>
      <c r="L570" s="28"/>
    </row>
    <row r="571" spans="1:12" ht="12.75">
      <c r="A571" s="80"/>
      <c r="B571" s="81"/>
      <c r="C571" s="81"/>
      <c r="D571" s="81"/>
      <c r="E571" s="81"/>
      <c r="F571" s="82"/>
      <c r="G571" s="59" t="s">
        <v>170</v>
      </c>
      <c r="H571" s="60">
        <f>H569+H570</f>
        <v>20</v>
      </c>
      <c r="I571" s="60">
        <f>I569+I570</f>
        <v>20</v>
      </c>
      <c r="J571" s="60">
        <f>J569+J570</f>
        <v>0</v>
      </c>
      <c r="K571" s="60">
        <f>K569+K570</f>
        <v>0</v>
      </c>
      <c r="L571" s="60">
        <f>L569+L570</f>
        <v>0</v>
      </c>
    </row>
    <row r="572" spans="1:12" ht="12.75">
      <c r="A572" s="74" t="s">
        <v>171</v>
      </c>
      <c r="B572" s="75"/>
      <c r="C572" s="75"/>
      <c r="D572" s="75"/>
      <c r="E572" s="75"/>
      <c r="F572" s="76"/>
      <c r="G572" s="27" t="s">
        <v>168</v>
      </c>
      <c r="H572" s="28">
        <f>I572+J572+K572+L572</f>
        <v>0</v>
      </c>
      <c r="I572" s="28">
        <v>0</v>
      </c>
      <c r="J572" s="28"/>
      <c r="K572" s="28"/>
      <c r="L572" s="28"/>
    </row>
    <row r="573" spans="1:12" ht="12.75">
      <c r="A573" s="77"/>
      <c r="B573" s="78"/>
      <c r="C573" s="78"/>
      <c r="D573" s="78"/>
      <c r="E573" s="78"/>
      <c r="F573" s="79"/>
      <c r="G573" s="27" t="s">
        <v>169</v>
      </c>
      <c r="H573" s="28">
        <f>I573+J573+K573+L573</f>
        <v>100</v>
      </c>
      <c r="I573" s="28">
        <v>100</v>
      </c>
      <c r="J573" s="28"/>
      <c r="K573" s="28"/>
      <c r="L573" s="28"/>
    </row>
    <row r="574" spans="1:12" ht="12.75">
      <c r="A574" s="80"/>
      <c r="B574" s="81"/>
      <c r="C574" s="81"/>
      <c r="D574" s="81"/>
      <c r="E574" s="81"/>
      <c r="F574" s="82"/>
      <c r="G574" s="59" t="s">
        <v>170</v>
      </c>
      <c r="H574" s="60">
        <f>H572+H573</f>
        <v>100</v>
      </c>
      <c r="I574" s="60">
        <f>I572+I573</f>
        <v>100</v>
      </c>
      <c r="J574" s="60">
        <f>J572+J573</f>
        <v>0</v>
      </c>
      <c r="K574" s="60">
        <f>K572+K573</f>
        <v>0</v>
      </c>
      <c r="L574" s="60">
        <f>L572+L573</f>
        <v>0</v>
      </c>
    </row>
    <row r="575" spans="1:12" ht="12.75" customHeight="1">
      <c r="A575" s="98">
        <v>44</v>
      </c>
      <c r="B575" s="101" t="s">
        <v>269</v>
      </c>
      <c r="C575" s="86" t="s">
        <v>200</v>
      </c>
      <c r="D575" s="86" t="s">
        <v>149</v>
      </c>
      <c r="E575" s="86">
        <v>2009</v>
      </c>
      <c r="F575" s="86">
        <v>2010</v>
      </c>
      <c r="G575" s="27" t="s">
        <v>168</v>
      </c>
      <c r="H575" s="28">
        <f>H578</f>
        <v>50</v>
      </c>
      <c r="I575" s="28">
        <f>I578+I581</f>
        <v>50</v>
      </c>
      <c r="J575" s="28">
        <f aca="true" t="shared" si="33" ref="J575:L576">J578</f>
        <v>0</v>
      </c>
      <c r="K575" s="28">
        <f t="shared" si="33"/>
        <v>0</v>
      </c>
      <c r="L575" s="28">
        <f t="shared" si="33"/>
        <v>0</v>
      </c>
    </row>
    <row r="576" spans="1:12" ht="12.75" customHeight="1">
      <c r="A576" s="99"/>
      <c r="B576" s="102"/>
      <c r="C576" s="87"/>
      <c r="D576" s="87"/>
      <c r="E576" s="87"/>
      <c r="F576" s="87"/>
      <c r="G576" s="27" t="s">
        <v>169</v>
      </c>
      <c r="H576" s="28">
        <f>I576+J576+K576+L576</f>
        <v>0</v>
      </c>
      <c r="I576" s="28">
        <f>I579+I582</f>
        <v>0</v>
      </c>
      <c r="J576" s="28">
        <f t="shared" si="33"/>
        <v>0</v>
      </c>
      <c r="K576" s="28">
        <f t="shared" si="33"/>
        <v>0</v>
      </c>
      <c r="L576" s="28">
        <f t="shared" si="33"/>
        <v>0</v>
      </c>
    </row>
    <row r="577" spans="1:12" ht="12.75" customHeight="1">
      <c r="A577" s="100"/>
      <c r="B577" s="103"/>
      <c r="C577" s="88"/>
      <c r="D577" s="88"/>
      <c r="E577" s="88"/>
      <c r="F577" s="88"/>
      <c r="G577" s="57" t="s">
        <v>170</v>
      </c>
      <c r="H577" s="58">
        <f>H575+H576</f>
        <v>50</v>
      </c>
      <c r="I577" s="58">
        <f>I575+I576</f>
        <v>50</v>
      </c>
      <c r="J577" s="58">
        <f>J575+J576</f>
        <v>0</v>
      </c>
      <c r="K577" s="58">
        <f>K575+K576</f>
        <v>0</v>
      </c>
      <c r="L577" s="58">
        <f>L575+L576</f>
        <v>0</v>
      </c>
    </row>
    <row r="578" spans="1:12" ht="12.75">
      <c r="A578" s="74" t="s">
        <v>176</v>
      </c>
      <c r="B578" s="75"/>
      <c r="C578" s="75"/>
      <c r="D578" s="75"/>
      <c r="E578" s="75"/>
      <c r="F578" s="76"/>
      <c r="G578" s="27" t="s">
        <v>168</v>
      </c>
      <c r="H578" s="28">
        <f>I578+J578+K578+L578</f>
        <v>50</v>
      </c>
      <c r="I578" s="28">
        <v>50</v>
      </c>
      <c r="J578" s="28"/>
      <c r="K578" s="28"/>
      <c r="L578" s="28"/>
    </row>
    <row r="579" spans="1:12" ht="12.75">
      <c r="A579" s="77"/>
      <c r="B579" s="78"/>
      <c r="C579" s="78"/>
      <c r="D579" s="78"/>
      <c r="E579" s="78"/>
      <c r="F579" s="79"/>
      <c r="G579" s="27" t="s">
        <v>169</v>
      </c>
      <c r="H579" s="28">
        <f>I579+J579+K579+L579</f>
        <v>-50</v>
      </c>
      <c r="I579" s="28">
        <v>-50</v>
      </c>
      <c r="J579" s="28"/>
      <c r="K579" s="28"/>
      <c r="L579" s="28"/>
    </row>
    <row r="580" spans="1:12" ht="12.75">
      <c r="A580" s="80"/>
      <c r="B580" s="81"/>
      <c r="C580" s="81"/>
      <c r="D580" s="81"/>
      <c r="E580" s="81"/>
      <c r="F580" s="82"/>
      <c r="G580" s="59" t="s">
        <v>170</v>
      </c>
      <c r="H580" s="60">
        <f>H578+H579</f>
        <v>0</v>
      </c>
      <c r="I580" s="60">
        <f>I578+I579</f>
        <v>0</v>
      </c>
      <c r="J580" s="60">
        <f>J578+J579</f>
        <v>0</v>
      </c>
      <c r="K580" s="60">
        <f>K578+K579</f>
        <v>0</v>
      </c>
      <c r="L580" s="60">
        <f>L578+L579</f>
        <v>0</v>
      </c>
    </row>
    <row r="581" spans="1:12" ht="12.75">
      <c r="A581" s="74" t="s">
        <v>171</v>
      </c>
      <c r="B581" s="75"/>
      <c r="C581" s="75"/>
      <c r="D581" s="75"/>
      <c r="E581" s="75"/>
      <c r="F581" s="76"/>
      <c r="G581" s="27" t="s">
        <v>168</v>
      </c>
      <c r="H581" s="28">
        <f>I581+J581+K581+L581</f>
        <v>0</v>
      </c>
      <c r="I581" s="28">
        <v>0</v>
      </c>
      <c r="J581" s="28"/>
      <c r="K581" s="28"/>
      <c r="L581" s="28"/>
    </row>
    <row r="582" spans="1:12" ht="12.75">
      <c r="A582" s="77"/>
      <c r="B582" s="78"/>
      <c r="C582" s="78"/>
      <c r="D582" s="78"/>
      <c r="E582" s="78"/>
      <c r="F582" s="79"/>
      <c r="G582" s="27" t="s">
        <v>169</v>
      </c>
      <c r="H582" s="28">
        <f>I582+J582+K582+L582</f>
        <v>50</v>
      </c>
      <c r="I582" s="28">
        <v>50</v>
      </c>
      <c r="J582" s="28"/>
      <c r="K582" s="28"/>
      <c r="L582" s="28"/>
    </row>
    <row r="583" spans="1:12" ht="12.75">
      <c r="A583" s="80"/>
      <c r="B583" s="81"/>
      <c r="C583" s="81"/>
      <c r="D583" s="81"/>
      <c r="E583" s="81"/>
      <c r="F583" s="82"/>
      <c r="G583" s="59" t="s">
        <v>170</v>
      </c>
      <c r="H583" s="60">
        <f>H581+H582</f>
        <v>50</v>
      </c>
      <c r="I583" s="60">
        <f>I581+I582</f>
        <v>50</v>
      </c>
      <c r="J583" s="60">
        <f>J581+J582</f>
        <v>0</v>
      </c>
      <c r="K583" s="60">
        <f>K581+K582</f>
        <v>0</v>
      </c>
      <c r="L583" s="60">
        <f>L581+L582</f>
        <v>0</v>
      </c>
    </row>
    <row r="584" spans="1:12" ht="12.75" customHeight="1">
      <c r="A584" s="98">
        <v>45</v>
      </c>
      <c r="B584" s="101" t="s">
        <v>269</v>
      </c>
      <c r="C584" s="86" t="s">
        <v>201</v>
      </c>
      <c r="D584" s="86" t="s">
        <v>149</v>
      </c>
      <c r="E584" s="86">
        <v>2010</v>
      </c>
      <c r="F584" s="86">
        <v>2011</v>
      </c>
      <c r="G584" s="27" t="s">
        <v>168</v>
      </c>
      <c r="H584" s="28">
        <f>H587</f>
        <v>50</v>
      </c>
      <c r="I584" s="28">
        <f>I587+I590</f>
        <v>50</v>
      </c>
      <c r="J584" s="28">
        <f aca="true" t="shared" si="34" ref="J584:L585">J587</f>
        <v>0</v>
      </c>
      <c r="K584" s="28">
        <f t="shared" si="34"/>
        <v>0</v>
      </c>
      <c r="L584" s="28">
        <f t="shared" si="34"/>
        <v>0</v>
      </c>
    </row>
    <row r="585" spans="1:12" ht="12.75" customHeight="1">
      <c r="A585" s="99"/>
      <c r="B585" s="102"/>
      <c r="C585" s="87"/>
      <c r="D585" s="87"/>
      <c r="E585" s="87"/>
      <c r="F585" s="87"/>
      <c r="G585" s="27" t="s">
        <v>169</v>
      </c>
      <c r="H585" s="28">
        <f>I585+J585+K585+L585</f>
        <v>0</v>
      </c>
      <c r="I585" s="28">
        <f>I588+I591</f>
        <v>0</v>
      </c>
      <c r="J585" s="28">
        <f t="shared" si="34"/>
        <v>0</v>
      </c>
      <c r="K585" s="28">
        <f t="shared" si="34"/>
        <v>0</v>
      </c>
      <c r="L585" s="28">
        <f t="shared" si="34"/>
        <v>0</v>
      </c>
    </row>
    <row r="586" spans="1:12" ht="12.75" customHeight="1">
      <c r="A586" s="100"/>
      <c r="B586" s="103"/>
      <c r="C586" s="88"/>
      <c r="D586" s="88"/>
      <c r="E586" s="88"/>
      <c r="F586" s="88"/>
      <c r="G586" s="57" t="s">
        <v>170</v>
      </c>
      <c r="H586" s="58">
        <f>H584+H585</f>
        <v>50</v>
      </c>
      <c r="I586" s="58">
        <f>I584+I585</f>
        <v>50</v>
      </c>
      <c r="J586" s="58">
        <f>J584+J585</f>
        <v>0</v>
      </c>
      <c r="K586" s="58">
        <f>K584+K585</f>
        <v>0</v>
      </c>
      <c r="L586" s="58">
        <f>L584+L585</f>
        <v>0</v>
      </c>
    </row>
    <row r="587" spans="1:12" ht="12.75">
      <c r="A587" s="74" t="s">
        <v>171</v>
      </c>
      <c r="B587" s="75"/>
      <c r="C587" s="75"/>
      <c r="D587" s="75"/>
      <c r="E587" s="75"/>
      <c r="F587" s="76"/>
      <c r="G587" s="27" t="s">
        <v>168</v>
      </c>
      <c r="H587" s="28">
        <f>I587+J587+K587+L587</f>
        <v>50</v>
      </c>
      <c r="I587" s="28">
        <v>50</v>
      </c>
      <c r="J587" s="28"/>
      <c r="K587" s="28"/>
      <c r="L587" s="28"/>
    </row>
    <row r="588" spans="1:12" ht="12.75">
      <c r="A588" s="77"/>
      <c r="B588" s="78"/>
      <c r="C588" s="78"/>
      <c r="D588" s="78"/>
      <c r="E588" s="78"/>
      <c r="F588" s="79"/>
      <c r="G588" s="27" t="s">
        <v>169</v>
      </c>
      <c r="H588" s="28">
        <f>I588+J588+K588+L588</f>
        <v>-50</v>
      </c>
      <c r="I588" s="28">
        <v>-50</v>
      </c>
      <c r="J588" s="28"/>
      <c r="K588" s="28"/>
      <c r="L588" s="28"/>
    </row>
    <row r="589" spans="1:12" ht="12.75">
      <c r="A589" s="80"/>
      <c r="B589" s="81"/>
      <c r="C589" s="81"/>
      <c r="D589" s="81"/>
      <c r="E589" s="81"/>
      <c r="F589" s="82"/>
      <c r="G589" s="59" t="s">
        <v>170</v>
      </c>
      <c r="H589" s="60">
        <f>H587+H588</f>
        <v>0</v>
      </c>
      <c r="I589" s="60">
        <f>I587+I588</f>
        <v>0</v>
      </c>
      <c r="J589" s="60">
        <f>J587+J588</f>
        <v>0</v>
      </c>
      <c r="K589" s="60">
        <f>K587+K588</f>
        <v>0</v>
      </c>
      <c r="L589" s="60">
        <f>L587+L588</f>
        <v>0</v>
      </c>
    </row>
    <row r="590" spans="1:12" ht="12.75">
      <c r="A590" s="74" t="s">
        <v>274</v>
      </c>
      <c r="B590" s="75"/>
      <c r="C590" s="75"/>
      <c r="D590" s="75"/>
      <c r="E590" s="75"/>
      <c r="F590" s="76"/>
      <c r="G590" s="27" t="s">
        <v>168</v>
      </c>
      <c r="H590" s="28">
        <f>I590+J590+K590+L590</f>
        <v>0</v>
      </c>
      <c r="I590" s="28">
        <v>0</v>
      </c>
      <c r="J590" s="28"/>
      <c r="K590" s="28"/>
      <c r="L590" s="28"/>
    </row>
    <row r="591" spans="1:12" ht="12.75">
      <c r="A591" s="77"/>
      <c r="B591" s="78"/>
      <c r="C591" s="78"/>
      <c r="D591" s="78"/>
      <c r="E591" s="78"/>
      <c r="F591" s="79"/>
      <c r="G591" s="27" t="s">
        <v>169</v>
      </c>
      <c r="H591" s="28">
        <f>I591+J591+K591+L591</f>
        <v>50</v>
      </c>
      <c r="I591" s="28">
        <v>50</v>
      </c>
      <c r="J591" s="28"/>
      <c r="K591" s="28"/>
      <c r="L591" s="28"/>
    </row>
    <row r="592" spans="1:12" ht="12.75">
      <c r="A592" s="80"/>
      <c r="B592" s="81"/>
      <c r="C592" s="81"/>
      <c r="D592" s="81"/>
      <c r="E592" s="81"/>
      <c r="F592" s="82"/>
      <c r="G592" s="59" t="s">
        <v>170</v>
      </c>
      <c r="H592" s="60">
        <f>H590+H591</f>
        <v>50</v>
      </c>
      <c r="I592" s="60">
        <f>I590+I591</f>
        <v>50</v>
      </c>
      <c r="J592" s="60">
        <f>J590+J591</f>
        <v>0</v>
      </c>
      <c r="K592" s="60">
        <f>K590+K591</f>
        <v>0</v>
      </c>
      <c r="L592" s="60">
        <f>L590+L591</f>
        <v>0</v>
      </c>
    </row>
    <row r="593" spans="1:12" ht="12.75" customHeight="1">
      <c r="A593" s="98">
        <v>46</v>
      </c>
      <c r="B593" s="101" t="s">
        <v>269</v>
      </c>
      <c r="C593" s="86" t="s">
        <v>202</v>
      </c>
      <c r="D593" s="86" t="s">
        <v>149</v>
      </c>
      <c r="E593" s="86">
        <v>2009</v>
      </c>
      <c r="F593" s="86">
        <v>2010</v>
      </c>
      <c r="G593" s="27" t="s">
        <v>168</v>
      </c>
      <c r="H593" s="28">
        <f>H596</f>
        <v>200</v>
      </c>
      <c r="I593" s="28">
        <f>I596+I599</f>
        <v>200</v>
      </c>
      <c r="J593" s="28">
        <f aca="true" t="shared" si="35" ref="J593:L594">J596</f>
        <v>0</v>
      </c>
      <c r="K593" s="28">
        <f t="shared" si="35"/>
        <v>0</v>
      </c>
      <c r="L593" s="28">
        <f t="shared" si="35"/>
        <v>0</v>
      </c>
    </row>
    <row r="594" spans="1:12" ht="12.75" customHeight="1">
      <c r="A594" s="99"/>
      <c r="B594" s="102"/>
      <c r="C594" s="87"/>
      <c r="D594" s="87"/>
      <c r="E594" s="87"/>
      <c r="F594" s="87"/>
      <c r="G594" s="27" t="s">
        <v>169</v>
      </c>
      <c r="H594" s="28">
        <f>I594+J594+K594+L594</f>
        <v>0</v>
      </c>
      <c r="I594" s="28">
        <f>I597+I600</f>
        <v>0</v>
      </c>
      <c r="J594" s="28">
        <f t="shared" si="35"/>
        <v>0</v>
      </c>
      <c r="K594" s="28">
        <f t="shared" si="35"/>
        <v>0</v>
      </c>
      <c r="L594" s="28">
        <f t="shared" si="35"/>
        <v>0</v>
      </c>
    </row>
    <row r="595" spans="1:12" ht="12.75" customHeight="1">
      <c r="A595" s="100"/>
      <c r="B595" s="103"/>
      <c r="C595" s="88"/>
      <c r="D595" s="88"/>
      <c r="E595" s="88"/>
      <c r="F595" s="88"/>
      <c r="G595" s="57" t="s">
        <v>170</v>
      </c>
      <c r="H595" s="58">
        <f>H593+H594</f>
        <v>200</v>
      </c>
      <c r="I595" s="58">
        <f>I593+I594</f>
        <v>200</v>
      </c>
      <c r="J595" s="58">
        <f>J593+J594</f>
        <v>0</v>
      </c>
      <c r="K595" s="58">
        <f>K593+K594</f>
        <v>0</v>
      </c>
      <c r="L595" s="58">
        <f>L593+L594</f>
        <v>0</v>
      </c>
    </row>
    <row r="596" spans="1:12" ht="12.75">
      <c r="A596" s="74" t="s">
        <v>176</v>
      </c>
      <c r="B596" s="75"/>
      <c r="C596" s="75"/>
      <c r="D596" s="75"/>
      <c r="E596" s="75"/>
      <c r="F596" s="76"/>
      <c r="G596" s="27" t="s">
        <v>168</v>
      </c>
      <c r="H596" s="28">
        <f>I596+J596+K596+L596</f>
        <v>200</v>
      </c>
      <c r="I596" s="28">
        <v>200</v>
      </c>
      <c r="J596" s="28"/>
      <c r="K596" s="28"/>
      <c r="L596" s="28"/>
    </row>
    <row r="597" spans="1:12" ht="12.75">
      <c r="A597" s="77"/>
      <c r="B597" s="78"/>
      <c r="C597" s="78"/>
      <c r="D597" s="78"/>
      <c r="E597" s="78"/>
      <c r="F597" s="79"/>
      <c r="G597" s="27" t="s">
        <v>169</v>
      </c>
      <c r="H597" s="28">
        <f>I597+J597+K597+L597</f>
        <v>-150</v>
      </c>
      <c r="I597" s="28">
        <v>-150</v>
      </c>
      <c r="J597" s="28"/>
      <c r="K597" s="28"/>
      <c r="L597" s="28"/>
    </row>
    <row r="598" spans="1:12" ht="12.75">
      <c r="A598" s="80"/>
      <c r="B598" s="81"/>
      <c r="C598" s="81"/>
      <c r="D598" s="81"/>
      <c r="E598" s="81"/>
      <c r="F598" s="82"/>
      <c r="G598" s="59" t="s">
        <v>170</v>
      </c>
      <c r="H598" s="60">
        <f>H596+H597</f>
        <v>50</v>
      </c>
      <c r="I598" s="60">
        <f>I596+I597</f>
        <v>50</v>
      </c>
      <c r="J598" s="60">
        <f>J596+J597</f>
        <v>0</v>
      </c>
      <c r="K598" s="60">
        <f>K596+K597</f>
        <v>0</v>
      </c>
      <c r="L598" s="60">
        <f>L596+L597</f>
        <v>0</v>
      </c>
    </row>
    <row r="599" spans="1:12" ht="12.75">
      <c r="A599" s="74" t="s">
        <v>171</v>
      </c>
      <c r="B599" s="75"/>
      <c r="C599" s="75"/>
      <c r="D599" s="75"/>
      <c r="E599" s="75"/>
      <c r="F599" s="76"/>
      <c r="G599" s="27" t="s">
        <v>168</v>
      </c>
      <c r="H599" s="28">
        <f>I599+J599+K599+L599</f>
        <v>0</v>
      </c>
      <c r="I599" s="28">
        <v>0</v>
      </c>
      <c r="J599" s="28"/>
      <c r="K599" s="28"/>
      <c r="L599" s="28"/>
    </row>
    <row r="600" spans="1:12" ht="12.75">
      <c r="A600" s="77"/>
      <c r="B600" s="78"/>
      <c r="C600" s="78"/>
      <c r="D600" s="78"/>
      <c r="E600" s="78"/>
      <c r="F600" s="79"/>
      <c r="G600" s="27" t="s">
        <v>169</v>
      </c>
      <c r="H600" s="28">
        <f>I600+J600+K600+L600</f>
        <v>150</v>
      </c>
      <c r="I600" s="28">
        <v>150</v>
      </c>
      <c r="J600" s="28"/>
      <c r="K600" s="28"/>
      <c r="L600" s="28"/>
    </row>
    <row r="601" spans="1:12" ht="12.75">
      <c r="A601" s="80"/>
      <c r="B601" s="81"/>
      <c r="C601" s="81"/>
      <c r="D601" s="81"/>
      <c r="E601" s="81"/>
      <c r="F601" s="82"/>
      <c r="G601" s="59" t="s">
        <v>170</v>
      </c>
      <c r="H601" s="60">
        <f>H599+H600</f>
        <v>150</v>
      </c>
      <c r="I601" s="60">
        <f>I599+I600</f>
        <v>150</v>
      </c>
      <c r="J601" s="60">
        <f>J599+J600</f>
        <v>0</v>
      </c>
      <c r="K601" s="60">
        <f>K599+K600</f>
        <v>0</v>
      </c>
      <c r="L601" s="60">
        <f>L599+L600</f>
        <v>0</v>
      </c>
    </row>
    <row r="602" spans="1:12" ht="16.5">
      <c r="A602" s="83" t="s">
        <v>27</v>
      </c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5"/>
    </row>
    <row r="603" spans="1:12" ht="12.75" customHeight="1">
      <c r="A603" s="98">
        <v>47</v>
      </c>
      <c r="B603" s="101" t="s">
        <v>269</v>
      </c>
      <c r="C603" s="86" t="s">
        <v>203</v>
      </c>
      <c r="D603" s="86" t="s">
        <v>149</v>
      </c>
      <c r="E603" s="86">
        <v>2007</v>
      </c>
      <c r="F603" s="86">
        <v>2008</v>
      </c>
      <c r="G603" s="27" t="s">
        <v>168</v>
      </c>
      <c r="H603" s="28">
        <f>H606</f>
        <v>275</v>
      </c>
      <c r="I603" s="28">
        <f>I606</f>
        <v>75</v>
      </c>
      <c r="J603" s="28">
        <f>J606</f>
        <v>200</v>
      </c>
      <c r="K603" s="28">
        <f>K606</f>
        <v>0</v>
      </c>
      <c r="L603" s="28">
        <f>L606</f>
        <v>0</v>
      </c>
    </row>
    <row r="604" spans="1:12" ht="12.75" customHeight="1">
      <c r="A604" s="99"/>
      <c r="B604" s="102"/>
      <c r="C604" s="87"/>
      <c r="D604" s="87"/>
      <c r="E604" s="87"/>
      <c r="F604" s="87"/>
      <c r="G604" s="27" t="s">
        <v>169</v>
      </c>
      <c r="H604" s="28">
        <f>I604+J604+K604+L604</f>
        <v>225</v>
      </c>
      <c r="I604" s="28">
        <f>I607</f>
        <v>100</v>
      </c>
      <c r="J604" s="28">
        <f>J607</f>
        <v>125</v>
      </c>
      <c r="K604" s="28">
        <f>K607</f>
        <v>0</v>
      </c>
      <c r="L604" s="28">
        <f>L607</f>
        <v>0</v>
      </c>
    </row>
    <row r="605" spans="1:12" ht="12.75" customHeight="1">
      <c r="A605" s="100"/>
      <c r="B605" s="103"/>
      <c r="C605" s="88"/>
      <c r="D605" s="88"/>
      <c r="E605" s="88"/>
      <c r="F605" s="88"/>
      <c r="G605" s="57" t="s">
        <v>170</v>
      </c>
      <c r="H605" s="58">
        <f>H603+H604</f>
        <v>500</v>
      </c>
      <c r="I605" s="58">
        <f>I603+I604</f>
        <v>175</v>
      </c>
      <c r="J605" s="58">
        <f>J603+J604</f>
        <v>325</v>
      </c>
      <c r="K605" s="58">
        <f>K603+K604</f>
        <v>0</v>
      </c>
      <c r="L605" s="58">
        <f>L603+L604</f>
        <v>0</v>
      </c>
    </row>
    <row r="606" spans="1:12" ht="12.75">
      <c r="A606" s="74" t="s">
        <v>177</v>
      </c>
      <c r="B606" s="75"/>
      <c r="C606" s="75"/>
      <c r="D606" s="75"/>
      <c r="E606" s="75"/>
      <c r="F606" s="76"/>
      <c r="G606" s="27" t="s">
        <v>168</v>
      </c>
      <c r="H606" s="28">
        <f>I606+J606+K606+L606</f>
        <v>275</v>
      </c>
      <c r="I606" s="28">
        <v>75</v>
      </c>
      <c r="J606" s="28">
        <v>200</v>
      </c>
      <c r="K606" s="28"/>
      <c r="L606" s="28"/>
    </row>
    <row r="607" spans="1:12" ht="12.75">
      <c r="A607" s="77"/>
      <c r="B607" s="78"/>
      <c r="C607" s="78"/>
      <c r="D607" s="78"/>
      <c r="E607" s="78"/>
      <c r="F607" s="79"/>
      <c r="G607" s="27" t="s">
        <v>169</v>
      </c>
      <c r="H607" s="28">
        <f>I607+J607+K607+L607</f>
        <v>225</v>
      </c>
      <c r="I607" s="28">
        <v>100</v>
      </c>
      <c r="J607" s="28">
        <v>125</v>
      </c>
      <c r="K607" s="28"/>
      <c r="L607" s="28"/>
    </row>
    <row r="608" spans="1:12" ht="12.75">
      <c r="A608" s="80"/>
      <c r="B608" s="81"/>
      <c r="C608" s="81"/>
      <c r="D608" s="81"/>
      <c r="E608" s="81"/>
      <c r="F608" s="82"/>
      <c r="G608" s="59" t="s">
        <v>170</v>
      </c>
      <c r="H608" s="60">
        <f>H606+H607</f>
        <v>500</v>
      </c>
      <c r="I608" s="60">
        <f>I606+I607</f>
        <v>175</v>
      </c>
      <c r="J608" s="60">
        <f>J606+J607</f>
        <v>325</v>
      </c>
      <c r="K608" s="60">
        <f>K606+K607</f>
        <v>0</v>
      </c>
      <c r="L608" s="60">
        <f>L606+L607</f>
        <v>0</v>
      </c>
    </row>
    <row r="609" spans="1:12" ht="16.5">
      <c r="A609" s="83" t="s">
        <v>17</v>
      </c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5"/>
    </row>
    <row r="610" spans="1:12" ht="12.75" customHeight="1">
      <c r="A610" s="98">
        <v>48</v>
      </c>
      <c r="B610" s="101" t="s">
        <v>269</v>
      </c>
      <c r="C610" s="86" t="s">
        <v>204</v>
      </c>
      <c r="D610" s="86" t="s">
        <v>149</v>
      </c>
      <c r="E610" s="86">
        <v>2009</v>
      </c>
      <c r="F610" s="86">
        <v>2010</v>
      </c>
      <c r="G610" s="27" t="s">
        <v>168</v>
      </c>
      <c r="H610" s="28">
        <f>H613</f>
        <v>150</v>
      </c>
      <c r="I610" s="28">
        <f>I613+I616</f>
        <v>150</v>
      </c>
      <c r="J610" s="28">
        <f aca="true" t="shared" si="36" ref="J610:L611">J613</f>
        <v>0</v>
      </c>
      <c r="K610" s="28">
        <f t="shared" si="36"/>
        <v>0</v>
      </c>
      <c r="L610" s="28">
        <f t="shared" si="36"/>
        <v>0</v>
      </c>
    </row>
    <row r="611" spans="1:12" ht="12.75" customHeight="1">
      <c r="A611" s="99"/>
      <c r="B611" s="102"/>
      <c r="C611" s="87"/>
      <c r="D611" s="87"/>
      <c r="E611" s="87"/>
      <c r="F611" s="87"/>
      <c r="G611" s="27" t="s">
        <v>169</v>
      </c>
      <c r="H611" s="28">
        <f>I611+J611+K611+L611</f>
        <v>0</v>
      </c>
      <c r="I611" s="28">
        <f>I614+I617</f>
        <v>0</v>
      </c>
      <c r="J611" s="28">
        <f t="shared" si="36"/>
        <v>0</v>
      </c>
      <c r="K611" s="28">
        <f t="shared" si="36"/>
        <v>0</v>
      </c>
      <c r="L611" s="28">
        <f t="shared" si="36"/>
        <v>0</v>
      </c>
    </row>
    <row r="612" spans="1:12" ht="12.75" customHeight="1">
      <c r="A612" s="100"/>
      <c r="B612" s="103"/>
      <c r="C612" s="88"/>
      <c r="D612" s="88"/>
      <c r="E612" s="88"/>
      <c r="F612" s="88"/>
      <c r="G612" s="57" t="s">
        <v>170</v>
      </c>
      <c r="H612" s="58">
        <f>H610+H611</f>
        <v>150</v>
      </c>
      <c r="I612" s="58">
        <f>I610+I611</f>
        <v>150</v>
      </c>
      <c r="J612" s="58">
        <f>J610+J611</f>
        <v>0</v>
      </c>
      <c r="K612" s="58">
        <f>K610+K611</f>
        <v>0</v>
      </c>
      <c r="L612" s="58">
        <f>L610+L611</f>
        <v>0</v>
      </c>
    </row>
    <row r="613" spans="1:12" ht="12.75">
      <c r="A613" s="74" t="s">
        <v>176</v>
      </c>
      <c r="B613" s="75"/>
      <c r="C613" s="75"/>
      <c r="D613" s="75"/>
      <c r="E613" s="75"/>
      <c r="F613" s="76"/>
      <c r="G613" s="27" t="s">
        <v>168</v>
      </c>
      <c r="H613" s="28">
        <f>I613+J613+K613+L613</f>
        <v>150</v>
      </c>
      <c r="I613" s="28">
        <v>150</v>
      </c>
      <c r="J613" s="28"/>
      <c r="K613" s="28"/>
      <c r="L613" s="28"/>
    </row>
    <row r="614" spans="1:12" ht="12.75">
      <c r="A614" s="77"/>
      <c r="B614" s="78"/>
      <c r="C614" s="78"/>
      <c r="D614" s="78"/>
      <c r="E614" s="78"/>
      <c r="F614" s="79"/>
      <c r="G614" s="27" t="s">
        <v>169</v>
      </c>
      <c r="H614" s="28">
        <f>I614+J614+K614+L614</f>
        <v>-100</v>
      </c>
      <c r="I614" s="28">
        <v>-100</v>
      </c>
      <c r="J614" s="28"/>
      <c r="K614" s="28"/>
      <c r="L614" s="28"/>
    </row>
    <row r="615" spans="1:12" ht="12.75">
      <c r="A615" s="80"/>
      <c r="B615" s="81"/>
      <c r="C615" s="81"/>
      <c r="D615" s="81"/>
      <c r="E615" s="81"/>
      <c r="F615" s="82"/>
      <c r="G615" s="59" t="s">
        <v>170</v>
      </c>
      <c r="H615" s="60">
        <f>H613+H614</f>
        <v>50</v>
      </c>
      <c r="I615" s="60">
        <f>I613+I614</f>
        <v>50</v>
      </c>
      <c r="J615" s="60">
        <f>J613+J614</f>
        <v>0</v>
      </c>
      <c r="K615" s="60">
        <f>K613+K614</f>
        <v>0</v>
      </c>
      <c r="L615" s="60">
        <f>L613+L614</f>
        <v>0</v>
      </c>
    </row>
    <row r="616" spans="1:12" ht="12.75">
      <c r="A616" s="74" t="s">
        <v>171</v>
      </c>
      <c r="B616" s="75"/>
      <c r="C616" s="75"/>
      <c r="D616" s="75"/>
      <c r="E616" s="75"/>
      <c r="F616" s="76"/>
      <c r="G616" s="27" t="s">
        <v>168</v>
      </c>
      <c r="H616" s="28">
        <f>I616+J616+K616+L616</f>
        <v>0</v>
      </c>
      <c r="I616" s="28">
        <v>0</v>
      </c>
      <c r="J616" s="28"/>
      <c r="K616" s="28"/>
      <c r="L616" s="28"/>
    </row>
    <row r="617" spans="1:12" ht="12.75">
      <c r="A617" s="77"/>
      <c r="B617" s="78"/>
      <c r="C617" s="78"/>
      <c r="D617" s="78"/>
      <c r="E617" s="78"/>
      <c r="F617" s="79"/>
      <c r="G617" s="27" t="s">
        <v>169</v>
      </c>
      <c r="H617" s="28">
        <f>I617+J617+K617+L617</f>
        <v>100</v>
      </c>
      <c r="I617" s="28">
        <v>100</v>
      </c>
      <c r="J617" s="28"/>
      <c r="K617" s="28"/>
      <c r="L617" s="28"/>
    </row>
    <row r="618" spans="1:12" ht="12.75">
      <c r="A618" s="80"/>
      <c r="B618" s="81"/>
      <c r="C618" s="81"/>
      <c r="D618" s="81"/>
      <c r="E618" s="81"/>
      <c r="F618" s="82"/>
      <c r="G618" s="59" t="s">
        <v>170</v>
      </c>
      <c r="H618" s="60">
        <f>H616+H617</f>
        <v>100</v>
      </c>
      <c r="I618" s="60">
        <f>I616+I617</f>
        <v>100</v>
      </c>
      <c r="J618" s="60">
        <f>J616+J617</f>
        <v>0</v>
      </c>
      <c r="K618" s="60">
        <f>K616+K617</f>
        <v>0</v>
      </c>
      <c r="L618" s="60">
        <f>L616+L617</f>
        <v>0</v>
      </c>
    </row>
    <row r="619" spans="1:12" ht="16.5">
      <c r="A619" s="83" t="s">
        <v>18</v>
      </c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5"/>
    </row>
    <row r="620" spans="1:12" ht="12.75" customHeight="1">
      <c r="A620" s="98">
        <v>49</v>
      </c>
      <c r="B620" s="101" t="s">
        <v>269</v>
      </c>
      <c r="C620" s="86" t="s">
        <v>205</v>
      </c>
      <c r="D620" s="86" t="s">
        <v>149</v>
      </c>
      <c r="E620" s="86">
        <v>2009</v>
      </c>
      <c r="F620" s="86">
        <v>2010</v>
      </c>
      <c r="G620" s="27" t="s">
        <v>168</v>
      </c>
      <c r="H620" s="28">
        <f>H623</f>
        <v>150</v>
      </c>
      <c r="I620" s="28">
        <f>I623+I626</f>
        <v>150</v>
      </c>
      <c r="J620" s="28">
        <f aca="true" t="shared" si="37" ref="J620:L621">J623</f>
        <v>0</v>
      </c>
      <c r="K620" s="28">
        <f t="shared" si="37"/>
        <v>0</v>
      </c>
      <c r="L620" s="28">
        <f t="shared" si="37"/>
        <v>0</v>
      </c>
    </row>
    <row r="621" spans="1:12" ht="12.75" customHeight="1">
      <c r="A621" s="99"/>
      <c r="B621" s="102"/>
      <c r="C621" s="87"/>
      <c r="D621" s="87"/>
      <c r="E621" s="87"/>
      <c r="F621" s="87"/>
      <c r="G621" s="27" t="s">
        <v>169</v>
      </c>
      <c r="H621" s="28">
        <f>I621+J621+K621+L621</f>
        <v>0</v>
      </c>
      <c r="I621" s="28">
        <f>I624+I627</f>
        <v>0</v>
      </c>
      <c r="J621" s="28">
        <f t="shared" si="37"/>
        <v>0</v>
      </c>
      <c r="K621" s="28">
        <f t="shared" si="37"/>
        <v>0</v>
      </c>
      <c r="L621" s="28">
        <f t="shared" si="37"/>
        <v>0</v>
      </c>
    </row>
    <row r="622" spans="1:12" ht="12.75" customHeight="1">
      <c r="A622" s="100"/>
      <c r="B622" s="103"/>
      <c r="C622" s="88"/>
      <c r="D622" s="88"/>
      <c r="E622" s="88"/>
      <c r="F622" s="88"/>
      <c r="G622" s="57" t="s">
        <v>170</v>
      </c>
      <c r="H622" s="58">
        <f>H620+H621</f>
        <v>150</v>
      </c>
      <c r="I622" s="58">
        <f>I620+I621</f>
        <v>150</v>
      </c>
      <c r="J622" s="58">
        <f>J620+J621</f>
        <v>0</v>
      </c>
      <c r="K622" s="58">
        <f>K620+K621</f>
        <v>0</v>
      </c>
      <c r="L622" s="58">
        <f>L620+L621</f>
        <v>0</v>
      </c>
    </row>
    <row r="623" spans="1:12" ht="12.75">
      <c r="A623" s="74" t="s">
        <v>176</v>
      </c>
      <c r="B623" s="75"/>
      <c r="C623" s="75"/>
      <c r="D623" s="75"/>
      <c r="E623" s="75"/>
      <c r="F623" s="76"/>
      <c r="G623" s="27" t="s">
        <v>168</v>
      </c>
      <c r="H623" s="28">
        <f>I623+J623+K623+L623</f>
        <v>150</v>
      </c>
      <c r="I623" s="28">
        <v>150</v>
      </c>
      <c r="J623" s="28"/>
      <c r="K623" s="28"/>
      <c r="L623" s="28"/>
    </row>
    <row r="624" spans="1:12" ht="12.75">
      <c r="A624" s="77"/>
      <c r="B624" s="78"/>
      <c r="C624" s="78"/>
      <c r="D624" s="78"/>
      <c r="E624" s="78"/>
      <c r="F624" s="79"/>
      <c r="G624" s="27" t="s">
        <v>169</v>
      </c>
      <c r="H624" s="28">
        <f>I624+J624+K624+L624</f>
        <v>-100</v>
      </c>
      <c r="I624" s="28">
        <v>-100</v>
      </c>
      <c r="J624" s="28"/>
      <c r="K624" s="28"/>
      <c r="L624" s="28"/>
    </row>
    <row r="625" spans="1:12" ht="12.75">
      <c r="A625" s="80"/>
      <c r="B625" s="81"/>
      <c r="C625" s="81"/>
      <c r="D625" s="81"/>
      <c r="E625" s="81"/>
      <c r="F625" s="82"/>
      <c r="G625" s="59" t="s">
        <v>170</v>
      </c>
      <c r="H625" s="60">
        <f>H623+H624</f>
        <v>50</v>
      </c>
      <c r="I625" s="60">
        <f>I623+I624</f>
        <v>50</v>
      </c>
      <c r="J625" s="60">
        <f>J623+J624</f>
        <v>0</v>
      </c>
      <c r="K625" s="60">
        <f>K623+K624</f>
        <v>0</v>
      </c>
      <c r="L625" s="60">
        <f>L623+L624</f>
        <v>0</v>
      </c>
    </row>
    <row r="626" spans="1:12" ht="12.75">
      <c r="A626" s="74" t="s">
        <v>171</v>
      </c>
      <c r="B626" s="75"/>
      <c r="C626" s="75"/>
      <c r="D626" s="75"/>
      <c r="E626" s="75"/>
      <c r="F626" s="76"/>
      <c r="G626" s="27" t="s">
        <v>168</v>
      </c>
      <c r="H626" s="28">
        <f>I626+J626+K626+L626</f>
        <v>0</v>
      </c>
      <c r="I626" s="28">
        <v>0</v>
      </c>
      <c r="J626" s="28"/>
      <c r="K626" s="28"/>
      <c r="L626" s="28"/>
    </row>
    <row r="627" spans="1:12" ht="12.75">
      <c r="A627" s="77"/>
      <c r="B627" s="78"/>
      <c r="C627" s="78"/>
      <c r="D627" s="78"/>
      <c r="E627" s="78"/>
      <c r="F627" s="79"/>
      <c r="G627" s="27" t="s">
        <v>169</v>
      </c>
      <c r="H627" s="28">
        <f>I627+J627+K627+L627</f>
        <v>100</v>
      </c>
      <c r="I627" s="28">
        <v>100</v>
      </c>
      <c r="J627" s="28"/>
      <c r="K627" s="28"/>
      <c r="L627" s="28"/>
    </row>
    <row r="628" spans="1:12" ht="12.75">
      <c r="A628" s="80"/>
      <c r="B628" s="81"/>
      <c r="C628" s="81"/>
      <c r="D628" s="81"/>
      <c r="E628" s="81"/>
      <c r="F628" s="82"/>
      <c r="G628" s="59" t="s">
        <v>170</v>
      </c>
      <c r="H628" s="60">
        <f>H626+H627</f>
        <v>100</v>
      </c>
      <c r="I628" s="60">
        <f>I626+I627</f>
        <v>100</v>
      </c>
      <c r="J628" s="60">
        <f>J626+J627</f>
        <v>0</v>
      </c>
      <c r="K628" s="60">
        <f>K626+K627</f>
        <v>0</v>
      </c>
      <c r="L628" s="60">
        <f>L626+L627</f>
        <v>0</v>
      </c>
    </row>
    <row r="629" spans="1:12" ht="12.75">
      <c r="A629" s="89" t="s">
        <v>19</v>
      </c>
      <c r="B629" s="90"/>
      <c r="C629" s="91"/>
      <c r="D629" s="86" t="s">
        <v>149</v>
      </c>
      <c r="E629" s="86">
        <v>2008</v>
      </c>
      <c r="F629" s="86">
        <v>2011</v>
      </c>
      <c r="G629" s="27" t="s">
        <v>168</v>
      </c>
      <c r="H629" s="28">
        <f>H632+H635+H638</f>
        <v>1145</v>
      </c>
      <c r="I629" s="28">
        <f>I632+I635+I638+I641</f>
        <v>945</v>
      </c>
      <c r="J629" s="28">
        <f aca="true" t="shared" si="38" ref="J629:L630">J632+J635+J638</f>
        <v>200</v>
      </c>
      <c r="K629" s="28">
        <f t="shared" si="38"/>
        <v>0</v>
      </c>
      <c r="L629" s="28">
        <f t="shared" si="38"/>
        <v>0</v>
      </c>
    </row>
    <row r="630" spans="1:12" ht="12.75">
      <c r="A630" s="92"/>
      <c r="B630" s="93"/>
      <c r="C630" s="94"/>
      <c r="D630" s="87"/>
      <c r="E630" s="87"/>
      <c r="F630" s="87"/>
      <c r="G630" s="27" t="s">
        <v>169</v>
      </c>
      <c r="H630" s="28">
        <f>I630+J630+K630+L630</f>
        <v>225</v>
      </c>
      <c r="I630" s="28">
        <f>I633+I636+I639+I642</f>
        <v>100</v>
      </c>
      <c r="J630" s="28">
        <f t="shared" si="38"/>
        <v>125</v>
      </c>
      <c r="K630" s="28">
        <f t="shared" si="38"/>
        <v>0</v>
      </c>
      <c r="L630" s="28">
        <f t="shared" si="38"/>
        <v>0</v>
      </c>
    </row>
    <row r="631" spans="1:12" ht="12.75">
      <c r="A631" s="95"/>
      <c r="B631" s="96"/>
      <c r="C631" s="97"/>
      <c r="D631" s="88"/>
      <c r="E631" s="88"/>
      <c r="F631" s="88"/>
      <c r="G631" s="57" t="s">
        <v>170</v>
      </c>
      <c r="H631" s="58">
        <f>H629+H630</f>
        <v>1370</v>
      </c>
      <c r="I631" s="58">
        <f>I629+I630</f>
        <v>1045</v>
      </c>
      <c r="J631" s="58">
        <f>J629+J630</f>
        <v>325</v>
      </c>
      <c r="K631" s="58">
        <f>K629+K630</f>
        <v>0</v>
      </c>
      <c r="L631" s="58">
        <f>L629+L630</f>
        <v>0</v>
      </c>
    </row>
    <row r="632" spans="1:12" ht="12.75">
      <c r="A632" s="74" t="s">
        <v>177</v>
      </c>
      <c r="B632" s="75"/>
      <c r="C632" s="75"/>
      <c r="D632" s="75"/>
      <c r="E632" s="75"/>
      <c r="F632" s="76"/>
      <c r="G632" s="27" t="s">
        <v>168</v>
      </c>
      <c r="H632" s="28">
        <f>I632+J632+K632+L632</f>
        <v>275</v>
      </c>
      <c r="I632" s="28">
        <f aca="true" t="shared" si="39" ref="I632:L633">I606</f>
        <v>75</v>
      </c>
      <c r="J632" s="28">
        <f t="shared" si="39"/>
        <v>200</v>
      </c>
      <c r="K632" s="28">
        <f t="shared" si="39"/>
        <v>0</v>
      </c>
      <c r="L632" s="28">
        <f t="shared" si="39"/>
        <v>0</v>
      </c>
    </row>
    <row r="633" spans="1:12" ht="12.75">
      <c r="A633" s="77"/>
      <c r="B633" s="78"/>
      <c r="C633" s="78"/>
      <c r="D633" s="78"/>
      <c r="E633" s="78"/>
      <c r="F633" s="79"/>
      <c r="G633" s="27" t="s">
        <v>169</v>
      </c>
      <c r="H633" s="28">
        <f>I633+J633+K633+L633</f>
        <v>225</v>
      </c>
      <c r="I633" s="28">
        <f t="shared" si="39"/>
        <v>100</v>
      </c>
      <c r="J633" s="28">
        <f>J607</f>
        <v>125</v>
      </c>
      <c r="K633" s="28">
        <f t="shared" si="39"/>
        <v>0</v>
      </c>
      <c r="L633" s="28">
        <f t="shared" si="39"/>
        <v>0</v>
      </c>
    </row>
    <row r="634" spans="1:12" ht="12.75">
      <c r="A634" s="80"/>
      <c r="B634" s="81"/>
      <c r="C634" s="81"/>
      <c r="D634" s="81"/>
      <c r="E634" s="81"/>
      <c r="F634" s="82"/>
      <c r="G634" s="59" t="s">
        <v>170</v>
      </c>
      <c r="H634" s="60">
        <f>H632+H633</f>
        <v>500</v>
      </c>
      <c r="I634" s="60">
        <f>I632+I633</f>
        <v>175</v>
      </c>
      <c r="J634" s="60">
        <f>J632+J633</f>
        <v>325</v>
      </c>
      <c r="K634" s="60">
        <f>K632+K633</f>
        <v>0</v>
      </c>
      <c r="L634" s="60">
        <f>L632+L633</f>
        <v>0</v>
      </c>
    </row>
    <row r="635" spans="1:12" ht="12.75">
      <c r="A635" s="74" t="s">
        <v>176</v>
      </c>
      <c r="B635" s="75"/>
      <c r="C635" s="75"/>
      <c r="D635" s="75"/>
      <c r="E635" s="75"/>
      <c r="F635" s="76"/>
      <c r="G635" s="27" t="s">
        <v>168</v>
      </c>
      <c r="H635" s="28">
        <f>I635+J635+K635+L635</f>
        <v>670</v>
      </c>
      <c r="I635" s="28">
        <f aca="true" t="shared" si="40" ref="I635:L636">I623+I613+I596+I578+I569</f>
        <v>670</v>
      </c>
      <c r="J635" s="28">
        <f t="shared" si="40"/>
        <v>0</v>
      </c>
      <c r="K635" s="28">
        <f t="shared" si="40"/>
        <v>0</v>
      </c>
      <c r="L635" s="28">
        <f t="shared" si="40"/>
        <v>0</v>
      </c>
    </row>
    <row r="636" spans="1:12" ht="12.75">
      <c r="A636" s="77"/>
      <c r="B636" s="78"/>
      <c r="C636" s="78"/>
      <c r="D636" s="78"/>
      <c r="E636" s="78"/>
      <c r="F636" s="79"/>
      <c r="G636" s="27" t="s">
        <v>169</v>
      </c>
      <c r="H636" s="28">
        <f>I636+J636+K636+L636</f>
        <v>-500</v>
      </c>
      <c r="I636" s="28">
        <f t="shared" si="40"/>
        <v>-500</v>
      </c>
      <c r="J636" s="28">
        <f t="shared" si="40"/>
        <v>0</v>
      </c>
      <c r="K636" s="28">
        <f t="shared" si="40"/>
        <v>0</v>
      </c>
      <c r="L636" s="28">
        <f t="shared" si="40"/>
        <v>0</v>
      </c>
    </row>
    <row r="637" spans="1:12" ht="12.75">
      <c r="A637" s="80"/>
      <c r="B637" s="81"/>
      <c r="C637" s="81"/>
      <c r="D637" s="81"/>
      <c r="E637" s="81"/>
      <c r="F637" s="82"/>
      <c r="G637" s="59" t="s">
        <v>170</v>
      </c>
      <c r="H637" s="60">
        <f>H635+H636</f>
        <v>170</v>
      </c>
      <c r="I637" s="60">
        <f>I635+I636</f>
        <v>170</v>
      </c>
      <c r="J637" s="60">
        <f>J635+J636</f>
        <v>0</v>
      </c>
      <c r="K637" s="60">
        <f>K635+K636</f>
        <v>0</v>
      </c>
      <c r="L637" s="60">
        <f>L635+L636</f>
        <v>0</v>
      </c>
    </row>
    <row r="638" spans="1:12" ht="12.75">
      <c r="A638" s="74" t="s">
        <v>171</v>
      </c>
      <c r="B638" s="75"/>
      <c r="C638" s="75"/>
      <c r="D638" s="75"/>
      <c r="E638" s="75"/>
      <c r="F638" s="76"/>
      <c r="G638" s="27" t="s">
        <v>168</v>
      </c>
      <c r="H638" s="28">
        <f>I638+J638+K638+L638</f>
        <v>200</v>
      </c>
      <c r="I638" s="28">
        <f>I587+I560+I616+I599+I581+I572</f>
        <v>200</v>
      </c>
      <c r="J638" s="28">
        <f aca="true" t="shared" si="41" ref="J638:L639">J587+J560</f>
        <v>0</v>
      </c>
      <c r="K638" s="28">
        <f t="shared" si="41"/>
        <v>0</v>
      </c>
      <c r="L638" s="28">
        <f t="shared" si="41"/>
        <v>0</v>
      </c>
    </row>
    <row r="639" spans="1:12" ht="12.75">
      <c r="A639" s="77"/>
      <c r="B639" s="78"/>
      <c r="C639" s="78"/>
      <c r="D639" s="78"/>
      <c r="E639" s="78"/>
      <c r="F639" s="79"/>
      <c r="G639" s="27" t="s">
        <v>169</v>
      </c>
      <c r="H639" s="28">
        <f>I639+J639+K639+L639</f>
        <v>300</v>
      </c>
      <c r="I639" s="28">
        <f>I588+I561+I627+I617+I600+I582+I573</f>
        <v>300</v>
      </c>
      <c r="J639" s="28">
        <f t="shared" si="41"/>
        <v>0</v>
      </c>
      <c r="K639" s="28">
        <f t="shared" si="41"/>
        <v>0</v>
      </c>
      <c r="L639" s="28">
        <f t="shared" si="41"/>
        <v>0</v>
      </c>
    </row>
    <row r="640" spans="1:12" ht="12.75">
      <c r="A640" s="80"/>
      <c r="B640" s="81"/>
      <c r="C640" s="81"/>
      <c r="D640" s="81"/>
      <c r="E640" s="81"/>
      <c r="F640" s="82"/>
      <c r="G640" s="59" t="s">
        <v>170</v>
      </c>
      <c r="H640" s="60">
        <f>H638+H639</f>
        <v>500</v>
      </c>
      <c r="I640" s="60">
        <f>I638+I639</f>
        <v>500</v>
      </c>
      <c r="J640" s="60">
        <f>J638+J639</f>
        <v>0</v>
      </c>
      <c r="K640" s="60">
        <f>K638+K639</f>
        <v>0</v>
      </c>
      <c r="L640" s="60">
        <f>L638+L639</f>
        <v>0</v>
      </c>
    </row>
    <row r="641" spans="1:12" ht="12.75">
      <c r="A641" s="74" t="s">
        <v>274</v>
      </c>
      <c r="B641" s="75"/>
      <c r="C641" s="75"/>
      <c r="D641" s="75"/>
      <c r="E641" s="75"/>
      <c r="F641" s="76"/>
      <c r="G641" s="27" t="s">
        <v>168</v>
      </c>
      <c r="H641" s="28">
        <f>I641+J641+K641+L641</f>
        <v>0</v>
      </c>
      <c r="I641" s="28">
        <f aca="true" t="shared" si="42" ref="I641:L642">I590+I563</f>
        <v>0</v>
      </c>
      <c r="J641" s="28">
        <f t="shared" si="42"/>
        <v>0</v>
      </c>
      <c r="K641" s="28">
        <f t="shared" si="42"/>
        <v>0</v>
      </c>
      <c r="L641" s="28">
        <f t="shared" si="42"/>
        <v>0</v>
      </c>
    </row>
    <row r="642" spans="1:12" ht="12.75">
      <c r="A642" s="77"/>
      <c r="B642" s="78"/>
      <c r="C642" s="78"/>
      <c r="D642" s="78"/>
      <c r="E642" s="78"/>
      <c r="F642" s="79"/>
      <c r="G642" s="27" t="s">
        <v>169</v>
      </c>
      <c r="H642" s="28">
        <f>I642+J642+K642+L642</f>
        <v>200</v>
      </c>
      <c r="I642" s="28">
        <f t="shared" si="42"/>
        <v>200</v>
      </c>
      <c r="J642" s="28">
        <f t="shared" si="42"/>
        <v>0</v>
      </c>
      <c r="K642" s="28">
        <f t="shared" si="42"/>
        <v>0</v>
      </c>
      <c r="L642" s="28">
        <f t="shared" si="42"/>
        <v>0</v>
      </c>
    </row>
    <row r="643" spans="1:12" ht="12.75">
      <c r="A643" s="80"/>
      <c r="B643" s="81"/>
      <c r="C643" s="81"/>
      <c r="D643" s="81"/>
      <c r="E643" s="81"/>
      <c r="F643" s="82"/>
      <c r="G643" s="59" t="s">
        <v>170</v>
      </c>
      <c r="H643" s="60">
        <f>H641+H642</f>
        <v>200</v>
      </c>
      <c r="I643" s="60">
        <f>I641+I642</f>
        <v>200</v>
      </c>
      <c r="J643" s="60">
        <f>J641+J642</f>
        <v>0</v>
      </c>
      <c r="K643" s="60">
        <f>K641+K642</f>
        <v>0</v>
      </c>
      <c r="L643" s="60">
        <f>L641+L642</f>
        <v>0</v>
      </c>
    </row>
    <row r="644" spans="1:12" ht="16.5">
      <c r="A644" s="83" t="s">
        <v>20</v>
      </c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5"/>
    </row>
    <row r="645" spans="1:12" ht="16.5">
      <c r="A645" s="83" t="s">
        <v>21</v>
      </c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5"/>
    </row>
    <row r="646" spans="1:12" ht="12.75" customHeight="1">
      <c r="A646" s="98">
        <v>50</v>
      </c>
      <c r="B646" s="101" t="s">
        <v>269</v>
      </c>
      <c r="C646" s="86" t="s">
        <v>206</v>
      </c>
      <c r="D646" s="86" t="s">
        <v>149</v>
      </c>
      <c r="E646" s="86">
        <v>2008</v>
      </c>
      <c r="F646" s="86">
        <v>2011</v>
      </c>
      <c r="G646" s="27" t="s">
        <v>168</v>
      </c>
      <c r="H646" s="28">
        <f>H649+H652+H655</f>
        <v>310</v>
      </c>
      <c r="I646" s="28">
        <f>I649+I652+I655+I658</f>
        <v>310</v>
      </c>
      <c r="J646" s="28">
        <f aca="true" t="shared" si="43" ref="J646:L647">J649+J652+J655</f>
        <v>0</v>
      </c>
      <c r="K646" s="28">
        <f t="shared" si="43"/>
        <v>0</v>
      </c>
      <c r="L646" s="28">
        <f t="shared" si="43"/>
        <v>0</v>
      </c>
    </row>
    <row r="647" spans="1:12" ht="12.75" customHeight="1">
      <c r="A647" s="99"/>
      <c r="B647" s="102"/>
      <c r="C647" s="87"/>
      <c r="D647" s="87"/>
      <c r="E647" s="87"/>
      <c r="F647" s="87"/>
      <c r="G647" s="27" t="s">
        <v>169</v>
      </c>
      <c r="H647" s="28">
        <f>I647+J647+K647+L647</f>
        <v>0</v>
      </c>
      <c r="I647" s="28">
        <f>I650+I653+I656+I659</f>
        <v>0</v>
      </c>
      <c r="J647" s="28">
        <f t="shared" si="43"/>
        <v>0</v>
      </c>
      <c r="K647" s="28">
        <f t="shared" si="43"/>
        <v>0</v>
      </c>
      <c r="L647" s="28">
        <f t="shared" si="43"/>
        <v>0</v>
      </c>
    </row>
    <row r="648" spans="1:12" ht="12.75" customHeight="1">
      <c r="A648" s="100"/>
      <c r="B648" s="103"/>
      <c r="C648" s="88"/>
      <c r="D648" s="88"/>
      <c r="E648" s="88"/>
      <c r="F648" s="88"/>
      <c r="G648" s="57" t="s">
        <v>170</v>
      </c>
      <c r="H648" s="58">
        <f>H646+H647</f>
        <v>310</v>
      </c>
      <c r="I648" s="58">
        <f>I646+I647</f>
        <v>310</v>
      </c>
      <c r="J648" s="58">
        <f>J646+J647</f>
        <v>0</v>
      </c>
      <c r="K648" s="58">
        <f>K646+K647</f>
        <v>0</v>
      </c>
      <c r="L648" s="58">
        <f>L646+L647</f>
        <v>0</v>
      </c>
    </row>
    <row r="649" spans="1:12" ht="12.75">
      <c r="A649" s="74" t="s">
        <v>177</v>
      </c>
      <c r="B649" s="75"/>
      <c r="C649" s="75"/>
      <c r="D649" s="75"/>
      <c r="E649" s="75"/>
      <c r="F649" s="76"/>
      <c r="G649" s="27" t="s">
        <v>168</v>
      </c>
      <c r="H649" s="28">
        <f>I649+J649+K649+L649</f>
        <v>60</v>
      </c>
      <c r="I649" s="28">
        <v>60</v>
      </c>
      <c r="J649" s="28"/>
      <c r="K649" s="28"/>
      <c r="L649" s="28"/>
    </row>
    <row r="650" spans="1:12" ht="12.75">
      <c r="A650" s="77"/>
      <c r="B650" s="78"/>
      <c r="C650" s="78"/>
      <c r="D650" s="78"/>
      <c r="E650" s="78"/>
      <c r="F650" s="79"/>
      <c r="G650" s="27" t="s">
        <v>169</v>
      </c>
      <c r="H650" s="28">
        <f>I650+J650+K650+L650</f>
        <v>0</v>
      </c>
      <c r="I650" s="28"/>
      <c r="J650" s="28"/>
      <c r="K650" s="28"/>
      <c r="L650" s="28"/>
    </row>
    <row r="651" spans="1:12" ht="12.75">
      <c r="A651" s="80"/>
      <c r="B651" s="81"/>
      <c r="C651" s="81"/>
      <c r="D651" s="81"/>
      <c r="E651" s="81"/>
      <c r="F651" s="82"/>
      <c r="G651" s="59" t="s">
        <v>170</v>
      </c>
      <c r="H651" s="60">
        <f>H649+H650</f>
        <v>60</v>
      </c>
      <c r="I651" s="60">
        <f>I649+I650</f>
        <v>60</v>
      </c>
      <c r="J651" s="60">
        <f>J649+J650</f>
        <v>0</v>
      </c>
      <c r="K651" s="60">
        <f>K649+K650</f>
        <v>0</v>
      </c>
      <c r="L651" s="60">
        <f>L649+L650</f>
        <v>0</v>
      </c>
    </row>
    <row r="652" spans="1:12" ht="12.75">
      <c r="A652" s="74" t="s">
        <v>176</v>
      </c>
      <c r="B652" s="75"/>
      <c r="C652" s="75"/>
      <c r="D652" s="75"/>
      <c r="E652" s="75"/>
      <c r="F652" s="76"/>
      <c r="G652" s="27" t="s">
        <v>168</v>
      </c>
      <c r="H652" s="28">
        <f>I652+J652+K652+L652</f>
        <v>0</v>
      </c>
      <c r="I652" s="28">
        <v>0</v>
      </c>
      <c r="J652" s="28"/>
      <c r="K652" s="28"/>
      <c r="L652" s="28"/>
    </row>
    <row r="653" spans="1:12" ht="12.75">
      <c r="A653" s="77"/>
      <c r="B653" s="78"/>
      <c r="C653" s="78"/>
      <c r="D653" s="78"/>
      <c r="E653" s="78"/>
      <c r="F653" s="79"/>
      <c r="G653" s="27" t="s">
        <v>169</v>
      </c>
      <c r="H653" s="28">
        <f>I653+J653+K653+L653</f>
        <v>0</v>
      </c>
      <c r="I653" s="28"/>
      <c r="J653" s="28"/>
      <c r="K653" s="28"/>
      <c r="L653" s="28"/>
    </row>
    <row r="654" spans="1:12" ht="12.75">
      <c r="A654" s="80"/>
      <c r="B654" s="81"/>
      <c r="C654" s="81"/>
      <c r="D654" s="81"/>
      <c r="E654" s="81"/>
      <c r="F654" s="82"/>
      <c r="G654" s="59" t="s">
        <v>170</v>
      </c>
      <c r="H654" s="60">
        <f>H652+H653</f>
        <v>0</v>
      </c>
      <c r="I654" s="60">
        <f>I652+I653</f>
        <v>0</v>
      </c>
      <c r="J654" s="60">
        <f>J652+J653</f>
        <v>0</v>
      </c>
      <c r="K654" s="60">
        <f>K652+K653</f>
        <v>0</v>
      </c>
      <c r="L654" s="60">
        <f>L652+L653</f>
        <v>0</v>
      </c>
    </row>
    <row r="655" spans="1:12" ht="12.75">
      <c r="A655" s="74" t="s">
        <v>171</v>
      </c>
      <c r="B655" s="75"/>
      <c r="C655" s="75"/>
      <c r="D655" s="75"/>
      <c r="E655" s="75"/>
      <c r="F655" s="76"/>
      <c r="G655" s="27" t="s">
        <v>168</v>
      </c>
      <c r="H655" s="28">
        <f>I655+J655+K655+L655</f>
        <v>250</v>
      </c>
      <c r="I655" s="28">
        <v>250</v>
      </c>
      <c r="J655" s="28"/>
      <c r="K655" s="28"/>
      <c r="L655" s="28"/>
    </row>
    <row r="656" spans="1:12" ht="12.75">
      <c r="A656" s="77"/>
      <c r="B656" s="78"/>
      <c r="C656" s="78"/>
      <c r="D656" s="78"/>
      <c r="E656" s="78"/>
      <c r="F656" s="79"/>
      <c r="G656" s="27" t="s">
        <v>169</v>
      </c>
      <c r="H656" s="28">
        <f>I656+J656+K656+L656</f>
        <v>-200</v>
      </c>
      <c r="I656" s="28">
        <v>-200</v>
      </c>
      <c r="J656" s="28"/>
      <c r="K656" s="28"/>
      <c r="L656" s="28"/>
    </row>
    <row r="657" spans="1:12" ht="12.75">
      <c r="A657" s="80"/>
      <c r="B657" s="81"/>
      <c r="C657" s="81"/>
      <c r="D657" s="81"/>
      <c r="E657" s="81"/>
      <c r="F657" s="82"/>
      <c r="G657" s="59" t="s">
        <v>170</v>
      </c>
      <c r="H657" s="60">
        <f>H655+H656</f>
        <v>50</v>
      </c>
      <c r="I657" s="60">
        <f>I655+I656</f>
        <v>50</v>
      </c>
      <c r="J657" s="60">
        <f>J655+J656</f>
        <v>0</v>
      </c>
      <c r="K657" s="60">
        <f>K655+K656</f>
        <v>0</v>
      </c>
      <c r="L657" s="60">
        <f>L655+L656</f>
        <v>0</v>
      </c>
    </row>
    <row r="658" spans="1:12" ht="12.75">
      <c r="A658" s="74" t="s">
        <v>274</v>
      </c>
      <c r="B658" s="75"/>
      <c r="C658" s="75"/>
      <c r="D658" s="75"/>
      <c r="E658" s="75"/>
      <c r="F658" s="76"/>
      <c r="G658" s="27" t="s">
        <v>168</v>
      </c>
      <c r="H658" s="28">
        <f>I658+J658+K658+L658</f>
        <v>0</v>
      </c>
      <c r="I658" s="28">
        <v>0</v>
      </c>
      <c r="J658" s="28"/>
      <c r="K658" s="28"/>
      <c r="L658" s="28"/>
    </row>
    <row r="659" spans="1:12" ht="12.75">
      <c r="A659" s="77"/>
      <c r="B659" s="78"/>
      <c r="C659" s="78"/>
      <c r="D659" s="78"/>
      <c r="E659" s="78"/>
      <c r="F659" s="79"/>
      <c r="G659" s="27" t="s">
        <v>169</v>
      </c>
      <c r="H659" s="28">
        <f>I659+J659+K659+L659</f>
        <v>200</v>
      </c>
      <c r="I659" s="28">
        <v>200</v>
      </c>
      <c r="J659" s="28"/>
      <c r="K659" s="28"/>
      <c r="L659" s="28"/>
    </row>
    <row r="660" spans="1:12" ht="12.75">
      <c r="A660" s="80"/>
      <c r="B660" s="81"/>
      <c r="C660" s="81"/>
      <c r="D660" s="81"/>
      <c r="E660" s="81"/>
      <c r="F660" s="82"/>
      <c r="G660" s="59" t="s">
        <v>170</v>
      </c>
      <c r="H660" s="60">
        <f>H658+H659</f>
        <v>200</v>
      </c>
      <c r="I660" s="60">
        <f>I658+I659</f>
        <v>200</v>
      </c>
      <c r="J660" s="60">
        <f>J658+J659</f>
        <v>0</v>
      </c>
      <c r="K660" s="60">
        <f>K658+K659</f>
        <v>0</v>
      </c>
      <c r="L660" s="60">
        <f>L658+L659</f>
        <v>0</v>
      </c>
    </row>
    <row r="661" spans="1:12" ht="12.75" customHeight="1">
      <c r="A661" s="98">
        <v>51</v>
      </c>
      <c r="B661" s="101" t="s">
        <v>269</v>
      </c>
      <c r="C661" s="86" t="s">
        <v>276</v>
      </c>
      <c r="D661" s="86" t="s">
        <v>149</v>
      </c>
      <c r="E661" s="86">
        <v>2010</v>
      </c>
      <c r="F661" s="86">
        <v>2010</v>
      </c>
      <c r="G661" s="27" t="s">
        <v>168</v>
      </c>
      <c r="H661" s="28">
        <f>H664</f>
        <v>250</v>
      </c>
      <c r="I661" s="28">
        <f>I664</f>
        <v>250</v>
      </c>
      <c r="J661" s="28">
        <f>J664</f>
        <v>0</v>
      </c>
      <c r="K661" s="28">
        <f>K664</f>
        <v>0</v>
      </c>
      <c r="L661" s="28">
        <f>L664</f>
        <v>0</v>
      </c>
    </row>
    <row r="662" spans="1:12" ht="12.75" customHeight="1">
      <c r="A662" s="99"/>
      <c r="B662" s="102"/>
      <c r="C662" s="87"/>
      <c r="D662" s="87"/>
      <c r="E662" s="87"/>
      <c r="F662" s="87"/>
      <c r="G662" s="27" t="s">
        <v>169</v>
      </c>
      <c r="H662" s="28">
        <f>I662+J662+K662+L662</f>
        <v>0</v>
      </c>
      <c r="I662" s="28">
        <f>I665</f>
        <v>0</v>
      </c>
      <c r="J662" s="28">
        <f>J665</f>
        <v>0</v>
      </c>
      <c r="K662" s="28">
        <f>K665</f>
        <v>0</v>
      </c>
      <c r="L662" s="28">
        <f>L665</f>
        <v>0</v>
      </c>
    </row>
    <row r="663" spans="1:12" ht="12.75" customHeight="1">
      <c r="A663" s="100"/>
      <c r="B663" s="103"/>
      <c r="C663" s="88"/>
      <c r="D663" s="88"/>
      <c r="E663" s="88"/>
      <c r="F663" s="88"/>
      <c r="G663" s="57" t="s">
        <v>170</v>
      </c>
      <c r="H663" s="58">
        <f>H661+H662</f>
        <v>250</v>
      </c>
      <c r="I663" s="58">
        <f>I661+I662</f>
        <v>250</v>
      </c>
      <c r="J663" s="58">
        <f>J661+J662</f>
        <v>0</v>
      </c>
      <c r="K663" s="58">
        <f>K661+K662</f>
        <v>0</v>
      </c>
      <c r="L663" s="58">
        <f>L661+L662</f>
        <v>0</v>
      </c>
    </row>
    <row r="664" spans="1:12" ht="12.75">
      <c r="A664" s="74" t="s">
        <v>171</v>
      </c>
      <c r="B664" s="75"/>
      <c r="C664" s="75"/>
      <c r="D664" s="75"/>
      <c r="E664" s="75"/>
      <c r="F664" s="76"/>
      <c r="G664" s="27" t="s">
        <v>168</v>
      </c>
      <c r="H664" s="28">
        <f>I664+J664+K664+L664</f>
        <v>250</v>
      </c>
      <c r="I664" s="28">
        <v>250</v>
      </c>
      <c r="J664" s="28"/>
      <c r="K664" s="28"/>
      <c r="L664" s="28"/>
    </row>
    <row r="665" spans="1:12" ht="12.75">
      <c r="A665" s="77"/>
      <c r="B665" s="78"/>
      <c r="C665" s="78"/>
      <c r="D665" s="78"/>
      <c r="E665" s="78"/>
      <c r="F665" s="79"/>
      <c r="G665" s="27" t="s">
        <v>169</v>
      </c>
      <c r="H665" s="28">
        <f>I665+J665+K665+L665</f>
        <v>0</v>
      </c>
      <c r="I665" s="28"/>
      <c r="J665" s="28"/>
      <c r="K665" s="28"/>
      <c r="L665" s="28"/>
    </row>
    <row r="666" spans="1:12" ht="12.75">
      <c r="A666" s="80"/>
      <c r="B666" s="81"/>
      <c r="C666" s="81"/>
      <c r="D666" s="81"/>
      <c r="E666" s="81"/>
      <c r="F666" s="82"/>
      <c r="G666" s="59" t="s">
        <v>170</v>
      </c>
      <c r="H666" s="60">
        <f>H664+H665</f>
        <v>250</v>
      </c>
      <c r="I666" s="60">
        <f>I664+I665</f>
        <v>250</v>
      </c>
      <c r="J666" s="60">
        <f>J664+J665</f>
        <v>0</v>
      </c>
      <c r="K666" s="60">
        <f>K664+K665</f>
        <v>0</v>
      </c>
      <c r="L666" s="60">
        <f>L664+L665</f>
        <v>0</v>
      </c>
    </row>
    <row r="667" spans="1:12" ht="12.75" customHeight="1">
      <c r="A667" s="98">
        <v>52</v>
      </c>
      <c r="B667" s="101" t="s">
        <v>269</v>
      </c>
      <c r="C667" s="86" t="s">
        <v>207</v>
      </c>
      <c r="D667" s="86" t="s">
        <v>149</v>
      </c>
      <c r="E667" s="86">
        <v>2008</v>
      </c>
      <c r="F667" s="86">
        <v>2010</v>
      </c>
      <c r="G667" s="27" t="s">
        <v>168</v>
      </c>
      <c r="H667" s="28">
        <f>H670+H673+H676</f>
        <v>240</v>
      </c>
      <c r="I667" s="28">
        <f>I670+I673+I676</f>
        <v>240</v>
      </c>
      <c r="J667" s="28">
        <f>J670+J673+J676</f>
        <v>0</v>
      </c>
      <c r="K667" s="28">
        <f>K670+K673+K676</f>
        <v>0</v>
      </c>
      <c r="L667" s="28">
        <f>L670+L673+L676</f>
        <v>0</v>
      </c>
    </row>
    <row r="668" spans="1:12" ht="12.75" customHeight="1">
      <c r="A668" s="99"/>
      <c r="B668" s="102"/>
      <c r="C668" s="87"/>
      <c r="D668" s="87"/>
      <c r="E668" s="87"/>
      <c r="F668" s="87"/>
      <c r="G668" s="27" t="s">
        <v>169</v>
      </c>
      <c r="H668" s="28">
        <f>I668+J668+K668+L668</f>
        <v>140</v>
      </c>
      <c r="I668" s="28">
        <f>I671+I674+I677</f>
        <v>140</v>
      </c>
      <c r="J668" s="28">
        <f>J671+J674+J677</f>
        <v>0</v>
      </c>
      <c r="K668" s="28">
        <f>K671+K674+K677</f>
        <v>0</v>
      </c>
      <c r="L668" s="28">
        <f>L671+L674+L677</f>
        <v>0</v>
      </c>
    </row>
    <row r="669" spans="1:12" ht="12.75" customHeight="1">
      <c r="A669" s="100"/>
      <c r="B669" s="103"/>
      <c r="C669" s="88"/>
      <c r="D669" s="88"/>
      <c r="E669" s="88"/>
      <c r="F669" s="88"/>
      <c r="G669" s="57" t="s">
        <v>170</v>
      </c>
      <c r="H669" s="58">
        <f>H667+H668</f>
        <v>380</v>
      </c>
      <c r="I669" s="58">
        <f>I667+I668</f>
        <v>380</v>
      </c>
      <c r="J669" s="58">
        <f>J667+J668</f>
        <v>0</v>
      </c>
      <c r="K669" s="58">
        <f>K667+K668</f>
        <v>0</v>
      </c>
      <c r="L669" s="58">
        <f>L667+L668</f>
        <v>0</v>
      </c>
    </row>
    <row r="670" spans="1:12" ht="12.75">
      <c r="A670" s="74" t="s">
        <v>177</v>
      </c>
      <c r="B670" s="75"/>
      <c r="C670" s="75"/>
      <c r="D670" s="75"/>
      <c r="E670" s="75"/>
      <c r="F670" s="76"/>
      <c r="G670" s="27" t="s">
        <v>168</v>
      </c>
      <c r="H670" s="28">
        <f>I670+J670+K670+L670</f>
        <v>0</v>
      </c>
      <c r="I670" s="28">
        <v>0</v>
      </c>
      <c r="J670" s="28"/>
      <c r="K670" s="28"/>
      <c r="L670" s="28"/>
    </row>
    <row r="671" spans="1:12" ht="12.75">
      <c r="A671" s="77"/>
      <c r="B671" s="78"/>
      <c r="C671" s="78"/>
      <c r="D671" s="78"/>
      <c r="E671" s="78"/>
      <c r="F671" s="79"/>
      <c r="G671" s="27" t="s">
        <v>169</v>
      </c>
      <c r="H671" s="28">
        <f>I671+J671+K671+L671</f>
        <v>140</v>
      </c>
      <c r="I671" s="28">
        <f>40+100</f>
        <v>140</v>
      </c>
      <c r="J671" s="28"/>
      <c r="K671" s="28"/>
      <c r="L671" s="28"/>
    </row>
    <row r="672" spans="1:12" ht="12.75">
      <c r="A672" s="80"/>
      <c r="B672" s="81"/>
      <c r="C672" s="81"/>
      <c r="D672" s="81"/>
      <c r="E672" s="81"/>
      <c r="F672" s="82"/>
      <c r="G672" s="59" t="s">
        <v>170</v>
      </c>
      <c r="H672" s="60">
        <f>H670+H671</f>
        <v>140</v>
      </c>
      <c r="I672" s="60">
        <f>I670+I671</f>
        <v>140</v>
      </c>
      <c r="J672" s="60">
        <f>J670+J671</f>
        <v>0</v>
      </c>
      <c r="K672" s="60">
        <f>K670+K671</f>
        <v>0</v>
      </c>
      <c r="L672" s="60">
        <f>L670+L671</f>
        <v>0</v>
      </c>
    </row>
    <row r="673" spans="1:12" ht="12.75">
      <c r="A673" s="74" t="s">
        <v>176</v>
      </c>
      <c r="B673" s="75"/>
      <c r="C673" s="75"/>
      <c r="D673" s="75"/>
      <c r="E673" s="75"/>
      <c r="F673" s="76"/>
      <c r="G673" s="27" t="s">
        <v>168</v>
      </c>
      <c r="H673" s="28">
        <f>I673+J673+K673+L673</f>
        <v>120</v>
      </c>
      <c r="I673" s="28">
        <v>120</v>
      </c>
      <c r="J673" s="28"/>
      <c r="K673" s="28"/>
      <c r="L673" s="28"/>
    </row>
    <row r="674" spans="1:12" ht="12.75">
      <c r="A674" s="77"/>
      <c r="B674" s="78"/>
      <c r="C674" s="78"/>
      <c r="D674" s="78"/>
      <c r="E674" s="78"/>
      <c r="F674" s="79"/>
      <c r="G674" s="27" t="s">
        <v>169</v>
      </c>
      <c r="H674" s="28">
        <f>I674+J674+K674+L674</f>
        <v>0</v>
      </c>
      <c r="I674" s="28"/>
      <c r="J674" s="28"/>
      <c r="K674" s="28"/>
      <c r="L674" s="28"/>
    </row>
    <row r="675" spans="1:12" ht="12.75">
      <c r="A675" s="80"/>
      <c r="B675" s="81"/>
      <c r="C675" s="81"/>
      <c r="D675" s="81"/>
      <c r="E675" s="81"/>
      <c r="F675" s="82"/>
      <c r="G675" s="59" t="s">
        <v>170</v>
      </c>
      <c r="H675" s="60">
        <f>H673+H674</f>
        <v>120</v>
      </c>
      <c r="I675" s="60">
        <f>I673+I674</f>
        <v>120</v>
      </c>
      <c r="J675" s="60">
        <f>J673+J674</f>
        <v>0</v>
      </c>
      <c r="K675" s="60">
        <f>K673+K674</f>
        <v>0</v>
      </c>
      <c r="L675" s="60">
        <f>L673+L674</f>
        <v>0</v>
      </c>
    </row>
    <row r="676" spans="1:12" ht="12.75">
      <c r="A676" s="74" t="s">
        <v>171</v>
      </c>
      <c r="B676" s="75"/>
      <c r="C676" s="75"/>
      <c r="D676" s="75"/>
      <c r="E676" s="75"/>
      <c r="F676" s="76"/>
      <c r="G676" s="27" t="s">
        <v>168</v>
      </c>
      <c r="H676" s="28">
        <f>I676+J676+K676+L676</f>
        <v>120</v>
      </c>
      <c r="I676" s="28">
        <v>120</v>
      </c>
      <c r="J676" s="28"/>
      <c r="K676" s="28"/>
      <c r="L676" s="28"/>
    </row>
    <row r="677" spans="1:12" ht="12.75">
      <c r="A677" s="77"/>
      <c r="B677" s="78"/>
      <c r="C677" s="78"/>
      <c r="D677" s="78"/>
      <c r="E677" s="78"/>
      <c r="F677" s="79"/>
      <c r="G677" s="27" t="s">
        <v>169</v>
      </c>
      <c r="H677" s="28">
        <f>I677+J677+K677+L677</f>
        <v>0</v>
      </c>
      <c r="I677" s="28"/>
      <c r="J677" s="28"/>
      <c r="K677" s="28"/>
      <c r="L677" s="28"/>
    </row>
    <row r="678" spans="1:12" ht="12.75">
      <c r="A678" s="80"/>
      <c r="B678" s="81"/>
      <c r="C678" s="81"/>
      <c r="D678" s="81"/>
      <c r="E678" s="81"/>
      <c r="F678" s="82"/>
      <c r="G678" s="59" t="s">
        <v>170</v>
      </c>
      <c r="H678" s="60">
        <f>H676+H677</f>
        <v>120</v>
      </c>
      <c r="I678" s="60">
        <f>I676+I677</f>
        <v>120</v>
      </c>
      <c r="J678" s="60">
        <f>J676+J677</f>
        <v>0</v>
      </c>
      <c r="K678" s="60">
        <f>K676+K677</f>
        <v>0</v>
      </c>
      <c r="L678" s="60">
        <f>L676+L677</f>
        <v>0</v>
      </c>
    </row>
    <row r="679" spans="1:12" ht="12.75">
      <c r="A679" s="89" t="s">
        <v>22</v>
      </c>
      <c r="B679" s="90"/>
      <c r="C679" s="91"/>
      <c r="D679" s="86" t="s">
        <v>149</v>
      </c>
      <c r="E679" s="86">
        <v>2008</v>
      </c>
      <c r="F679" s="86">
        <v>2011</v>
      </c>
      <c r="G679" s="27" t="s">
        <v>168</v>
      </c>
      <c r="H679" s="28">
        <f>H682+H685+H688</f>
        <v>800</v>
      </c>
      <c r="I679" s="28">
        <f>I682+I685+I688+I691</f>
        <v>800</v>
      </c>
      <c r="J679" s="28">
        <f aca="true" t="shared" si="44" ref="J679:L680">J682+J685+J688</f>
        <v>0</v>
      </c>
      <c r="K679" s="28">
        <f t="shared" si="44"/>
        <v>0</v>
      </c>
      <c r="L679" s="28">
        <f t="shared" si="44"/>
        <v>0</v>
      </c>
    </row>
    <row r="680" spans="1:12" ht="12.75">
      <c r="A680" s="92"/>
      <c r="B680" s="93"/>
      <c r="C680" s="94"/>
      <c r="D680" s="87"/>
      <c r="E680" s="87"/>
      <c r="F680" s="87"/>
      <c r="G680" s="27" t="s">
        <v>169</v>
      </c>
      <c r="H680" s="28">
        <f>I680+J680+K680+L680</f>
        <v>140</v>
      </c>
      <c r="I680" s="28">
        <f>I683+I686+I689+I692</f>
        <v>140</v>
      </c>
      <c r="J680" s="28">
        <f t="shared" si="44"/>
        <v>0</v>
      </c>
      <c r="K680" s="28">
        <f t="shared" si="44"/>
        <v>0</v>
      </c>
      <c r="L680" s="28">
        <f t="shared" si="44"/>
        <v>0</v>
      </c>
    </row>
    <row r="681" spans="1:12" ht="12.75">
      <c r="A681" s="95"/>
      <c r="B681" s="96"/>
      <c r="C681" s="97"/>
      <c r="D681" s="88"/>
      <c r="E681" s="88"/>
      <c r="F681" s="88"/>
      <c r="G681" s="57" t="s">
        <v>170</v>
      </c>
      <c r="H681" s="58">
        <f>H679+H680</f>
        <v>940</v>
      </c>
      <c r="I681" s="58">
        <f>I679+I680</f>
        <v>940</v>
      </c>
      <c r="J681" s="58">
        <f>J679+J680</f>
        <v>0</v>
      </c>
      <c r="K681" s="58">
        <f>K679+K680</f>
        <v>0</v>
      </c>
      <c r="L681" s="58">
        <f>L679+L680</f>
        <v>0</v>
      </c>
    </row>
    <row r="682" spans="1:12" ht="12.75">
      <c r="A682" s="74" t="s">
        <v>177</v>
      </c>
      <c r="B682" s="75"/>
      <c r="C682" s="75"/>
      <c r="D682" s="75"/>
      <c r="E682" s="75"/>
      <c r="F682" s="76"/>
      <c r="G682" s="27" t="s">
        <v>168</v>
      </c>
      <c r="H682" s="28">
        <f>I682+J682+K682+L682</f>
        <v>60</v>
      </c>
      <c r="I682" s="28">
        <f aca="true" t="shared" si="45" ref="I682:L683">I670+I649</f>
        <v>60</v>
      </c>
      <c r="J682" s="28">
        <f t="shared" si="45"/>
        <v>0</v>
      </c>
      <c r="K682" s="28">
        <f t="shared" si="45"/>
        <v>0</v>
      </c>
      <c r="L682" s="28">
        <f t="shared" si="45"/>
        <v>0</v>
      </c>
    </row>
    <row r="683" spans="1:12" ht="12.75">
      <c r="A683" s="77"/>
      <c r="B683" s="78"/>
      <c r="C683" s="78"/>
      <c r="D683" s="78"/>
      <c r="E683" s="78"/>
      <c r="F683" s="79"/>
      <c r="G683" s="27" t="s">
        <v>169</v>
      </c>
      <c r="H683" s="28">
        <f>I683+J683+K683+L683</f>
        <v>140</v>
      </c>
      <c r="I683" s="28">
        <f t="shared" si="45"/>
        <v>140</v>
      </c>
      <c r="J683" s="28">
        <f t="shared" si="45"/>
        <v>0</v>
      </c>
      <c r="K683" s="28">
        <f t="shared" si="45"/>
        <v>0</v>
      </c>
      <c r="L683" s="28">
        <f t="shared" si="45"/>
        <v>0</v>
      </c>
    </row>
    <row r="684" spans="1:12" ht="12.75">
      <c r="A684" s="80"/>
      <c r="B684" s="81"/>
      <c r="C684" s="81"/>
      <c r="D684" s="81"/>
      <c r="E684" s="81"/>
      <c r="F684" s="82"/>
      <c r="G684" s="59" t="s">
        <v>170</v>
      </c>
      <c r="H684" s="60">
        <f>H682+H683</f>
        <v>200</v>
      </c>
      <c r="I684" s="60">
        <f>I682+I683</f>
        <v>200</v>
      </c>
      <c r="J684" s="60">
        <f>J682+J683</f>
        <v>0</v>
      </c>
      <c r="K684" s="60">
        <f>K682+K683</f>
        <v>0</v>
      </c>
      <c r="L684" s="60">
        <f>L682+L683</f>
        <v>0</v>
      </c>
    </row>
    <row r="685" spans="1:12" ht="12.75">
      <c r="A685" s="74" t="s">
        <v>176</v>
      </c>
      <c r="B685" s="75"/>
      <c r="C685" s="75"/>
      <c r="D685" s="75"/>
      <c r="E685" s="75"/>
      <c r="F685" s="76"/>
      <c r="G685" s="27" t="s">
        <v>168</v>
      </c>
      <c r="H685" s="28">
        <f>I685+J685+K685+L685</f>
        <v>120</v>
      </c>
      <c r="I685" s="28">
        <f aca="true" t="shared" si="46" ref="I685:L686">I673+I652</f>
        <v>120</v>
      </c>
      <c r="J685" s="28">
        <f t="shared" si="46"/>
        <v>0</v>
      </c>
      <c r="K685" s="28">
        <f t="shared" si="46"/>
        <v>0</v>
      </c>
      <c r="L685" s="28">
        <f t="shared" si="46"/>
        <v>0</v>
      </c>
    </row>
    <row r="686" spans="1:12" ht="12.75">
      <c r="A686" s="77"/>
      <c r="B686" s="78"/>
      <c r="C686" s="78"/>
      <c r="D686" s="78"/>
      <c r="E686" s="78"/>
      <c r="F686" s="79"/>
      <c r="G686" s="27" t="s">
        <v>169</v>
      </c>
      <c r="H686" s="28">
        <f>I686+J686+K686+L686</f>
        <v>0</v>
      </c>
      <c r="I686" s="28">
        <f t="shared" si="46"/>
        <v>0</v>
      </c>
      <c r="J686" s="28">
        <f t="shared" si="46"/>
        <v>0</v>
      </c>
      <c r="K686" s="28">
        <f t="shared" si="46"/>
        <v>0</v>
      </c>
      <c r="L686" s="28">
        <f t="shared" si="46"/>
        <v>0</v>
      </c>
    </row>
    <row r="687" spans="1:12" ht="12.75">
      <c r="A687" s="80"/>
      <c r="B687" s="81"/>
      <c r="C687" s="81"/>
      <c r="D687" s="81"/>
      <c r="E687" s="81"/>
      <c r="F687" s="82"/>
      <c r="G687" s="59" t="s">
        <v>170</v>
      </c>
      <c r="H687" s="60">
        <f>H685+H686</f>
        <v>120</v>
      </c>
      <c r="I687" s="60">
        <f>I685+I686</f>
        <v>120</v>
      </c>
      <c r="J687" s="60">
        <f>J685+J686</f>
        <v>0</v>
      </c>
      <c r="K687" s="60">
        <f>K685+K686</f>
        <v>0</v>
      </c>
      <c r="L687" s="60">
        <f>L685+L686</f>
        <v>0</v>
      </c>
    </row>
    <row r="688" spans="1:12" ht="12.75">
      <c r="A688" s="74" t="s">
        <v>171</v>
      </c>
      <c r="B688" s="75"/>
      <c r="C688" s="75"/>
      <c r="D688" s="75"/>
      <c r="E688" s="75"/>
      <c r="F688" s="76"/>
      <c r="G688" s="27" t="s">
        <v>168</v>
      </c>
      <c r="H688" s="28">
        <f>I688+J688+K688+L688</f>
        <v>620</v>
      </c>
      <c r="I688" s="28">
        <f aca="true" t="shared" si="47" ref="I688:L689">I676+I664+I655</f>
        <v>620</v>
      </c>
      <c r="J688" s="28">
        <f t="shared" si="47"/>
        <v>0</v>
      </c>
      <c r="K688" s="28">
        <f t="shared" si="47"/>
        <v>0</v>
      </c>
      <c r="L688" s="28">
        <f t="shared" si="47"/>
        <v>0</v>
      </c>
    </row>
    <row r="689" spans="1:12" ht="12.75">
      <c r="A689" s="77"/>
      <c r="B689" s="78"/>
      <c r="C689" s="78"/>
      <c r="D689" s="78"/>
      <c r="E689" s="78"/>
      <c r="F689" s="79"/>
      <c r="G689" s="27" t="s">
        <v>169</v>
      </c>
      <c r="H689" s="28">
        <f>I689+J689+K689+L689</f>
        <v>-200</v>
      </c>
      <c r="I689" s="28">
        <f t="shared" si="47"/>
        <v>-200</v>
      </c>
      <c r="J689" s="28">
        <f t="shared" si="47"/>
        <v>0</v>
      </c>
      <c r="K689" s="28">
        <f t="shared" si="47"/>
        <v>0</v>
      </c>
      <c r="L689" s="28">
        <f t="shared" si="47"/>
        <v>0</v>
      </c>
    </row>
    <row r="690" spans="1:12" ht="12.75">
      <c r="A690" s="80"/>
      <c r="B690" s="81"/>
      <c r="C690" s="81"/>
      <c r="D690" s="81"/>
      <c r="E690" s="81"/>
      <c r="F690" s="82"/>
      <c r="G690" s="59" t="s">
        <v>170</v>
      </c>
      <c r="H690" s="60">
        <f>H688+H689</f>
        <v>420</v>
      </c>
      <c r="I690" s="60">
        <f>I688+I689</f>
        <v>420</v>
      </c>
      <c r="J690" s="60">
        <f>J688+J689</f>
        <v>0</v>
      </c>
      <c r="K690" s="60">
        <f>K688+K689</f>
        <v>0</v>
      </c>
      <c r="L690" s="60">
        <f>L688+L689</f>
        <v>0</v>
      </c>
    </row>
    <row r="691" spans="1:12" ht="12.75">
      <c r="A691" s="74" t="s">
        <v>274</v>
      </c>
      <c r="B691" s="75"/>
      <c r="C691" s="75"/>
      <c r="D691" s="75"/>
      <c r="E691" s="75"/>
      <c r="F691" s="76"/>
      <c r="G691" s="27" t="s">
        <v>168</v>
      </c>
      <c r="H691" s="28">
        <f>I691+J691+K691+L691</f>
        <v>0</v>
      </c>
      <c r="I691" s="28">
        <f>I658</f>
        <v>0</v>
      </c>
      <c r="J691" s="28">
        <f aca="true" t="shared" si="48" ref="J691:L692">J679+J667+J658</f>
        <v>0</v>
      </c>
      <c r="K691" s="28">
        <f t="shared" si="48"/>
        <v>0</v>
      </c>
      <c r="L691" s="28">
        <f t="shared" si="48"/>
        <v>0</v>
      </c>
    </row>
    <row r="692" spans="1:12" ht="12.75">
      <c r="A692" s="77"/>
      <c r="B692" s="78"/>
      <c r="C692" s="78"/>
      <c r="D692" s="78"/>
      <c r="E692" s="78"/>
      <c r="F692" s="79"/>
      <c r="G692" s="27" t="s">
        <v>169</v>
      </c>
      <c r="H692" s="28">
        <f>I692+J692+K692+L692</f>
        <v>200</v>
      </c>
      <c r="I692" s="28">
        <f>I659</f>
        <v>200</v>
      </c>
      <c r="J692" s="28">
        <f t="shared" si="48"/>
        <v>0</v>
      </c>
      <c r="K692" s="28">
        <f t="shared" si="48"/>
        <v>0</v>
      </c>
      <c r="L692" s="28">
        <f t="shared" si="48"/>
        <v>0</v>
      </c>
    </row>
    <row r="693" spans="1:12" ht="12.75">
      <c r="A693" s="80"/>
      <c r="B693" s="81"/>
      <c r="C693" s="81"/>
      <c r="D693" s="81"/>
      <c r="E693" s="81"/>
      <c r="F693" s="82"/>
      <c r="G693" s="59" t="s">
        <v>170</v>
      </c>
      <c r="H693" s="60">
        <f>H691+H692</f>
        <v>200</v>
      </c>
      <c r="I693" s="60">
        <f>I691+I692</f>
        <v>200</v>
      </c>
      <c r="J693" s="60">
        <f>J691+J692</f>
        <v>0</v>
      </c>
      <c r="K693" s="60">
        <f>K691+K692</f>
        <v>0</v>
      </c>
      <c r="L693" s="60">
        <f>L691+L692</f>
        <v>0</v>
      </c>
    </row>
    <row r="694" spans="1:12" ht="12.75">
      <c r="A694" s="89" t="s">
        <v>179</v>
      </c>
      <c r="B694" s="90"/>
      <c r="C694" s="91"/>
      <c r="D694" s="86" t="s">
        <v>149</v>
      </c>
      <c r="E694" s="86">
        <v>2008</v>
      </c>
      <c r="F694" s="86">
        <v>2011</v>
      </c>
      <c r="G694" s="27" t="s">
        <v>168</v>
      </c>
      <c r="H694" s="28">
        <f>H697+H700+H703</f>
        <v>3665</v>
      </c>
      <c r="I694" s="28">
        <f>I697+I700+I703+I706</f>
        <v>3365</v>
      </c>
      <c r="J694" s="28">
        <f aca="true" t="shared" si="49" ref="J694:L695">J697+J700+J703</f>
        <v>300</v>
      </c>
      <c r="K694" s="28">
        <f t="shared" si="49"/>
        <v>0</v>
      </c>
      <c r="L694" s="28">
        <f t="shared" si="49"/>
        <v>0</v>
      </c>
    </row>
    <row r="695" spans="1:12" ht="12.75">
      <c r="A695" s="92"/>
      <c r="B695" s="93"/>
      <c r="C695" s="94"/>
      <c r="D695" s="87"/>
      <c r="E695" s="87"/>
      <c r="F695" s="87"/>
      <c r="G695" s="27" t="s">
        <v>169</v>
      </c>
      <c r="H695" s="28">
        <f>I695+J695+K695+L695</f>
        <v>421</v>
      </c>
      <c r="I695" s="28">
        <f>I698+I701+I704+I707</f>
        <v>396</v>
      </c>
      <c r="J695" s="28">
        <f t="shared" si="49"/>
        <v>25</v>
      </c>
      <c r="K695" s="28">
        <f t="shared" si="49"/>
        <v>0</v>
      </c>
      <c r="L695" s="28">
        <f t="shared" si="49"/>
        <v>0</v>
      </c>
    </row>
    <row r="696" spans="1:12" ht="12.75">
      <c r="A696" s="95"/>
      <c r="B696" s="96"/>
      <c r="C696" s="97"/>
      <c r="D696" s="88"/>
      <c r="E696" s="88"/>
      <c r="F696" s="88"/>
      <c r="G696" s="57" t="s">
        <v>170</v>
      </c>
      <c r="H696" s="58">
        <f>H694+H695</f>
        <v>4086</v>
      </c>
      <c r="I696" s="58">
        <f>I694+I695</f>
        <v>3761</v>
      </c>
      <c r="J696" s="58">
        <f>J694+J695</f>
        <v>325</v>
      </c>
      <c r="K696" s="58">
        <f>K694+K695</f>
        <v>0</v>
      </c>
      <c r="L696" s="58">
        <f>L694+L695</f>
        <v>0</v>
      </c>
    </row>
    <row r="697" spans="1:12" ht="12.75">
      <c r="A697" s="74" t="s">
        <v>177</v>
      </c>
      <c r="B697" s="75"/>
      <c r="C697" s="75"/>
      <c r="D697" s="75"/>
      <c r="E697" s="75"/>
      <c r="F697" s="76"/>
      <c r="G697" s="27" t="s">
        <v>168</v>
      </c>
      <c r="H697" s="28">
        <f>I697+J697+K697+L697</f>
        <v>555</v>
      </c>
      <c r="I697" s="28">
        <f>I682+I632+I543+I514</f>
        <v>255</v>
      </c>
      <c r="J697" s="28">
        <f>J682+J632+J543+J514</f>
        <v>300</v>
      </c>
      <c r="K697" s="28">
        <f>K682+K632+K543+K514</f>
        <v>0</v>
      </c>
      <c r="L697" s="28">
        <f>L682+L632+L543+L514</f>
        <v>0</v>
      </c>
    </row>
    <row r="698" spans="1:12" ht="12.75">
      <c r="A698" s="77"/>
      <c r="B698" s="78"/>
      <c r="C698" s="78"/>
      <c r="D698" s="78"/>
      <c r="E698" s="78"/>
      <c r="F698" s="79"/>
      <c r="G698" s="27" t="s">
        <v>169</v>
      </c>
      <c r="H698" s="28">
        <f>I698+J698+K698+L698</f>
        <v>421</v>
      </c>
      <c r="I698" s="28">
        <f>I683+I633+I544+I515</f>
        <v>396</v>
      </c>
      <c r="J698" s="28">
        <f>J683+J633+J544+J515</f>
        <v>25</v>
      </c>
      <c r="K698" s="28">
        <f>K683+K633+K544+K518</f>
        <v>0</v>
      </c>
      <c r="L698" s="28">
        <f>L683+L633+L544+L518</f>
        <v>0</v>
      </c>
    </row>
    <row r="699" spans="1:12" ht="12.75">
      <c r="A699" s="80"/>
      <c r="B699" s="81"/>
      <c r="C699" s="81"/>
      <c r="D699" s="81"/>
      <c r="E699" s="81"/>
      <c r="F699" s="82"/>
      <c r="G699" s="59" t="s">
        <v>170</v>
      </c>
      <c r="H699" s="60">
        <f>H697+H698</f>
        <v>976</v>
      </c>
      <c r="I699" s="60">
        <f>I697+I698</f>
        <v>651</v>
      </c>
      <c r="J699" s="60">
        <f>J697+J698</f>
        <v>325</v>
      </c>
      <c r="K699" s="60">
        <f>K697+K698</f>
        <v>0</v>
      </c>
      <c r="L699" s="60">
        <f>L697+L698</f>
        <v>0</v>
      </c>
    </row>
    <row r="700" spans="1:12" ht="12.75">
      <c r="A700" s="74" t="s">
        <v>176</v>
      </c>
      <c r="B700" s="75"/>
      <c r="C700" s="75"/>
      <c r="D700" s="75"/>
      <c r="E700" s="75"/>
      <c r="F700" s="76"/>
      <c r="G700" s="27" t="s">
        <v>168</v>
      </c>
      <c r="H700" s="28">
        <f>I700+J700+K700+L700</f>
        <v>1290</v>
      </c>
      <c r="I700" s="28">
        <f aca="true" t="shared" si="50" ref="I700:L701">I685+I635+I546+I517</f>
        <v>1290</v>
      </c>
      <c r="J700" s="28">
        <f t="shared" si="50"/>
        <v>0</v>
      </c>
      <c r="K700" s="28">
        <f t="shared" si="50"/>
        <v>0</v>
      </c>
      <c r="L700" s="28">
        <f t="shared" si="50"/>
        <v>0</v>
      </c>
    </row>
    <row r="701" spans="1:12" ht="12.75">
      <c r="A701" s="77"/>
      <c r="B701" s="78"/>
      <c r="C701" s="78"/>
      <c r="D701" s="78"/>
      <c r="E701" s="78"/>
      <c r="F701" s="79"/>
      <c r="G701" s="27" t="s">
        <v>169</v>
      </c>
      <c r="H701" s="28">
        <f>I701+J701+K701+L701</f>
        <v>-750</v>
      </c>
      <c r="I701" s="28">
        <f t="shared" si="50"/>
        <v>-750</v>
      </c>
      <c r="J701" s="28">
        <f t="shared" si="50"/>
        <v>0</v>
      </c>
      <c r="K701" s="28">
        <f t="shared" si="50"/>
        <v>0</v>
      </c>
      <c r="L701" s="28">
        <f t="shared" si="50"/>
        <v>0</v>
      </c>
    </row>
    <row r="702" spans="1:12" ht="12.75">
      <c r="A702" s="80"/>
      <c r="B702" s="81"/>
      <c r="C702" s="81"/>
      <c r="D702" s="81"/>
      <c r="E702" s="81"/>
      <c r="F702" s="82"/>
      <c r="G702" s="59" t="s">
        <v>170</v>
      </c>
      <c r="H702" s="60">
        <f>H700+H701</f>
        <v>540</v>
      </c>
      <c r="I702" s="60">
        <f>I700+I701</f>
        <v>540</v>
      </c>
      <c r="J702" s="60">
        <f>J700+J701</f>
        <v>0</v>
      </c>
      <c r="K702" s="60">
        <f>K700+K701</f>
        <v>0</v>
      </c>
      <c r="L702" s="60">
        <f>L700+L701</f>
        <v>0</v>
      </c>
    </row>
    <row r="703" spans="1:12" ht="12.75">
      <c r="A703" s="74" t="s">
        <v>171</v>
      </c>
      <c r="B703" s="75"/>
      <c r="C703" s="75"/>
      <c r="D703" s="75"/>
      <c r="E703" s="75"/>
      <c r="F703" s="76"/>
      <c r="G703" s="27" t="s">
        <v>168</v>
      </c>
      <c r="H703" s="28">
        <f>I703+J703+K703+L703</f>
        <v>1820</v>
      </c>
      <c r="I703" s="28">
        <f aca="true" t="shared" si="51" ref="I703:L704">I688+I638+I549+I520</f>
        <v>1820</v>
      </c>
      <c r="J703" s="28">
        <f t="shared" si="51"/>
        <v>0</v>
      </c>
      <c r="K703" s="28">
        <f t="shared" si="51"/>
        <v>0</v>
      </c>
      <c r="L703" s="28">
        <f t="shared" si="51"/>
        <v>0</v>
      </c>
    </row>
    <row r="704" spans="1:12" ht="12.75">
      <c r="A704" s="77"/>
      <c r="B704" s="78"/>
      <c r="C704" s="78"/>
      <c r="D704" s="78"/>
      <c r="E704" s="78"/>
      <c r="F704" s="79"/>
      <c r="G704" s="27" t="s">
        <v>169</v>
      </c>
      <c r="H704" s="28">
        <f>I704+J704+K704+L704</f>
        <v>-570</v>
      </c>
      <c r="I704" s="28">
        <f t="shared" si="51"/>
        <v>-570</v>
      </c>
      <c r="J704" s="28">
        <f t="shared" si="51"/>
        <v>0</v>
      </c>
      <c r="K704" s="28">
        <f t="shared" si="51"/>
        <v>0</v>
      </c>
      <c r="L704" s="28">
        <f t="shared" si="51"/>
        <v>0</v>
      </c>
    </row>
    <row r="705" spans="1:12" ht="12.75">
      <c r="A705" s="80"/>
      <c r="B705" s="81"/>
      <c r="C705" s="81"/>
      <c r="D705" s="81"/>
      <c r="E705" s="81"/>
      <c r="F705" s="82"/>
      <c r="G705" s="59" t="s">
        <v>170</v>
      </c>
      <c r="H705" s="60">
        <f>H703+H704</f>
        <v>1250</v>
      </c>
      <c r="I705" s="60">
        <f>I703+I704</f>
        <v>1250</v>
      </c>
      <c r="J705" s="60">
        <f>J703+J704</f>
        <v>0</v>
      </c>
      <c r="K705" s="60">
        <f>K703+K704</f>
        <v>0</v>
      </c>
      <c r="L705" s="60">
        <f>L703+L704</f>
        <v>0</v>
      </c>
    </row>
    <row r="706" spans="1:12" ht="12.75">
      <c r="A706" s="74" t="s">
        <v>274</v>
      </c>
      <c r="B706" s="75"/>
      <c r="C706" s="75"/>
      <c r="D706" s="75"/>
      <c r="E706" s="75"/>
      <c r="F706" s="76"/>
      <c r="G706" s="27" t="s">
        <v>168</v>
      </c>
      <c r="H706" s="28">
        <f>I706+J706+K706+L706</f>
        <v>0</v>
      </c>
      <c r="I706" s="28">
        <f aca="true" t="shared" si="52" ref="I706:L707">I691+I641+I552+I523</f>
        <v>0</v>
      </c>
      <c r="J706" s="28">
        <f t="shared" si="52"/>
        <v>0</v>
      </c>
      <c r="K706" s="28">
        <f t="shared" si="52"/>
        <v>0</v>
      </c>
      <c r="L706" s="28">
        <f t="shared" si="52"/>
        <v>0</v>
      </c>
    </row>
    <row r="707" spans="1:12" ht="12.75">
      <c r="A707" s="77"/>
      <c r="B707" s="78"/>
      <c r="C707" s="78"/>
      <c r="D707" s="78"/>
      <c r="E707" s="78"/>
      <c r="F707" s="79"/>
      <c r="G707" s="27" t="s">
        <v>169</v>
      </c>
      <c r="H707" s="28">
        <f>I707+J707+K707+L707</f>
        <v>1320</v>
      </c>
      <c r="I707" s="28">
        <f t="shared" si="52"/>
        <v>1320</v>
      </c>
      <c r="J707" s="28">
        <f t="shared" si="52"/>
        <v>0</v>
      </c>
      <c r="K707" s="28">
        <f t="shared" si="52"/>
        <v>0</v>
      </c>
      <c r="L707" s="28">
        <f t="shared" si="52"/>
        <v>0</v>
      </c>
    </row>
    <row r="708" spans="1:12" ht="12.75">
      <c r="A708" s="80"/>
      <c r="B708" s="81"/>
      <c r="C708" s="81"/>
      <c r="D708" s="81"/>
      <c r="E708" s="81"/>
      <c r="F708" s="82"/>
      <c r="G708" s="59" t="s">
        <v>170</v>
      </c>
      <c r="H708" s="60">
        <f>H706+H707</f>
        <v>1320</v>
      </c>
      <c r="I708" s="60">
        <f>I706+I707</f>
        <v>1320</v>
      </c>
      <c r="J708" s="60">
        <f>J706+J707</f>
        <v>0</v>
      </c>
      <c r="K708" s="60">
        <f>K706+K707</f>
        <v>0</v>
      </c>
      <c r="L708" s="60">
        <f>L706+L707</f>
        <v>0</v>
      </c>
    </row>
    <row r="709" spans="1:12" ht="15.75">
      <c r="A709" s="118" t="s">
        <v>29</v>
      </c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</row>
    <row r="710" spans="1:12" ht="16.5">
      <c r="A710" s="116" t="s">
        <v>1</v>
      </c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</row>
    <row r="711" spans="1:12" ht="16.5">
      <c r="A711" s="83" t="s">
        <v>2</v>
      </c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5"/>
    </row>
    <row r="712" spans="1:12" ht="12.75">
      <c r="A712" s="98">
        <v>53</v>
      </c>
      <c r="B712" s="101" t="s">
        <v>270</v>
      </c>
      <c r="C712" s="86" t="s">
        <v>208</v>
      </c>
      <c r="D712" s="86" t="s">
        <v>149</v>
      </c>
      <c r="E712" s="86">
        <v>2008</v>
      </c>
      <c r="F712" s="86">
        <v>2011</v>
      </c>
      <c r="G712" s="27" t="s">
        <v>168</v>
      </c>
      <c r="H712" s="28">
        <f>H715+H718+H721</f>
        <v>1100</v>
      </c>
      <c r="I712" s="28">
        <f>I715+I718+I721+I724</f>
        <v>1100</v>
      </c>
      <c r="J712" s="28">
        <f aca="true" t="shared" si="53" ref="J712:L713">J715+J718+J721</f>
        <v>0</v>
      </c>
      <c r="K712" s="28">
        <f t="shared" si="53"/>
        <v>0</v>
      </c>
      <c r="L712" s="28">
        <f t="shared" si="53"/>
        <v>0</v>
      </c>
    </row>
    <row r="713" spans="1:12" ht="12.75">
      <c r="A713" s="99"/>
      <c r="B713" s="102"/>
      <c r="C713" s="87"/>
      <c r="D713" s="87"/>
      <c r="E713" s="87"/>
      <c r="F713" s="87"/>
      <c r="G713" s="27" t="s">
        <v>169</v>
      </c>
      <c r="H713" s="28">
        <f>I713+J713+K713+L713</f>
        <v>-50</v>
      </c>
      <c r="I713" s="28">
        <f>I716+I719+I722+I725</f>
        <v>-50</v>
      </c>
      <c r="J713" s="28">
        <f t="shared" si="53"/>
        <v>0</v>
      </c>
      <c r="K713" s="28">
        <f t="shared" si="53"/>
        <v>0</v>
      </c>
      <c r="L713" s="28">
        <f t="shared" si="53"/>
        <v>0</v>
      </c>
    </row>
    <row r="714" spans="1:12" ht="15" customHeight="1">
      <c r="A714" s="100"/>
      <c r="B714" s="103"/>
      <c r="C714" s="88"/>
      <c r="D714" s="88"/>
      <c r="E714" s="88"/>
      <c r="F714" s="88"/>
      <c r="G714" s="57" t="s">
        <v>170</v>
      </c>
      <c r="H714" s="58">
        <f>H712+H713</f>
        <v>1050</v>
      </c>
      <c r="I714" s="58">
        <f>I712+I713</f>
        <v>1050</v>
      </c>
      <c r="J714" s="58">
        <f>J712+J713</f>
        <v>0</v>
      </c>
      <c r="K714" s="58">
        <f>K712+K713</f>
        <v>0</v>
      </c>
      <c r="L714" s="58">
        <f>L712+L713</f>
        <v>0</v>
      </c>
    </row>
    <row r="715" spans="1:12" ht="12.75">
      <c r="A715" s="74" t="s">
        <v>177</v>
      </c>
      <c r="B715" s="75"/>
      <c r="C715" s="75"/>
      <c r="D715" s="75"/>
      <c r="E715" s="75"/>
      <c r="F715" s="76"/>
      <c r="G715" s="27" t="s">
        <v>168</v>
      </c>
      <c r="H715" s="28">
        <f>I715+J715+K715+L715</f>
        <v>100</v>
      </c>
      <c r="I715" s="28">
        <v>100</v>
      </c>
      <c r="J715" s="28"/>
      <c r="K715" s="28"/>
      <c r="L715" s="28"/>
    </row>
    <row r="716" spans="1:12" ht="12.75">
      <c r="A716" s="77"/>
      <c r="B716" s="78"/>
      <c r="C716" s="78"/>
      <c r="D716" s="78"/>
      <c r="E716" s="78"/>
      <c r="F716" s="79"/>
      <c r="G716" s="27" t="s">
        <v>169</v>
      </c>
      <c r="H716" s="28">
        <f>I716+J716+K716+L716</f>
        <v>-50</v>
      </c>
      <c r="I716" s="28">
        <v>-50</v>
      </c>
      <c r="J716" s="28"/>
      <c r="K716" s="28"/>
      <c r="L716" s="28"/>
    </row>
    <row r="717" spans="1:12" ht="12.75">
      <c r="A717" s="80"/>
      <c r="B717" s="81"/>
      <c r="C717" s="81"/>
      <c r="D717" s="81"/>
      <c r="E717" s="81"/>
      <c r="F717" s="82"/>
      <c r="G717" s="59" t="s">
        <v>170</v>
      </c>
      <c r="H717" s="60">
        <f>H715+H716</f>
        <v>50</v>
      </c>
      <c r="I717" s="60">
        <f>I715+I716</f>
        <v>50</v>
      </c>
      <c r="J717" s="60">
        <f>J715+J716</f>
        <v>0</v>
      </c>
      <c r="K717" s="60">
        <f>K715+K716</f>
        <v>0</v>
      </c>
      <c r="L717" s="60">
        <f>L715+L716</f>
        <v>0</v>
      </c>
    </row>
    <row r="718" spans="1:12" ht="12.75">
      <c r="A718" s="74" t="s">
        <v>176</v>
      </c>
      <c r="B718" s="75"/>
      <c r="C718" s="75"/>
      <c r="D718" s="75"/>
      <c r="E718" s="75"/>
      <c r="F718" s="76"/>
      <c r="G718" s="27" t="s">
        <v>168</v>
      </c>
      <c r="H718" s="28">
        <f>I718+J718+K718+L718</f>
        <v>300</v>
      </c>
      <c r="I718" s="28">
        <v>300</v>
      </c>
      <c r="J718" s="28"/>
      <c r="K718" s="28"/>
      <c r="L718" s="28"/>
    </row>
    <row r="719" spans="1:12" ht="12.75">
      <c r="A719" s="77"/>
      <c r="B719" s="78"/>
      <c r="C719" s="78"/>
      <c r="D719" s="78"/>
      <c r="E719" s="78"/>
      <c r="F719" s="79"/>
      <c r="G719" s="27" t="s">
        <v>169</v>
      </c>
      <c r="H719" s="28">
        <f>I719+J719+K719+L719</f>
        <v>-300</v>
      </c>
      <c r="I719" s="28">
        <v>-300</v>
      </c>
      <c r="J719" s="28"/>
      <c r="K719" s="28"/>
      <c r="L719" s="28"/>
    </row>
    <row r="720" spans="1:12" ht="12.75">
      <c r="A720" s="80"/>
      <c r="B720" s="81"/>
      <c r="C720" s="81"/>
      <c r="D720" s="81"/>
      <c r="E720" s="81"/>
      <c r="F720" s="82"/>
      <c r="G720" s="59" t="s">
        <v>170</v>
      </c>
      <c r="H720" s="60">
        <f>H718+H719</f>
        <v>0</v>
      </c>
      <c r="I720" s="60">
        <f>I718+I719</f>
        <v>0</v>
      </c>
      <c r="J720" s="60">
        <f>J718+J719</f>
        <v>0</v>
      </c>
      <c r="K720" s="60">
        <f>K718+K719</f>
        <v>0</v>
      </c>
      <c r="L720" s="60">
        <f>L718+L719</f>
        <v>0</v>
      </c>
    </row>
    <row r="721" spans="1:12" ht="12.75">
      <c r="A721" s="74" t="s">
        <v>171</v>
      </c>
      <c r="B721" s="75"/>
      <c r="C721" s="75"/>
      <c r="D721" s="75"/>
      <c r="E721" s="75"/>
      <c r="F721" s="76"/>
      <c r="G721" s="27" t="s">
        <v>168</v>
      </c>
      <c r="H721" s="28">
        <f>I721+J721+K721+L721</f>
        <v>700</v>
      </c>
      <c r="I721" s="28">
        <v>700</v>
      </c>
      <c r="J721" s="28"/>
      <c r="K721" s="28"/>
      <c r="L721" s="28"/>
    </row>
    <row r="722" spans="1:12" ht="12.75">
      <c r="A722" s="77"/>
      <c r="B722" s="78"/>
      <c r="C722" s="78"/>
      <c r="D722" s="78"/>
      <c r="E722" s="78"/>
      <c r="F722" s="79"/>
      <c r="G722" s="27" t="s">
        <v>169</v>
      </c>
      <c r="H722" s="28">
        <f>I722+J722+K722+L722</f>
        <v>-400</v>
      </c>
      <c r="I722" s="28">
        <v>-400</v>
      </c>
      <c r="J722" s="28"/>
      <c r="K722" s="28"/>
      <c r="L722" s="28"/>
    </row>
    <row r="723" spans="1:12" ht="12.75">
      <c r="A723" s="80"/>
      <c r="B723" s="81"/>
      <c r="C723" s="81"/>
      <c r="D723" s="81"/>
      <c r="E723" s="81"/>
      <c r="F723" s="82"/>
      <c r="G723" s="59" t="s">
        <v>170</v>
      </c>
      <c r="H723" s="60">
        <f>H721+H722</f>
        <v>300</v>
      </c>
      <c r="I723" s="60">
        <f>I721+I722</f>
        <v>300</v>
      </c>
      <c r="J723" s="60">
        <f>J721+J722</f>
        <v>0</v>
      </c>
      <c r="K723" s="60">
        <f>K721+K722</f>
        <v>0</v>
      </c>
      <c r="L723" s="60">
        <f>L721+L722</f>
        <v>0</v>
      </c>
    </row>
    <row r="724" spans="1:12" ht="12.75">
      <c r="A724" s="74" t="s">
        <v>274</v>
      </c>
      <c r="B724" s="75"/>
      <c r="C724" s="75"/>
      <c r="D724" s="75"/>
      <c r="E724" s="75"/>
      <c r="F724" s="76"/>
      <c r="G724" s="27" t="s">
        <v>168</v>
      </c>
      <c r="H724" s="28">
        <f>I724+J724+K724+L724</f>
        <v>0</v>
      </c>
      <c r="I724" s="28">
        <v>0</v>
      </c>
      <c r="J724" s="28"/>
      <c r="K724" s="28"/>
      <c r="L724" s="28"/>
    </row>
    <row r="725" spans="1:12" ht="12.75">
      <c r="A725" s="77"/>
      <c r="B725" s="78"/>
      <c r="C725" s="78"/>
      <c r="D725" s="78"/>
      <c r="E725" s="78"/>
      <c r="F725" s="79"/>
      <c r="G725" s="27" t="s">
        <v>169</v>
      </c>
      <c r="H725" s="28">
        <f>I725+J725+K725+L725</f>
        <v>700</v>
      </c>
      <c r="I725" s="28">
        <v>700</v>
      </c>
      <c r="J725" s="28"/>
      <c r="K725" s="28"/>
      <c r="L725" s="28"/>
    </row>
    <row r="726" spans="1:12" ht="12.75">
      <c r="A726" s="80"/>
      <c r="B726" s="81"/>
      <c r="C726" s="81"/>
      <c r="D726" s="81"/>
      <c r="E726" s="81"/>
      <c r="F726" s="82"/>
      <c r="G726" s="59" t="s">
        <v>170</v>
      </c>
      <c r="H726" s="60">
        <f>H724+H725</f>
        <v>700</v>
      </c>
      <c r="I726" s="60">
        <f>I724+I725</f>
        <v>700</v>
      </c>
      <c r="J726" s="60">
        <f>J724+J725</f>
        <v>0</v>
      </c>
      <c r="K726" s="60">
        <f>K724+K725</f>
        <v>0</v>
      </c>
      <c r="L726" s="60">
        <f>L724+L725</f>
        <v>0</v>
      </c>
    </row>
    <row r="727" spans="1:12" ht="12.75">
      <c r="A727" s="98">
        <v>54</v>
      </c>
      <c r="B727" s="101" t="s">
        <v>270</v>
      </c>
      <c r="C727" s="86" t="s">
        <v>209</v>
      </c>
      <c r="D727" s="86" t="s">
        <v>149</v>
      </c>
      <c r="E727" s="86">
        <v>2009</v>
      </c>
      <c r="F727" s="86">
        <v>2010</v>
      </c>
      <c r="G727" s="27" t="s">
        <v>168</v>
      </c>
      <c r="H727" s="28">
        <f>H730</f>
        <v>300</v>
      </c>
      <c r="I727" s="28">
        <f>I730+I733</f>
        <v>300</v>
      </c>
      <c r="J727" s="28">
        <f aca="true" t="shared" si="54" ref="J727:L728">J730</f>
        <v>0</v>
      </c>
      <c r="K727" s="28">
        <f t="shared" si="54"/>
        <v>0</v>
      </c>
      <c r="L727" s="28">
        <f t="shared" si="54"/>
        <v>0</v>
      </c>
    </row>
    <row r="728" spans="1:12" ht="12.75">
      <c r="A728" s="99"/>
      <c r="B728" s="102"/>
      <c r="C728" s="87"/>
      <c r="D728" s="87"/>
      <c r="E728" s="87"/>
      <c r="F728" s="87"/>
      <c r="G728" s="27" t="s">
        <v>169</v>
      </c>
      <c r="H728" s="28">
        <f>I728+J728+K728+L728</f>
        <v>0</v>
      </c>
      <c r="I728" s="28">
        <f>I731+I734</f>
        <v>0</v>
      </c>
      <c r="J728" s="28">
        <f t="shared" si="54"/>
        <v>0</v>
      </c>
      <c r="K728" s="28">
        <f t="shared" si="54"/>
        <v>0</v>
      </c>
      <c r="L728" s="28">
        <f t="shared" si="54"/>
        <v>0</v>
      </c>
    </row>
    <row r="729" spans="1:12" ht="26.25" customHeight="1">
      <c r="A729" s="100"/>
      <c r="B729" s="103"/>
      <c r="C729" s="88"/>
      <c r="D729" s="88"/>
      <c r="E729" s="88"/>
      <c r="F729" s="88"/>
      <c r="G729" s="57" t="s">
        <v>170</v>
      </c>
      <c r="H729" s="58">
        <f>H727+H728</f>
        <v>300</v>
      </c>
      <c r="I729" s="58">
        <f>I727+I728</f>
        <v>300</v>
      </c>
      <c r="J729" s="58">
        <f>J727+J728</f>
        <v>0</v>
      </c>
      <c r="K729" s="58">
        <f>K727+K728</f>
        <v>0</v>
      </c>
      <c r="L729" s="58">
        <f>L727+L728</f>
        <v>0</v>
      </c>
    </row>
    <row r="730" spans="1:12" ht="12.75">
      <c r="A730" s="74" t="s">
        <v>176</v>
      </c>
      <c r="B730" s="75"/>
      <c r="C730" s="75"/>
      <c r="D730" s="75"/>
      <c r="E730" s="75"/>
      <c r="F730" s="76"/>
      <c r="G730" s="27" t="s">
        <v>168</v>
      </c>
      <c r="H730" s="28">
        <f>I730+J730+K730+L730</f>
        <v>300</v>
      </c>
      <c r="I730" s="28">
        <v>300</v>
      </c>
      <c r="J730" s="28"/>
      <c r="K730" s="28"/>
      <c r="L730" s="28"/>
    </row>
    <row r="731" spans="1:12" ht="12.75">
      <c r="A731" s="77"/>
      <c r="B731" s="78"/>
      <c r="C731" s="78"/>
      <c r="D731" s="78"/>
      <c r="E731" s="78"/>
      <c r="F731" s="79"/>
      <c r="G731" s="27" t="s">
        <v>169</v>
      </c>
      <c r="H731" s="28">
        <f>I731+J731+K731+L731</f>
        <v>-250</v>
      </c>
      <c r="I731" s="28">
        <v>-250</v>
      </c>
      <c r="J731" s="28"/>
      <c r="K731" s="28"/>
      <c r="L731" s="28"/>
    </row>
    <row r="732" spans="1:12" ht="12.75">
      <c r="A732" s="80"/>
      <c r="B732" s="81"/>
      <c r="C732" s="81"/>
      <c r="D732" s="81"/>
      <c r="E732" s="81"/>
      <c r="F732" s="82"/>
      <c r="G732" s="59" t="s">
        <v>170</v>
      </c>
      <c r="H732" s="60">
        <f>H730+H731</f>
        <v>50</v>
      </c>
      <c r="I732" s="60">
        <f>I730+I731</f>
        <v>50</v>
      </c>
      <c r="J732" s="60">
        <f>J730+J731</f>
        <v>0</v>
      </c>
      <c r="K732" s="60">
        <f>K730+K731</f>
        <v>0</v>
      </c>
      <c r="L732" s="60">
        <f>L730+L731</f>
        <v>0</v>
      </c>
    </row>
    <row r="733" spans="1:12" ht="12.75">
      <c r="A733" s="74" t="s">
        <v>171</v>
      </c>
      <c r="B733" s="75"/>
      <c r="C733" s="75"/>
      <c r="D733" s="75"/>
      <c r="E733" s="75"/>
      <c r="F733" s="76"/>
      <c r="G733" s="27" t="s">
        <v>168</v>
      </c>
      <c r="H733" s="28">
        <f>I733+J733+K733+L733</f>
        <v>0</v>
      </c>
      <c r="I733" s="28">
        <v>0</v>
      </c>
      <c r="J733" s="28"/>
      <c r="K733" s="28"/>
      <c r="L733" s="28"/>
    </row>
    <row r="734" spans="1:12" ht="12.75">
      <c r="A734" s="77"/>
      <c r="B734" s="78"/>
      <c r="C734" s="78"/>
      <c r="D734" s="78"/>
      <c r="E734" s="78"/>
      <c r="F734" s="79"/>
      <c r="G734" s="27" t="s">
        <v>169</v>
      </c>
      <c r="H734" s="28">
        <f>I734+J734+K734+L734</f>
        <v>250</v>
      </c>
      <c r="I734" s="28">
        <v>250</v>
      </c>
      <c r="J734" s="28"/>
      <c r="K734" s="28"/>
      <c r="L734" s="28"/>
    </row>
    <row r="735" spans="1:12" ht="12.75">
      <c r="A735" s="80"/>
      <c r="B735" s="81"/>
      <c r="C735" s="81"/>
      <c r="D735" s="81"/>
      <c r="E735" s="81"/>
      <c r="F735" s="82"/>
      <c r="G735" s="59" t="s">
        <v>170</v>
      </c>
      <c r="H735" s="60">
        <f>H733+H734</f>
        <v>250</v>
      </c>
      <c r="I735" s="60">
        <f>I733+I734</f>
        <v>250</v>
      </c>
      <c r="J735" s="60">
        <f>J733+J734</f>
        <v>0</v>
      </c>
      <c r="K735" s="60">
        <f>K733+K734</f>
        <v>0</v>
      </c>
      <c r="L735" s="60">
        <f>L733+L734</f>
        <v>0</v>
      </c>
    </row>
    <row r="736" spans="1:12" ht="16.5">
      <c r="A736" s="83" t="s">
        <v>6</v>
      </c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5"/>
    </row>
    <row r="737" spans="1:12" ht="12.75">
      <c r="A737" s="89" t="s">
        <v>7</v>
      </c>
      <c r="B737" s="90"/>
      <c r="C737" s="91"/>
      <c r="D737" s="86" t="s">
        <v>149</v>
      </c>
      <c r="E737" s="86">
        <v>2008</v>
      </c>
      <c r="F737" s="86">
        <v>2011</v>
      </c>
      <c r="G737" s="27" t="s">
        <v>168</v>
      </c>
      <c r="H737" s="28">
        <f>H740+H743+H746</f>
        <v>1400</v>
      </c>
      <c r="I737" s="28">
        <f>I740+I743+I746+I749</f>
        <v>1400</v>
      </c>
      <c r="J737" s="28">
        <f aca="true" t="shared" si="55" ref="J737:L738">J740+J743+J746</f>
        <v>0</v>
      </c>
      <c r="K737" s="28">
        <f t="shared" si="55"/>
        <v>0</v>
      </c>
      <c r="L737" s="28">
        <f t="shared" si="55"/>
        <v>0</v>
      </c>
    </row>
    <row r="738" spans="1:12" ht="12.75">
      <c r="A738" s="92"/>
      <c r="B738" s="93"/>
      <c r="C738" s="94"/>
      <c r="D738" s="87"/>
      <c r="E738" s="87"/>
      <c r="F738" s="87"/>
      <c r="G738" s="27" t="s">
        <v>169</v>
      </c>
      <c r="H738" s="28">
        <f>I738+J738+K738+L738</f>
        <v>-50</v>
      </c>
      <c r="I738" s="28">
        <f>I741+I744+I747+I750</f>
        <v>-50</v>
      </c>
      <c r="J738" s="28">
        <f t="shared" si="55"/>
        <v>0</v>
      </c>
      <c r="K738" s="28">
        <f t="shared" si="55"/>
        <v>0</v>
      </c>
      <c r="L738" s="28">
        <f t="shared" si="55"/>
        <v>0</v>
      </c>
    </row>
    <row r="739" spans="1:12" ht="12.75">
      <c r="A739" s="95"/>
      <c r="B739" s="96"/>
      <c r="C739" s="97"/>
      <c r="D739" s="88"/>
      <c r="E739" s="88"/>
      <c r="F739" s="88"/>
      <c r="G739" s="57" t="s">
        <v>170</v>
      </c>
      <c r="H739" s="58">
        <f>H737+H738</f>
        <v>1350</v>
      </c>
      <c r="I739" s="58">
        <f>I737+I738</f>
        <v>1350</v>
      </c>
      <c r="J739" s="58">
        <f>J737+J738</f>
        <v>0</v>
      </c>
      <c r="K739" s="58">
        <f>K737+K738</f>
        <v>0</v>
      </c>
      <c r="L739" s="58">
        <f>L737+L738</f>
        <v>0</v>
      </c>
    </row>
    <row r="740" spans="1:12" ht="12.75">
      <c r="A740" s="74" t="s">
        <v>177</v>
      </c>
      <c r="B740" s="75"/>
      <c r="C740" s="75"/>
      <c r="D740" s="75"/>
      <c r="E740" s="75"/>
      <c r="F740" s="76"/>
      <c r="G740" s="27" t="s">
        <v>168</v>
      </c>
      <c r="H740" s="28">
        <f>I740+J740+K740+L740</f>
        <v>100</v>
      </c>
      <c r="I740" s="28">
        <f aca="true" t="shared" si="56" ref="I740:L741">I715</f>
        <v>100</v>
      </c>
      <c r="J740" s="28">
        <f t="shared" si="56"/>
        <v>0</v>
      </c>
      <c r="K740" s="28">
        <f t="shared" si="56"/>
        <v>0</v>
      </c>
      <c r="L740" s="28">
        <f t="shared" si="56"/>
        <v>0</v>
      </c>
    </row>
    <row r="741" spans="1:12" ht="12.75">
      <c r="A741" s="77"/>
      <c r="B741" s="78"/>
      <c r="C741" s="78"/>
      <c r="D741" s="78"/>
      <c r="E741" s="78"/>
      <c r="F741" s="79"/>
      <c r="G741" s="27" t="s">
        <v>169</v>
      </c>
      <c r="H741" s="28">
        <f>I741+J741+K741+L741</f>
        <v>-50</v>
      </c>
      <c r="I741" s="28">
        <f t="shared" si="56"/>
        <v>-50</v>
      </c>
      <c r="J741" s="28">
        <f t="shared" si="56"/>
        <v>0</v>
      </c>
      <c r="K741" s="28">
        <f t="shared" si="56"/>
        <v>0</v>
      </c>
      <c r="L741" s="28">
        <f t="shared" si="56"/>
        <v>0</v>
      </c>
    </row>
    <row r="742" spans="1:12" ht="12.75">
      <c r="A742" s="80"/>
      <c r="B742" s="81"/>
      <c r="C742" s="81"/>
      <c r="D742" s="81"/>
      <c r="E742" s="81"/>
      <c r="F742" s="82"/>
      <c r="G742" s="59" t="s">
        <v>170</v>
      </c>
      <c r="H742" s="60">
        <f>H740+H741</f>
        <v>50</v>
      </c>
      <c r="I742" s="60">
        <f>I740+I741</f>
        <v>50</v>
      </c>
      <c r="J742" s="60">
        <f>J740+J741</f>
        <v>0</v>
      </c>
      <c r="K742" s="60">
        <f>K740+K741</f>
        <v>0</v>
      </c>
      <c r="L742" s="60">
        <f>L740+L741</f>
        <v>0</v>
      </c>
    </row>
    <row r="743" spans="1:12" ht="12.75">
      <c r="A743" s="74" t="s">
        <v>176</v>
      </c>
      <c r="B743" s="75"/>
      <c r="C743" s="75"/>
      <c r="D743" s="75"/>
      <c r="E743" s="75"/>
      <c r="F743" s="76"/>
      <c r="G743" s="27" t="s">
        <v>168</v>
      </c>
      <c r="H743" s="28">
        <f>I743+J743+K743+L743</f>
        <v>600</v>
      </c>
      <c r="I743" s="28">
        <f aca="true" t="shared" si="57" ref="I743:L744">I730+I718</f>
        <v>600</v>
      </c>
      <c r="J743" s="28">
        <f t="shared" si="57"/>
        <v>0</v>
      </c>
      <c r="K743" s="28">
        <f t="shared" si="57"/>
        <v>0</v>
      </c>
      <c r="L743" s="28">
        <f t="shared" si="57"/>
        <v>0</v>
      </c>
    </row>
    <row r="744" spans="1:12" ht="12.75">
      <c r="A744" s="77"/>
      <c r="B744" s="78"/>
      <c r="C744" s="78"/>
      <c r="D744" s="78"/>
      <c r="E744" s="78"/>
      <c r="F744" s="79"/>
      <c r="G744" s="27" t="s">
        <v>169</v>
      </c>
      <c r="H744" s="28">
        <f>I744+J744+K744+L744</f>
        <v>-550</v>
      </c>
      <c r="I744" s="28">
        <f t="shared" si="57"/>
        <v>-550</v>
      </c>
      <c r="J744" s="28">
        <f t="shared" si="57"/>
        <v>0</v>
      </c>
      <c r="K744" s="28">
        <f t="shared" si="57"/>
        <v>0</v>
      </c>
      <c r="L744" s="28">
        <f t="shared" si="57"/>
        <v>0</v>
      </c>
    </row>
    <row r="745" spans="1:12" ht="12.75">
      <c r="A745" s="80"/>
      <c r="B745" s="81"/>
      <c r="C745" s="81"/>
      <c r="D745" s="81"/>
      <c r="E745" s="81"/>
      <c r="F745" s="82"/>
      <c r="G745" s="59" t="s">
        <v>170</v>
      </c>
      <c r="H745" s="60">
        <f>H743+H744</f>
        <v>50</v>
      </c>
      <c r="I745" s="60">
        <f>I743+I744</f>
        <v>50</v>
      </c>
      <c r="J745" s="60">
        <f>J743+J744</f>
        <v>0</v>
      </c>
      <c r="K745" s="60">
        <f>K743+K744</f>
        <v>0</v>
      </c>
      <c r="L745" s="60">
        <f>L743+L744</f>
        <v>0</v>
      </c>
    </row>
    <row r="746" spans="1:12" ht="12.75">
      <c r="A746" s="74" t="s">
        <v>171</v>
      </c>
      <c r="B746" s="75"/>
      <c r="C746" s="75"/>
      <c r="D746" s="75"/>
      <c r="E746" s="75"/>
      <c r="F746" s="76"/>
      <c r="G746" s="27" t="s">
        <v>168</v>
      </c>
      <c r="H746" s="28">
        <f>I746+J746+K746+L746</f>
        <v>700</v>
      </c>
      <c r="I746" s="28">
        <f>I721+I733</f>
        <v>700</v>
      </c>
      <c r="J746" s="28">
        <f aca="true" t="shared" si="58" ref="J746:L747">J721</f>
        <v>0</v>
      </c>
      <c r="K746" s="28">
        <f t="shared" si="58"/>
        <v>0</v>
      </c>
      <c r="L746" s="28">
        <f t="shared" si="58"/>
        <v>0</v>
      </c>
    </row>
    <row r="747" spans="1:12" ht="12.75">
      <c r="A747" s="77"/>
      <c r="B747" s="78"/>
      <c r="C747" s="78"/>
      <c r="D747" s="78"/>
      <c r="E747" s="78"/>
      <c r="F747" s="79"/>
      <c r="G747" s="27" t="s">
        <v>169</v>
      </c>
      <c r="H747" s="28">
        <f>I747+J747+K747+L747</f>
        <v>-150</v>
      </c>
      <c r="I747" s="28">
        <f>I722+I734</f>
        <v>-150</v>
      </c>
      <c r="J747" s="28">
        <f t="shared" si="58"/>
        <v>0</v>
      </c>
      <c r="K747" s="28">
        <f t="shared" si="58"/>
        <v>0</v>
      </c>
      <c r="L747" s="28">
        <f t="shared" si="58"/>
        <v>0</v>
      </c>
    </row>
    <row r="748" spans="1:12" ht="12.75">
      <c r="A748" s="80"/>
      <c r="B748" s="81"/>
      <c r="C748" s="81"/>
      <c r="D748" s="81"/>
      <c r="E748" s="81"/>
      <c r="F748" s="82"/>
      <c r="G748" s="59" t="s">
        <v>170</v>
      </c>
      <c r="H748" s="60">
        <f>H746+H747</f>
        <v>550</v>
      </c>
      <c r="I748" s="60">
        <f>I746+I747</f>
        <v>550</v>
      </c>
      <c r="J748" s="60">
        <f>J746+J747</f>
        <v>0</v>
      </c>
      <c r="K748" s="60">
        <f>K746+K747</f>
        <v>0</v>
      </c>
      <c r="L748" s="60">
        <f>L746+L747</f>
        <v>0</v>
      </c>
    </row>
    <row r="749" spans="1:12" ht="12.75">
      <c r="A749" s="74" t="s">
        <v>274</v>
      </c>
      <c r="B749" s="75"/>
      <c r="C749" s="75"/>
      <c r="D749" s="75"/>
      <c r="E749" s="75"/>
      <c r="F749" s="76"/>
      <c r="G749" s="27" t="s">
        <v>168</v>
      </c>
      <c r="H749" s="28">
        <f>I749+J749+K749+L749</f>
        <v>0</v>
      </c>
      <c r="I749" s="28">
        <f aca="true" t="shared" si="59" ref="I749:L750">I724</f>
        <v>0</v>
      </c>
      <c r="J749" s="28">
        <f t="shared" si="59"/>
        <v>0</v>
      </c>
      <c r="K749" s="28">
        <f t="shared" si="59"/>
        <v>0</v>
      </c>
      <c r="L749" s="28">
        <f t="shared" si="59"/>
        <v>0</v>
      </c>
    </row>
    <row r="750" spans="1:12" ht="12.75">
      <c r="A750" s="77"/>
      <c r="B750" s="78"/>
      <c r="C750" s="78"/>
      <c r="D750" s="78"/>
      <c r="E750" s="78"/>
      <c r="F750" s="79"/>
      <c r="G750" s="27" t="s">
        <v>169</v>
      </c>
      <c r="H750" s="28">
        <f>I750+J750+K750+L750</f>
        <v>700</v>
      </c>
      <c r="I750" s="28">
        <f t="shared" si="59"/>
        <v>700</v>
      </c>
      <c r="J750" s="28">
        <f t="shared" si="59"/>
        <v>0</v>
      </c>
      <c r="K750" s="28">
        <f t="shared" si="59"/>
        <v>0</v>
      </c>
      <c r="L750" s="28">
        <f t="shared" si="59"/>
        <v>0</v>
      </c>
    </row>
    <row r="751" spans="1:12" ht="12.75">
      <c r="A751" s="80"/>
      <c r="B751" s="81"/>
      <c r="C751" s="81"/>
      <c r="D751" s="81"/>
      <c r="E751" s="81"/>
      <c r="F751" s="82"/>
      <c r="G751" s="59" t="s">
        <v>170</v>
      </c>
      <c r="H751" s="60">
        <f>H749+H750</f>
        <v>700</v>
      </c>
      <c r="I751" s="60">
        <f>I749+I750</f>
        <v>700</v>
      </c>
      <c r="J751" s="60">
        <f>J749+J750</f>
        <v>0</v>
      </c>
      <c r="K751" s="60">
        <f>K749+K750</f>
        <v>0</v>
      </c>
      <c r="L751" s="60">
        <f>L749+L750</f>
        <v>0</v>
      </c>
    </row>
    <row r="752" spans="1:12" ht="16.5">
      <c r="A752" s="116" t="s">
        <v>8</v>
      </c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</row>
    <row r="753" spans="1:12" ht="16.5">
      <c r="A753" s="83" t="s">
        <v>10</v>
      </c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5"/>
    </row>
    <row r="754" spans="1:12" ht="16.5" customHeight="1">
      <c r="A754" s="89" t="s">
        <v>13</v>
      </c>
      <c r="B754" s="90"/>
      <c r="C754" s="91"/>
      <c r="D754" s="86" t="s">
        <v>149</v>
      </c>
      <c r="E754" s="86">
        <v>2008</v>
      </c>
      <c r="F754" s="86">
        <v>2010</v>
      </c>
      <c r="G754" s="27" t="s">
        <v>168</v>
      </c>
      <c r="H754" s="28">
        <f>H757+H760+H763</f>
        <v>0</v>
      </c>
      <c r="I754" s="28">
        <f>I757+I760+I763</f>
        <v>0</v>
      </c>
      <c r="J754" s="28">
        <f>J757+J760+J763</f>
        <v>0</v>
      </c>
      <c r="K754" s="28">
        <f>K757+K760+K763</f>
        <v>0</v>
      </c>
      <c r="L754" s="28">
        <f>L757+L760+L763</f>
        <v>0</v>
      </c>
    </row>
    <row r="755" spans="1:12" ht="12.75">
      <c r="A755" s="92"/>
      <c r="B755" s="93"/>
      <c r="C755" s="94"/>
      <c r="D755" s="87"/>
      <c r="E755" s="87"/>
      <c r="F755" s="87"/>
      <c r="G755" s="27" t="s">
        <v>169</v>
      </c>
      <c r="H755" s="28">
        <f>I755+J755+K755+L755</f>
        <v>0</v>
      </c>
      <c r="I755" s="28">
        <f>I757+I761+I764</f>
        <v>0</v>
      </c>
      <c r="J755" s="28">
        <f>J757+J761+J764</f>
        <v>0</v>
      </c>
      <c r="K755" s="28">
        <f>K757+K761+K764</f>
        <v>0</v>
      </c>
      <c r="L755" s="28">
        <f>L757+L761+L764</f>
        <v>0</v>
      </c>
    </row>
    <row r="756" spans="1:12" ht="12.75">
      <c r="A756" s="95"/>
      <c r="B756" s="96"/>
      <c r="C756" s="97"/>
      <c r="D756" s="88"/>
      <c r="E756" s="88"/>
      <c r="F756" s="88"/>
      <c r="G756" s="57" t="s">
        <v>170</v>
      </c>
      <c r="H756" s="58">
        <f>H754+H755</f>
        <v>0</v>
      </c>
      <c r="I756" s="58">
        <f>I754+I755</f>
        <v>0</v>
      </c>
      <c r="J756" s="58">
        <f>J754+J755</f>
        <v>0</v>
      </c>
      <c r="K756" s="58">
        <f>K754+K755</f>
        <v>0</v>
      </c>
      <c r="L756" s="58">
        <f>L754+L755</f>
        <v>0</v>
      </c>
    </row>
    <row r="757" spans="1:12" ht="12.75">
      <c r="A757" s="74" t="s">
        <v>177</v>
      </c>
      <c r="B757" s="75"/>
      <c r="C757" s="75"/>
      <c r="D757" s="75"/>
      <c r="E757" s="75"/>
      <c r="F757" s="76"/>
      <c r="G757" s="27" t="s">
        <v>168</v>
      </c>
      <c r="H757" s="28">
        <f>I757+J757+K757+L757</f>
        <v>0</v>
      </c>
      <c r="I757" s="28"/>
      <c r="J757" s="28"/>
      <c r="K757" s="28"/>
      <c r="L757" s="28"/>
    </row>
    <row r="758" spans="1:12" ht="12.75">
      <c r="A758" s="77"/>
      <c r="B758" s="78"/>
      <c r="C758" s="78"/>
      <c r="D758" s="78"/>
      <c r="E758" s="78"/>
      <c r="F758" s="79"/>
      <c r="G758" s="27" t="s">
        <v>169</v>
      </c>
      <c r="H758" s="28">
        <f>I758+J758+K758+L758</f>
        <v>0</v>
      </c>
      <c r="I758" s="28"/>
      <c r="J758" s="28"/>
      <c r="K758" s="28"/>
      <c r="L758" s="28"/>
    </row>
    <row r="759" spans="1:12" ht="12.75">
      <c r="A759" s="80"/>
      <c r="B759" s="81"/>
      <c r="C759" s="81"/>
      <c r="D759" s="81"/>
      <c r="E759" s="81"/>
      <c r="F759" s="82"/>
      <c r="G759" s="59" t="s">
        <v>170</v>
      </c>
      <c r="H759" s="60">
        <f>H757+H758</f>
        <v>0</v>
      </c>
      <c r="I759" s="60">
        <f>I757+I758</f>
        <v>0</v>
      </c>
      <c r="J759" s="60">
        <f>J757+J758</f>
        <v>0</v>
      </c>
      <c r="K759" s="60">
        <f>K757+K758</f>
        <v>0</v>
      </c>
      <c r="L759" s="60">
        <f>L757+L758</f>
        <v>0</v>
      </c>
    </row>
    <row r="760" spans="1:12" ht="12.75">
      <c r="A760" s="74" t="s">
        <v>176</v>
      </c>
      <c r="B760" s="75"/>
      <c r="C760" s="75"/>
      <c r="D760" s="75"/>
      <c r="E760" s="75"/>
      <c r="F760" s="76"/>
      <c r="G760" s="27" t="s">
        <v>168</v>
      </c>
      <c r="H760" s="28">
        <f>I760+J760+K760+L760</f>
        <v>0</v>
      </c>
      <c r="I760" s="28"/>
      <c r="J760" s="28"/>
      <c r="K760" s="28"/>
      <c r="L760" s="28"/>
    </row>
    <row r="761" spans="1:12" ht="12.75">
      <c r="A761" s="77"/>
      <c r="B761" s="78"/>
      <c r="C761" s="78"/>
      <c r="D761" s="78"/>
      <c r="E761" s="78"/>
      <c r="F761" s="79"/>
      <c r="G761" s="27" t="s">
        <v>169</v>
      </c>
      <c r="H761" s="28">
        <f>I761+J761+K761+L761</f>
        <v>0</v>
      </c>
      <c r="I761" s="28"/>
      <c r="J761" s="28"/>
      <c r="K761" s="28"/>
      <c r="L761" s="28"/>
    </row>
    <row r="762" spans="1:12" ht="12.75">
      <c r="A762" s="80"/>
      <c r="B762" s="81"/>
      <c r="C762" s="81"/>
      <c r="D762" s="81"/>
      <c r="E762" s="81"/>
      <c r="F762" s="82"/>
      <c r="G762" s="59" t="s">
        <v>170</v>
      </c>
      <c r="H762" s="60">
        <f>H760+H761</f>
        <v>0</v>
      </c>
      <c r="I762" s="60">
        <f>I760+I761</f>
        <v>0</v>
      </c>
      <c r="J762" s="60">
        <f>J760+J761</f>
        <v>0</v>
      </c>
      <c r="K762" s="60">
        <f>K760+K761</f>
        <v>0</v>
      </c>
      <c r="L762" s="60">
        <f>L760+L761</f>
        <v>0</v>
      </c>
    </row>
    <row r="763" spans="1:12" ht="12.75">
      <c r="A763" s="74" t="s">
        <v>171</v>
      </c>
      <c r="B763" s="75"/>
      <c r="C763" s="75"/>
      <c r="D763" s="75"/>
      <c r="E763" s="75"/>
      <c r="F763" s="76"/>
      <c r="G763" s="27" t="s">
        <v>168</v>
      </c>
      <c r="H763" s="28">
        <f>I763+J763+K763+L763</f>
        <v>0</v>
      </c>
      <c r="I763" s="28"/>
      <c r="J763" s="28"/>
      <c r="K763" s="28"/>
      <c r="L763" s="28"/>
    </row>
    <row r="764" spans="1:12" ht="12.75">
      <c r="A764" s="77"/>
      <c r="B764" s="78"/>
      <c r="C764" s="78"/>
      <c r="D764" s="78"/>
      <c r="E764" s="78"/>
      <c r="F764" s="79"/>
      <c r="G764" s="27" t="s">
        <v>169</v>
      </c>
      <c r="H764" s="28">
        <f>I764+J764+K764+L764</f>
        <v>0</v>
      </c>
      <c r="I764" s="28"/>
      <c r="J764" s="28"/>
      <c r="K764" s="28"/>
      <c r="L764" s="28"/>
    </row>
    <row r="765" spans="1:12" ht="12.75">
      <c r="A765" s="80"/>
      <c r="B765" s="81"/>
      <c r="C765" s="81"/>
      <c r="D765" s="81"/>
      <c r="E765" s="81"/>
      <c r="F765" s="82"/>
      <c r="G765" s="59" t="s">
        <v>170</v>
      </c>
      <c r="H765" s="60">
        <f>H763+H764</f>
        <v>0</v>
      </c>
      <c r="I765" s="60">
        <f>I763+I764</f>
        <v>0</v>
      </c>
      <c r="J765" s="60">
        <f>J763+J764</f>
        <v>0</v>
      </c>
      <c r="K765" s="60">
        <f>K763+K764</f>
        <v>0</v>
      </c>
      <c r="L765" s="60">
        <f>L763+L764</f>
        <v>0</v>
      </c>
    </row>
    <row r="766" spans="1:12" ht="16.5">
      <c r="A766" s="116" t="s">
        <v>14</v>
      </c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</row>
    <row r="767" spans="1:12" ht="16.5">
      <c r="A767" s="83" t="s">
        <v>27</v>
      </c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5"/>
    </row>
    <row r="768" spans="1:12" ht="12.75">
      <c r="A768" s="98">
        <v>55</v>
      </c>
      <c r="B768" s="101" t="s">
        <v>270</v>
      </c>
      <c r="C768" s="86" t="s">
        <v>116</v>
      </c>
      <c r="D768" s="86" t="s">
        <v>149</v>
      </c>
      <c r="E768" s="86">
        <v>2009</v>
      </c>
      <c r="F768" s="86">
        <v>2011</v>
      </c>
      <c r="G768" s="27" t="s">
        <v>168</v>
      </c>
      <c r="H768" s="28">
        <f>H771+H774</f>
        <v>250</v>
      </c>
      <c r="I768" s="28">
        <f>I771+I774+I777</f>
        <v>250</v>
      </c>
      <c r="J768" s="28">
        <f aca="true" t="shared" si="60" ref="J768:L769">J771+J774</f>
        <v>0</v>
      </c>
      <c r="K768" s="28">
        <f t="shared" si="60"/>
        <v>0</v>
      </c>
      <c r="L768" s="28">
        <f t="shared" si="60"/>
        <v>0</v>
      </c>
    </row>
    <row r="769" spans="1:12" ht="12.75">
      <c r="A769" s="99"/>
      <c r="B769" s="102"/>
      <c r="C769" s="87"/>
      <c r="D769" s="87"/>
      <c r="E769" s="87"/>
      <c r="F769" s="87"/>
      <c r="G769" s="27" t="s">
        <v>169</v>
      </c>
      <c r="H769" s="28">
        <f>I769+J769+K769+L769</f>
        <v>0</v>
      </c>
      <c r="I769" s="28">
        <f>I772+I775+I778</f>
        <v>0</v>
      </c>
      <c r="J769" s="28">
        <f t="shared" si="60"/>
        <v>0</v>
      </c>
      <c r="K769" s="28">
        <f t="shared" si="60"/>
        <v>0</v>
      </c>
      <c r="L769" s="28">
        <f t="shared" si="60"/>
        <v>0</v>
      </c>
    </row>
    <row r="770" spans="1:12" ht="27.75" customHeight="1">
      <c r="A770" s="100"/>
      <c r="B770" s="103"/>
      <c r="C770" s="88"/>
      <c r="D770" s="88"/>
      <c r="E770" s="88"/>
      <c r="F770" s="88"/>
      <c r="G770" s="57" t="s">
        <v>170</v>
      </c>
      <c r="H770" s="58">
        <f>H768+H769</f>
        <v>250</v>
      </c>
      <c r="I770" s="58">
        <f>I768+I769</f>
        <v>250</v>
      </c>
      <c r="J770" s="58">
        <f>J768+J769</f>
        <v>0</v>
      </c>
      <c r="K770" s="58">
        <f>K768+K769</f>
        <v>0</v>
      </c>
      <c r="L770" s="58">
        <f>L768+L769</f>
        <v>0</v>
      </c>
    </row>
    <row r="771" spans="1:12" ht="12.75">
      <c r="A771" s="74" t="s">
        <v>176</v>
      </c>
      <c r="B771" s="75"/>
      <c r="C771" s="75"/>
      <c r="D771" s="75"/>
      <c r="E771" s="75"/>
      <c r="F771" s="76"/>
      <c r="G771" s="27" t="s">
        <v>168</v>
      </c>
      <c r="H771" s="28">
        <f>I771+J771+K771+L771</f>
        <v>50</v>
      </c>
      <c r="I771" s="28">
        <v>50</v>
      </c>
      <c r="J771" s="28"/>
      <c r="K771" s="28"/>
      <c r="L771" s="28"/>
    </row>
    <row r="772" spans="1:12" ht="12.75">
      <c r="A772" s="77"/>
      <c r="B772" s="78"/>
      <c r="C772" s="78"/>
      <c r="D772" s="78"/>
      <c r="E772" s="78"/>
      <c r="F772" s="79"/>
      <c r="G772" s="27" t="s">
        <v>169</v>
      </c>
      <c r="H772" s="28">
        <f>I772+J772+K772+L772</f>
        <v>0</v>
      </c>
      <c r="I772" s="28"/>
      <c r="J772" s="28"/>
      <c r="K772" s="28"/>
      <c r="L772" s="28"/>
    </row>
    <row r="773" spans="1:12" ht="12.75">
      <c r="A773" s="80"/>
      <c r="B773" s="81"/>
      <c r="C773" s="81"/>
      <c r="D773" s="81"/>
      <c r="E773" s="81"/>
      <c r="F773" s="82"/>
      <c r="G773" s="59" t="s">
        <v>170</v>
      </c>
      <c r="H773" s="60">
        <f>H771+H772</f>
        <v>50</v>
      </c>
      <c r="I773" s="60">
        <f>I771+I772</f>
        <v>50</v>
      </c>
      <c r="J773" s="60">
        <f>J771+J772</f>
        <v>0</v>
      </c>
      <c r="K773" s="60">
        <f>K771+K772</f>
        <v>0</v>
      </c>
      <c r="L773" s="60">
        <f>L771+L772</f>
        <v>0</v>
      </c>
    </row>
    <row r="774" spans="1:12" ht="12.75">
      <c r="A774" s="74" t="s">
        <v>171</v>
      </c>
      <c r="B774" s="75"/>
      <c r="C774" s="75"/>
      <c r="D774" s="75"/>
      <c r="E774" s="75"/>
      <c r="F774" s="76"/>
      <c r="G774" s="27" t="s">
        <v>168</v>
      </c>
      <c r="H774" s="28">
        <f>I774+J774+K774+L774</f>
        <v>200</v>
      </c>
      <c r="I774" s="28">
        <v>200</v>
      </c>
      <c r="J774" s="28"/>
      <c r="K774" s="28"/>
      <c r="L774" s="28"/>
    </row>
    <row r="775" spans="1:12" ht="12.75">
      <c r="A775" s="77"/>
      <c r="B775" s="78"/>
      <c r="C775" s="78"/>
      <c r="D775" s="78"/>
      <c r="E775" s="78"/>
      <c r="F775" s="79"/>
      <c r="G775" s="27" t="s">
        <v>169</v>
      </c>
      <c r="H775" s="28">
        <f>I775+J775+K775+L775</f>
        <v>-200</v>
      </c>
      <c r="I775" s="28">
        <v>-200</v>
      </c>
      <c r="J775" s="28"/>
      <c r="K775" s="28"/>
      <c r="L775" s="28"/>
    </row>
    <row r="776" spans="1:12" ht="12.75">
      <c r="A776" s="80"/>
      <c r="B776" s="81"/>
      <c r="C776" s="81"/>
      <c r="D776" s="81"/>
      <c r="E776" s="81"/>
      <c r="F776" s="82"/>
      <c r="G776" s="59" t="s">
        <v>170</v>
      </c>
      <c r="H776" s="60">
        <f>H774+H775</f>
        <v>0</v>
      </c>
      <c r="I776" s="60">
        <f>I774+I775</f>
        <v>0</v>
      </c>
      <c r="J776" s="60">
        <f>J774+J775</f>
        <v>0</v>
      </c>
      <c r="K776" s="60">
        <f>K774+K775</f>
        <v>0</v>
      </c>
      <c r="L776" s="60">
        <f>L774+L775</f>
        <v>0</v>
      </c>
    </row>
    <row r="777" spans="1:12" ht="12.75">
      <c r="A777" s="74" t="s">
        <v>274</v>
      </c>
      <c r="B777" s="75"/>
      <c r="C777" s="75"/>
      <c r="D777" s="75"/>
      <c r="E777" s="75"/>
      <c r="F777" s="76"/>
      <c r="G777" s="27" t="s">
        <v>168</v>
      </c>
      <c r="H777" s="28">
        <f>I777+J777+K777+L777</f>
        <v>0</v>
      </c>
      <c r="I777" s="28">
        <v>0</v>
      </c>
      <c r="J777" s="28"/>
      <c r="K777" s="28"/>
      <c r="L777" s="28"/>
    </row>
    <row r="778" spans="1:12" ht="12.75">
      <c r="A778" s="77"/>
      <c r="B778" s="78"/>
      <c r="C778" s="78"/>
      <c r="D778" s="78"/>
      <c r="E778" s="78"/>
      <c r="F778" s="79"/>
      <c r="G778" s="27" t="s">
        <v>169</v>
      </c>
      <c r="H778" s="28">
        <f>I778+J778+K778+L778</f>
        <v>200</v>
      </c>
      <c r="I778" s="28">
        <v>200</v>
      </c>
      <c r="J778" s="28"/>
      <c r="K778" s="28"/>
      <c r="L778" s="28"/>
    </row>
    <row r="779" spans="1:12" ht="12.75">
      <c r="A779" s="80"/>
      <c r="B779" s="81"/>
      <c r="C779" s="81"/>
      <c r="D779" s="81"/>
      <c r="E779" s="81"/>
      <c r="F779" s="82"/>
      <c r="G779" s="59" t="s">
        <v>170</v>
      </c>
      <c r="H779" s="60">
        <f>H777+H778</f>
        <v>200</v>
      </c>
      <c r="I779" s="60">
        <f>I777+I778</f>
        <v>200</v>
      </c>
      <c r="J779" s="60">
        <f>J777+J778</f>
        <v>0</v>
      </c>
      <c r="K779" s="60">
        <f>K777+K778</f>
        <v>0</v>
      </c>
      <c r="L779" s="60">
        <f>L777+L778</f>
        <v>0</v>
      </c>
    </row>
    <row r="780" spans="1:12" ht="12.75">
      <c r="A780" s="98">
        <v>56</v>
      </c>
      <c r="B780" s="101" t="s">
        <v>270</v>
      </c>
      <c r="C780" s="86" t="s">
        <v>210</v>
      </c>
      <c r="D780" s="86" t="s">
        <v>149</v>
      </c>
      <c r="E780" s="86">
        <v>2008</v>
      </c>
      <c r="F780" s="86">
        <v>2011</v>
      </c>
      <c r="G780" s="27" t="s">
        <v>168</v>
      </c>
      <c r="H780" s="28">
        <f>H783+H786+H789</f>
        <v>450</v>
      </c>
      <c r="I780" s="28">
        <f>I783+I786+I789+I792</f>
        <v>450</v>
      </c>
      <c r="J780" s="28">
        <f aca="true" t="shared" si="61" ref="J780:L781">J783+J786+J789</f>
        <v>0</v>
      </c>
      <c r="K780" s="28">
        <f t="shared" si="61"/>
        <v>0</v>
      </c>
      <c r="L780" s="28">
        <f t="shared" si="61"/>
        <v>0</v>
      </c>
    </row>
    <row r="781" spans="1:12" ht="12.75">
      <c r="A781" s="99"/>
      <c r="B781" s="102"/>
      <c r="C781" s="87"/>
      <c r="D781" s="87"/>
      <c r="E781" s="87"/>
      <c r="F781" s="87"/>
      <c r="G781" s="27" t="s">
        <v>169</v>
      </c>
      <c r="H781" s="28">
        <f>I781+J781+K781+L781</f>
        <v>-20</v>
      </c>
      <c r="I781" s="28">
        <f>I784+I787+I790+I793</f>
        <v>-20</v>
      </c>
      <c r="J781" s="28">
        <f t="shared" si="61"/>
        <v>0</v>
      </c>
      <c r="K781" s="28">
        <f t="shared" si="61"/>
        <v>0</v>
      </c>
      <c r="L781" s="28">
        <f t="shared" si="61"/>
        <v>0</v>
      </c>
    </row>
    <row r="782" spans="1:12" ht="63" customHeight="1">
      <c r="A782" s="100"/>
      <c r="B782" s="103"/>
      <c r="C782" s="88"/>
      <c r="D782" s="88"/>
      <c r="E782" s="88"/>
      <c r="F782" s="88"/>
      <c r="G782" s="57" t="s">
        <v>170</v>
      </c>
      <c r="H782" s="58">
        <f>H780+H781</f>
        <v>430</v>
      </c>
      <c r="I782" s="58">
        <f>I780+I781</f>
        <v>430</v>
      </c>
      <c r="J782" s="58">
        <f>J780+J781</f>
        <v>0</v>
      </c>
      <c r="K782" s="58">
        <f>K780+K781</f>
        <v>0</v>
      </c>
      <c r="L782" s="58">
        <f>L780+L781</f>
        <v>0</v>
      </c>
    </row>
    <row r="783" spans="1:12" ht="12.75" customHeight="1">
      <c r="A783" s="74" t="s">
        <v>177</v>
      </c>
      <c r="B783" s="75"/>
      <c r="C783" s="75"/>
      <c r="D783" s="75"/>
      <c r="E783" s="75"/>
      <c r="F783" s="76"/>
      <c r="G783" s="27" t="s">
        <v>168</v>
      </c>
      <c r="H783" s="28">
        <f>I783+J783+K783+L783</f>
        <v>50</v>
      </c>
      <c r="I783" s="28">
        <v>50</v>
      </c>
      <c r="J783" s="28"/>
      <c r="K783" s="28"/>
      <c r="L783" s="28"/>
    </row>
    <row r="784" spans="1:12" ht="12.75" customHeight="1">
      <c r="A784" s="77"/>
      <c r="B784" s="78"/>
      <c r="C784" s="78"/>
      <c r="D784" s="78"/>
      <c r="E784" s="78"/>
      <c r="F784" s="79"/>
      <c r="G784" s="27" t="s">
        <v>169</v>
      </c>
      <c r="H784" s="28">
        <f>I784+J784+K784+L784</f>
        <v>-20</v>
      </c>
      <c r="I784" s="28">
        <v>-20</v>
      </c>
      <c r="J784" s="28"/>
      <c r="K784" s="28"/>
      <c r="L784" s="28"/>
    </row>
    <row r="785" spans="1:12" ht="12.75" customHeight="1">
      <c r="A785" s="80"/>
      <c r="B785" s="81"/>
      <c r="C785" s="81"/>
      <c r="D785" s="81"/>
      <c r="E785" s="81"/>
      <c r="F785" s="82"/>
      <c r="G785" s="59" t="s">
        <v>170</v>
      </c>
      <c r="H785" s="60">
        <f>H783+H784</f>
        <v>30</v>
      </c>
      <c r="I785" s="60">
        <f>I783+I784</f>
        <v>30</v>
      </c>
      <c r="J785" s="60">
        <f>J783+J784</f>
        <v>0</v>
      </c>
      <c r="K785" s="60">
        <f>K783+K784</f>
        <v>0</v>
      </c>
      <c r="L785" s="60">
        <f>L783+L784</f>
        <v>0</v>
      </c>
    </row>
    <row r="786" spans="1:12" ht="12.75" customHeight="1">
      <c r="A786" s="74" t="s">
        <v>176</v>
      </c>
      <c r="B786" s="75"/>
      <c r="C786" s="75"/>
      <c r="D786" s="75"/>
      <c r="E786" s="75"/>
      <c r="F786" s="76"/>
      <c r="G786" s="27" t="s">
        <v>168</v>
      </c>
      <c r="H786" s="28">
        <f>I786+J786+K786+L786</f>
        <v>200</v>
      </c>
      <c r="I786" s="28">
        <v>200</v>
      </c>
      <c r="J786" s="28"/>
      <c r="K786" s="28"/>
      <c r="L786" s="28"/>
    </row>
    <row r="787" spans="1:12" ht="12.75" customHeight="1">
      <c r="A787" s="77"/>
      <c r="B787" s="78"/>
      <c r="C787" s="78"/>
      <c r="D787" s="78"/>
      <c r="E787" s="78"/>
      <c r="F787" s="79"/>
      <c r="G787" s="27" t="s">
        <v>169</v>
      </c>
      <c r="H787" s="28">
        <f>I787+J787+K787+L787</f>
        <v>-100</v>
      </c>
      <c r="I787" s="28">
        <v>-100</v>
      </c>
      <c r="J787" s="28"/>
      <c r="K787" s="28"/>
      <c r="L787" s="28"/>
    </row>
    <row r="788" spans="1:12" ht="12.75" customHeight="1">
      <c r="A788" s="80"/>
      <c r="B788" s="81"/>
      <c r="C788" s="81"/>
      <c r="D788" s="81"/>
      <c r="E788" s="81"/>
      <c r="F788" s="82"/>
      <c r="G788" s="59" t="s">
        <v>170</v>
      </c>
      <c r="H788" s="60">
        <f>H786+H787</f>
        <v>100</v>
      </c>
      <c r="I788" s="60">
        <f>I786+I787</f>
        <v>100</v>
      </c>
      <c r="J788" s="60">
        <f>J786+J787</f>
        <v>0</v>
      </c>
      <c r="K788" s="60">
        <f>K786+K787</f>
        <v>0</v>
      </c>
      <c r="L788" s="60">
        <f>L786+L787</f>
        <v>0</v>
      </c>
    </row>
    <row r="789" spans="1:12" ht="12.75" customHeight="1">
      <c r="A789" s="74" t="s">
        <v>171</v>
      </c>
      <c r="B789" s="75"/>
      <c r="C789" s="75"/>
      <c r="D789" s="75"/>
      <c r="E789" s="75"/>
      <c r="F789" s="76"/>
      <c r="G789" s="27" t="s">
        <v>168</v>
      </c>
      <c r="H789" s="28">
        <f>I789+J789+K789+L789</f>
        <v>200</v>
      </c>
      <c r="I789" s="28">
        <v>200</v>
      </c>
      <c r="J789" s="28"/>
      <c r="K789" s="28"/>
      <c r="L789" s="28"/>
    </row>
    <row r="790" spans="1:12" ht="12.75" customHeight="1">
      <c r="A790" s="77"/>
      <c r="B790" s="78"/>
      <c r="C790" s="78"/>
      <c r="D790" s="78"/>
      <c r="E790" s="78"/>
      <c r="F790" s="79"/>
      <c r="G790" s="27" t="s">
        <v>169</v>
      </c>
      <c r="H790" s="28">
        <f>I790+J790+K790+L790</f>
        <v>-200</v>
      </c>
      <c r="I790" s="28">
        <v>-200</v>
      </c>
      <c r="J790" s="28"/>
      <c r="K790" s="28"/>
      <c r="L790" s="28"/>
    </row>
    <row r="791" spans="1:12" ht="12.75" customHeight="1">
      <c r="A791" s="80"/>
      <c r="B791" s="81"/>
      <c r="C791" s="81"/>
      <c r="D791" s="81"/>
      <c r="E791" s="81"/>
      <c r="F791" s="82"/>
      <c r="G791" s="59" t="s">
        <v>170</v>
      </c>
      <c r="H791" s="60">
        <f>H789+H790</f>
        <v>0</v>
      </c>
      <c r="I791" s="60">
        <f>I789+I790</f>
        <v>0</v>
      </c>
      <c r="J791" s="60">
        <f>J789+J790</f>
        <v>0</v>
      </c>
      <c r="K791" s="60">
        <f>K789+K790</f>
        <v>0</v>
      </c>
      <c r="L791" s="60">
        <f>L789+L790</f>
        <v>0</v>
      </c>
    </row>
    <row r="792" spans="1:12" ht="12.75" customHeight="1">
      <c r="A792" s="74" t="s">
        <v>274</v>
      </c>
      <c r="B792" s="75"/>
      <c r="C792" s="75"/>
      <c r="D792" s="75"/>
      <c r="E792" s="75"/>
      <c r="F792" s="76"/>
      <c r="G792" s="27" t="s">
        <v>168</v>
      </c>
      <c r="H792" s="28">
        <f>I792+J792+K792+L792</f>
        <v>0</v>
      </c>
      <c r="I792" s="28">
        <v>0</v>
      </c>
      <c r="J792" s="28"/>
      <c r="K792" s="28"/>
      <c r="L792" s="28"/>
    </row>
    <row r="793" spans="1:12" ht="12.75" customHeight="1">
      <c r="A793" s="77"/>
      <c r="B793" s="78"/>
      <c r="C793" s="78"/>
      <c r="D793" s="78"/>
      <c r="E793" s="78"/>
      <c r="F793" s="79"/>
      <c r="G793" s="27" t="s">
        <v>169</v>
      </c>
      <c r="H793" s="28">
        <f>I793+J793+K793+L793</f>
        <v>300</v>
      </c>
      <c r="I793" s="28">
        <v>300</v>
      </c>
      <c r="J793" s="28"/>
      <c r="K793" s="28"/>
      <c r="L793" s="28"/>
    </row>
    <row r="794" spans="1:12" ht="12.75" customHeight="1">
      <c r="A794" s="80"/>
      <c r="B794" s="81"/>
      <c r="C794" s="81"/>
      <c r="D794" s="81"/>
      <c r="E794" s="81"/>
      <c r="F794" s="82"/>
      <c r="G794" s="59" t="s">
        <v>170</v>
      </c>
      <c r="H794" s="60">
        <f>H792+H793</f>
        <v>300</v>
      </c>
      <c r="I794" s="60">
        <f>I792+I793</f>
        <v>300</v>
      </c>
      <c r="J794" s="60">
        <f>J792+J793</f>
        <v>0</v>
      </c>
      <c r="K794" s="60">
        <f>K792+K793</f>
        <v>0</v>
      </c>
      <c r="L794" s="60">
        <f>L792+L793</f>
        <v>0</v>
      </c>
    </row>
    <row r="795" spans="1:12" ht="16.5">
      <c r="A795" s="83" t="s">
        <v>17</v>
      </c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5"/>
    </row>
    <row r="796" spans="1:12" ht="16.5">
      <c r="A796" s="83" t="s">
        <v>18</v>
      </c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5"/>
    </row>
    <row r="797" spans="1:12" ht="12.75">
      <c r="A797" s="98">
        <v>57</v>
      </c>
      <c r="B797" s="101" t="s">
        <v>270</v>
      </c>
      <c r="C797" s="86" t="s">
        <v>211</v>
      </c>
      <c r="D797" s="86" t="s">
        <v>149</v>
      </c>
      <c r="E797" s="86">
        <v>2007</v>
      </c>
      <c r="F797" s="86">
        <v>2008</v>
      </c>
      <c r="G797" s="27" t="s">
        <v>168</v>
      </c>
      <c r="H797" s="28">
        <f>H800+H803</f>
        <v>836</v>
      </c>
      <c r="I797" s="28">
        <f>I800+I803</f>
        <v>836</v>
      </c>
      <c r="J797" s="28">
        <f>J800+J803</f>
        <v>0</v>
      </c>
      <c r="K797" s="28">
        <f>K800+K803</f>
        <v>0</v>
      </c>
      <c r="L797" s="28">
        <f>L800+L803</f>
        <v>0</v>
      </c>
    </row>
    <row r="798" spans="1:12" ht="12.75">
      <c r="A798" s="99"/>
      <c r="B798" s="102"/>
      <c r="C798" s="87"/>
      <c r="D798" s="87"/>
      <c r="E798" s="87"/>
      <c r="F798" s="87"/>
      <c r="G798" s="27" t="s">
        <v>169</v>
      </c>
      <c r="H798" s="28">
        <f>I798+J798+K798+L798</f>
        <v>0</v>
      </c>
      <c r="I798" s="28">
        <f>I801</f>
        <v>0</v>
      </c>
      <c r="J798" s="28">
        <f>J801</f>
        <v>0</v>
      </c>
      <c r="K798" s="28">
        <f>K801</f>
        <v>0</v>
      </c>
      <c r="L798" s="28">
        <f>L801</f>
        <v>0</v>
      </c>
    </row>
    <row r="799" spans="1:12" ht="12.75">
      <c r="A799" s="100"/>
      <c r="B799" s="103"/>
      <c r="C799" s="88"/>
      <c r="D799" s="88"/>
      <c r="E799" s="88"/>
      <c r="F799" s="88"/>
      <c r="G799" s="57" t="s">
        <v>170</v>
      </c>
      <c r="H799" s="58">
        <f>H797+H798</f>
        <v>836</v>
      </c>
      <c r="I799" s="58">
        <f>I797+I798</f>
        <v>836</v>
      </c>
      <c r="J799" s="58">
        <f>J797+J798</f>
        <v>0</v>
      </c>
      <c r="K799" s="58">
        <f>K797+K798</f>
        <v>0</v>
      </c>
      <c r="L799" s="58">
        <f>L797+L798</f>
        <v>0</v>
      </c>
    </row>
    <row r="800" spans="1:12" ht="12.75" customHeight="1">
      <c r="A800" s="74" t="s">
        <v>177</v>
      </c>
      <c r="B800" s="75"/>
      <c r="C800" s="75"/>
      <c r="D800" s="75"/>
      <c r="E800" s="75"/>
      <c r="F800" s="76"/>
      <c r="G800" s="27" t="s">
        <v>168</v>
      </c>
      <c r="H800" s="28">
        <f>I800+J800+K800+L800</f>
        <v>68</v>
      </c>
      <c r="I800" s="28">
        <v>68</v>
      </c>
      <c r="J800" s="28"/>
      <c r="K800" s="28"/>
      <c r="L800" s="28"/>
    </row>
    <row r="801" spans="1:12" ht="12.75" customHeight="1">
      <c r="A801" s="77"/>
      <c r="B801" s="78"/>
      <c r="C801" s="78"/>
      <c r="D801" s="78"/>
      <c r="E801" s="78"/>
      <c r="F801" s="79"/>
      <c r="G801" s="27" t="s">
        <v>169</v>
      </c>
      <c r="H801" s="28">
        <f>I801+J801+K801+L801</f>
        <v>0</v>
      </c>
      <c r="I801" s="28"/>
      <c r="J801" s="28"/>
      <c r="K801" s="28"/>
      <c r="L801" s="28"/>
    </row>
    <row r="802" spans="1:12" ht="12.75" customHeight="1">
      <c r="A802" s="80"/>
      <c r="B802" s="81"/>
      <c r="C802" s="81"/>
      <c r="D802" s="81"/>
      <c r="E802" s="81"/>
      <c r="F802" s="82"/>
      <c r="G802" s="59" t="s">
        <v>170</v>
      </c>
      <c r="H802" s="60">
        <f>H800+H801</f>
        <v>68</v>
      </c>
      <c r="I802" s="60">
        <f>I800+I801</f>
        <v>68</v>
      </c>
      <c r="J802" s="60">
        <f>J800+J801</f>
        <v>0</v>
      </c>
      <c r="K802" s="60">
        <f>K800+K801</f>
        <v>0</v>
      </c>
      <c r="L802" s="60">
        <f>L800+L801</f>
        <v>0</v>
      </c>
    </row>
    <row r="803" spans="1:12" ht="12.75">
      <c r="A803" s="89" t="s">
        <v>19</v>
      </c>
      <c r="B803" s="90"/>
      <c r="C803" s="91"/>
      <c r="D803" s="86" t="s">
        <v>149</v>
      </c>
      <c r="E803" s="86">
        <v>2008</v>
      </c>
      <c r="F803" s="86">
        <v>2011</v>
      </c>
      <c r="G803" s="27" t="s">
        <v>168</v>
      </c>
      <c r="H803" s="28">
        <f>H806+H809+H812</f>
        <v>768</v>
      </c>
      <c r="I803" s="28">
        <f>I806+I809+I812+I815</f>
        <v>768</v>
      </c>
      <c r="J803" s="28">
        <f aca="true" t="shared" si="62" ref="J803:L804">J806+J809+J812</f>
        <v>0</v>
      </c>
      <c r="K803" s="28">
        <f t="shared" si="62"/>
        <v>0</v>
      </c>
      <c r="L803" s="28">
        <f t="shared" si="62"/>
        <v>0</v>
      </c>
    </row>
    <row r="804" spans="1:12" ht="12.75">
      <c r="A804" s="92"/>
      <c r="B804" s="93"/>
      <c r="C804" s="94"/>
      <c r="D804" s="87"/>
      <c r="E804" s="87"/>
      <c r="F804" s="87"/>
      <c r="G804" s="27" t="s">
        <v>169</v>
      </c>
      <c r="H804" s="28">
        <f>I804+J804+K804+L804</f>
        <v>-20</v>
      </c>
      <c r="I804" s="28">
        <f>I807+I810+I813+I816</f>
        <v>-20</v>
      </c>
      <c r="J804" s="28">
        <f t="shared" si="62"/>
        <v>0</v>
      </c>
      <c r="K804" s="28">
        <f t="shared" si="62"/>
        <v>0</v>
      </c>
      <c r="L804" s="28">
        <f t="shared" si="62"/>
        <v>0</v>
      </c>
    </row>
    <row r="805" spans="1:12" ht="12.75">
      <c r="A805" s="95"/>
      <c r="B805" s="96"/>
      <c r="C805" s="97"/>
      <c r="D805" s="88"/>
      <c r="E805" s="88"/>
      <c r="F805" s="88"/>
      <c r="G805" s="57" t="s">
        <v>170</v>
      </c>
      <c r="H805" s="58">
        <f>H803+H804</f>
        <v>748</v>
      </c>
      <c r="I805" s="58">
        <f>I803+I804</f>
        <v>748</v>
      </c>
      <c r="J805" s="58">
        <f>J803+J804</f>
        <v>0</v>
      </c>
      <c r="K805" s="58">
        <f>K803+K804</f>
        <v>0</v>
      </c>
      <c r="L805" s="58">
        <f>L803+L804</f>
        <v>0</v>
      </c>
    </row>
    <row r="806" spans="1:12" ht="12.75">
      <c r="A806" s="74" t="s">
        <v>177</v>
      </c>
      <c r="B806" s="75"/>
      <c r="C806" s="75"/>
      <c r="D806" s="75"/>
      <c r="E806" s="75"/>
      <c r="F806" s="76"/>
      <c r="G806" s="27" t="s">
        <v>168</v>
      </c>
      <c r="H806" s="28">
        <f>I806+J806+K806+L806</f>
        <v>118</v>
      </c>
      <c r="I806" s="28">
        <f aca="true" t="shared" si="63" ref="I806:L807">I800+I783</f>
        <v>118</v>
      </c>
      <c r="J806" s="28">
        <f t="shared" si="63"/>
        <v>0</v>
      </c>
      <c r="K806" s="28">
        <f t="shared" si="63"/>
        <v>0</v>
      </c>
      <c r="L806" s="28">
        <f t="shared" si="63"/>
        <v>0</v>
      </c>
    </row>
    <row r="807" spans="1:12" ht="12.75">
      <c r="A807" s="77"/>
      <c r="B807" s="78"/>
      <c r="C807" s="78"/>
      <c r="D807" s="78"/>
      <c r="E807" s="78"/>
      <c r="F807" s="79"/>
      <c r="G807" s="27" t="s">
        <v>169</v>
      </c>
      <c r="H807" s="28">
        <f>I807+J807+K807+L807</f>
        <v>-20</v>
      </c>
      <c r="I807" s="28">
        <f t="shared" si="63"/>
        <v>-20</v>
      </c>
      <c r="J807" s="28">
        <f t="shared" si="63"/>
        <v>0</v>
      </c>
      <c r="K807" s="28">
        <f t="shared" si="63"/>
        <v>0</v>
      </c>
      <c r="L807" s="28">
        <f t="shared" si="63"/>
        <v>0</v>
      </c>
    </row>
    <row r="808" spans="1:12" ht="12.75">
      <c r="A808" s="80"/>
      <c r="B808" s="81"/>
      <c r="C808" s="81"/>
      <c r="D808" s="81"/>
      <c r="E808" s="81"/>
      <c r="F808" s="82"/>
      <c r="G808" s="59" t="s">
        <v>170</v>
      </c>
      <c r="H808" s="60">
        <f>H806+H807</f>
        <v>98</v>
      </c>
      <c r="I808" s="60">
        <f>I806+I807</f>
        <v>98</v>
      </c>
      <c r="J808" s="60">
        <f>J806+J807</f>
        <v>0</v>
      </c>
      <c r="K808" s="60">
        <f>K806+K807</f>
        <v>0</v>
      </c>
      <c r="L808" s="60">
        <f>L806+L807</f>
        <v>0</v>
      </c>
    </row>
    <row r="809" spans="1:12" ht="12.75">
      <c r="A809" s="74" t="s">
        <v>176</v>
      </c>
      <c r="B809" s="75"/>
      <c r="C809" s="75"/>
      <c r="D809" s="75"/>
      <c r="E809" s="75"/>
      <c r="F809" s="76"/>
      <c r="G809" s="27" t="s">
        <v>168</v>
      </c>
      <c r="H809" s="28">
        <f>I809+J809+K809+L809</f>
        <v>250</v>
      </c>
      <c r="I809" s="28">
        <f aca="true" t="shared" si="64" ref="I809:L810">I786+I771</f>
        <v>250</v>
      </c>
      <c r="J809" s="28">
        <f t="shared" si="64"/>
        <v>0</v>
      </c>
      <c r="K809" s="28">
        <f t="shared" si="64"/>
        <v>0</v>
      </c>
      <c r="L809" s="28">
        <f t="shared" si="64"/>
        <v>0</v>
      </c>
    </row>
    <row r="810" spans="1:12" ht="12.75">
      <c r="A810" s="77"/>
      <c r="B810" s="78"/>
      <c r="C810" s="78"/>
      <c r="D810" s="78"/>
      <c r="E810" s="78"/>
      <c r="F810" s="79"/>
      <c r="G810" s="27" t="s">
        <v>169</v>
      </c>
      <c r="H810" s="28">
        <f>I810+J810+K810+L810</f>
        <v>-100</v>
      </c>
      <c r="I810" s="28">
        <f t="shared" si="64"/>
        <v>-100</v>
      </c>
      <c r="J810" s="28">
        <f t="shared" si="64"/>
        <v>0</v>
      </c>
      <c r="K810" s="28">
        <f t="shared" si="64"/>
        <v>0</v>
      </c>
      <c r="L810" s="28">
        <f t="shared" si="64"/>
        <v>0</v>
      </c>
    </row>
    <row r="811" spans="1:12" ht="12.75">
      <c r="A811" s="80"/>
      <c r="B811" s="81"/>
      <c r="C811" s="81"/>
      <c r="D811" s="81"/>
      <c r="E811" s="81"/>
      <c r="F811" s="82"/>
      <c r="G811" s="59" t="s">
        <v>170</v>
      </c>
      <c r="H811" s="60">
        <f>H809+H810</f>
        <v>150</v>
      </c>
      <c r="I811" s="60">
        <f>I809+I810</f>
        <v>150</v>
      </c>
      <c r="J811" s="60">
        <f>J809+J810</f>
        <v>0</v>
      </c>
      <c r="K811" s="60">
        <f>K809+K810</f>
        <v>0</v>
      </c>
      <c r="L811" s="60">
        <f>L809+L810</f>
        <v>0</v>
      </c>
    </row>
    <row r="812" spans="1:12" ht="12.75">
      <c r="A812" s="74" t="s">
        <v>171</v>
      </c>
      <c r="B812" s="75"/>
      <c r="C812" s="75"/>
      <c r="D812" s="75"/>
      <c r="E812" s="75"/>
      <c r="F812" s="76"/>
      <c r="G812" s="27" t="s">
        <v>168</v>
      </c>
      <c r="H812" s="28">
        <f>I812+J812+K812+L812</f>
        <v>400</v>
      </c>
      <c r="I812" s="28">
        <f aca="true" t="shared" si="65" ref="I812:L813">I789+I774</f>
        <v>400</v>
      </c>
      <c r="J812" s="28">
        <f t="shared" si="65"/>
        <v>0</v>
      </c>
      <c r="K812" s="28">
        <f t="shared" si="65"/>
        <v>0</v>
      </c>
      <c r="L812" s="28">
        <f t="shared" si="65"/>
        <v>0</v>
      </c>
    </row>
    <row r="813" spans="1:12" ht="12.75">
      <c r="A813" s="77"/>
      <c r="B813" s="78"/>
      <c r="C813" s="78"/>
      <c r="D813" s="78"/>
      <c r="E813" s="78"/>
      <c r="F813" s="79"/>
      <c r="G813" s="27" t="s">
        <v>169</v>
      </c>
      <c r="H813" s="28">
        <f>I813+J813+K813+L813</f>
        <v>-400</v>
      </c>
      <c r="I813" s="28">
        <f t="shared" si="65"/>
        <v>-400</v>
      </c>
      <c r="J813" s="28">
        <f t="shared" si="65"/>
        <v>0</v>
      </c>
      <c r="K813" s="28">
        <f t="shared" si="65"/>
        <v>0</v>
      </c>
      <c r="L813" s="28">
        <f t="shared" si="65"/>
        <v>0</v>
      </c>
    </row>
    <row r="814" spans="1:12" ht="12.75">
      <c r="A814" s="80"/>
      <c r="B814" s="81"/>
      <c r="C814" s="81"/>
      <c r="D814" s="81"/>
      <c r="E814" s="81"/>
      <c r="F814" s="82"/>
      <c r="G814" s="59" t="s">
        <v>170</v>
      </c>
      <c r="H814" s="60">
        <f>H812+H813</f>
        <v>0</v>
      </c>
      <c r="I814" s="60">
        <f>I812+I813</f>
        <v>0</v>
      </c>
      <c r="J814" s="60">
        <f>J812+J813</f>
        <v>0</v>
      </c>
      <c r="K814" s="60">
        <f>K812+K813</f>
        <v>0</v>
      </c>
      <c r="L814" s="60">
        <f>L812+L813</f>
        <v>0</v>
      </c>
    </row>
    <row r="815" spans="1:12" ht="12.75">
      <c r="A815" s="74" t="s">
        <v>274</v>
      </c>
      <c r="B815" s="75"/>
      <c r="C815" s="75"/>
      <c r="D815" s="75"/>
      <c r="E815" s="75"/>
      <c r="F815" s="76"/>
      <c r="G815" s="27" t="s">
        <v>168</v>
      </c>
      <c r="H815" s="28">
        <f>I815+J815+K815+L815</f>
        <v>0</v>
      </c>
      <c r="I815" s="28">
        <f aca="true" t="shared" si="66" ref="I815:L816">I792+I777</f>
        <v>0</v>
      </c>
      <c r="J815" s="28">
        <f t="shared" si="66"/>
        <v>0</v>
      </c>
      <c r="K815" s="28">
        <f t="shared" si="66"/>
        <v>0</v>
      </c>
      <c r="L815" s="28">
        <f t="shared" si="66"/>
        <v>0</v>
      </c>
    </row>
    <row r="816" spans="1:12" ht="12.75">
      <c r="A816" s="77"/>
      <c r="B816" s="78"/>
      <c r="C816" s="78"/>
      <c r="D816" s="78"/>
      <c r="E816" s="78"/>
      <c r="F816" s="79"/>
      <c r="G816" s="27" t="s">
        <v>169</v>
      </c>
      <c r="H816" s="28">
        <f>I816+J816+K816+L816</f>
        <v>500</v>
      </c>
      <c r="I816" s="28">
        <f t="shared" si="66"/>
        <v>500</v>
      </c>
      <c r="J816" s="28">
        <f t="shared" si="66"/>
        <v>0</v>
      </c>
      <c r="K816" s="28">
        <f t="shared" si="66"/>
        <v>0</v>
      </c>
      <c r="L816" s="28">
        <f t="shared" si="66"/>
        <v>0</v>
      </c>
    </row>
    <row r="817" spans="1:12" ht="12.75">
      <c r="A817" s="80"/>
      <c r="B817" s="81"/>
      <c r="C817" s="81"/>
      <c r="D817" s="81"/>
      <c r="E817" s="81"/>
      <c r="F817" s="82"/>
      <c r="G817" s="59" t="s">
        <v>170</v>
      </c>
      <c r="H817" s="60">
        <f>H815+H816</f>
        <v>500</v>
      </c>
      <c r="I817" s="60">
        <f>I815+I816</f>
        <v>500</v>
      </c>
      <c r="J817" s="60">
        <f>J815+J816</f>
        <v>0</v>
      </c>
      <c r="K817" s="60">
        <f>K815+K816</f>
        <v>0</v>
      </c>
      <c r="L817" s="60">
        <f>L815+L816</f>
        <v>0</v>
      </c>
    </row>
    <row r="818" spans="1:12" ht="16.5">
      <c r="A818" s="116" t="s">
        <v>20</v>
      </c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</row>
    <row r="819" spans="1:12" ht="16.5">
      <c r="A819" s="83" t="s">
        <v>21</v>
      </c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5"/>
    </row>
    <row r="820" spans="1:12" ht="12.75">
      <c r="A820" s="98">
        <v>58</v>
      </c>
      <c r="B820" s="101" t="s">
        <v>270</v>
      </c>
      <c r="C820" s="86" t="s">
        <v>70</v>
      </c>
      <c r="D820" s="86" t="s">
        <v>149</v>
      </c>
      <c r="E820" s="86">
        <v>2007</v>
      </c>
      <c r="F820" s="86">
        <v>2010</v>
      </c>
      <c r="G820" s="27" t="s">
        <v>168</v>
      </c>
      <c r="H820" s="28">
        <f>H823+H826+H829</f>
        <v>600</v>
      </c>
      <c r="I820" s="28">
        <f>I823+I826+I829</f>
        <v>600</v>
      </c>
      <c r="J820" s="28">
        <f>J823+J826+J829</f>
        <v>0</v>
      </c>
      <c r="K820" s="28">
        <f>K823+K826+K829</f>
        <v>0</v>
      </c>
      <c r="L820" s="28">
        <f>L823+L826+L829</f>
        <v>0</v>
      </c>
    </row>
    <row r="821" spans="1:12" ht="12.75">
      <c r="A821" s="99"/>
      <c r="B821" s="102"/>
      <c r="C821" s="87"/>
      <c r="D821" s="87"/>
      <c r="E821" s="87"/>
      <c r="F821" s="87"/>
      <c r="G821" s="27" t="s">
        <v>169</v>
      </c>
      <c r="H821" s="28">
        <f>I821+J821+K821+L821</f>
        <v>200</v>
      </c>
      <c r="I821" s="28">
        <f>I824+I827+I830</f>
        <v>200</v>
      </c>
      <c r="J821" s="28">
        <f>J824+J827+J830</f>
        <v>0</v>
      </c>
      <c r="K821" s="28">
        <f>K824+K827+K830</f>
        <v>0</v>
      </c>
      <c r="L821" s="28">
        <f>L824+L827+L830</f>
        <v>0</v>
      </c>
    </row>
    <row r="822" spans="1:12" ht="12.75">
      <c r="A822" s="100"/>
      <c r="B822" s="103"/>
      <c r="C822" s="88"/>
      <c r="D822" s="88"/>
      <c r="E822" s="88"/>
      <c r="F822" s="88"/>
      <c r="G822" s="57" t="s">
        <v>170</v>
      </c>
      <c r="H822" s="58">
        <f>H820+H821</f>
        <v>800</v>
      </c>
      <c r="I822" s="58">
        <f>I820+I821</f>
        <v>800</v>
      </c>
      <c r="J822" s="58">
        <f>J820+J821</f>
        <v>0</v>
      </c>
      <c r="K822" s="58">
        <f>K820+K821</f>
        <v>0</v>
      </c>
      <c r="L822" s="58">
        <f>L820+L821</f>
        <v>0</v>
      </c>
    </row>
    <row r="823" spans="1:12" ht="12.75">
      <c r="A823" s="74" t="s">
        <v>177</v>
      </c>
      <c r="B823" s="75"/>
      <c r="C823" s="75"/>
      <c r="D823" s="75"/>
      <c r="E823" s="75"/>
      <c r="F823" s="76"/>
      <c r="G823" s="27" t="s">
        <v>168</v>
      </c>
      <c r="H823" s="28">
        <f>I823+J823+K823+L823</f>
        <v>200</v>
      </c>
      <c r="I823" s="28">
        <v>200</v>
      </c>
      <c r="J823" s="28"/>
      <c r="K823" s="28"/>
      <c r="L823" s="28"/>
    </row>
    <row r="824" spans="1:12" ht="12.75">
      <c r="A824" s="77"/>
      <c r="B824" s="78"/>
      <c r="C824" s="78"/>
      <c r="D824" s="78"/>
      <c r="E824" s="78"/>
      <c r="F824" s="79"/>
      <c r="G824" s="27" t="s">
        <v>169</v>
      </c>
      <c r="H824" s="28">
        <f>I824+J824+K824+L824</f>
        <v>200</v>
      </c>
      <c r="I824" s="28">
        <v>200</v>
      </c>
      <c r="J824" s="28"/>
      <c r="K824" s="28"/>
      <c r="L824" s="28"/>
    </row>
    <row r="825" spans="1:12" ht="12.75">
      <c r="A825" s="80"/>
      <c r="B825" s="81"/>
      <c r="C825" s="81"/>
      <c r="D825" s="81"/>
      <c r="E825" s="81"/>
      <c r="F825" s="82"/>
      <c r="G825" s="59" t="s">
        <v>170</v>
      </c>
      <c r="H825" s="60">
        <f>H823+H824</f>
        <v>400</v>
      </c>
      <c r="I825" s="60">
        <f>I823+I824</f>
        <v>400</v>
      </c>
      <c r="J825" s="60">
        <f>J823+J824</f>
        <v>0</v>
      </c>
      <c r="K825" s="60">
        <f>K823+K824</f>
        <v>0</v>
      </c>
      <c r="L825" s="60">
        <f>L823+L824</f>
        <v>0</v>
      </c>
    </row>
    <row r="826" spans="1:12" ht="12.75">
      <c r="A826" s="74" t="s">
        <v>176</v>
      </c>
      <c r="B826" s="75"/>
      <c r="C826" s="75"/>
      <c r="D826" s="75"/>
      <c r="E826" s="75"/>
      <c r="F826" s="76"/>
      <c r="G826" s="27" t="s">
        <v>168</v>
      </c>
      <c r="H826" s="28">
        <f>I826+J826+K826+L826</f>
        <v>200</v>
      </c>
      <c r="I826" s="28">
        <v>200</v>
      </c>
      <c r="J826" s="28"/>
      <c r="K826" s="28"/>
      <c r="L826" s="28"/>
    </row>
    <row r="827" spans="1:12" ht="12.75">
      <c r="A827" s="77"/>
      <c r="B827" s="78"/>
      <c r="C827" s="78"/>
      <c r="D827" s="78"/>
      <c r="E827" s="78"/>
      <c r="F827" s="79"/>
      <c r="G827" s="27" t="s">
        <v>169</v>
      </c>
      <c r="H827" s="28">
        <f>I827+J827+K827+L827</f>
        <v>0</v>
      </c>
      <c r="I827" s="28"/>
      <c r="J827" s="28"/>
      <c r="K827" s="28"/>
      <c r="L827" s="28"/>
    </row>
    <row r="828" spans="1:12" ht="12.75">
      <c r="A828" s="80"/>
      <c r="B828" s="81"/>
      <c r="C828" s="81"/>
      <c r="D828" s="81"/>
      <c r="E828" s="81"/>
      <c r="F828" s="82"/>
      <c r="G828" s="59" t="s">
        <v>170</v>
      </c>
      <c r="H828" s="60">
        <f>H826+H827</f>
        <v>200</v>
      </c>
      <c r="I828" s="60">
        <f>I826+I827</f>
        <v>200</v>
      </c>
      <c r="J828" s="60">
        <f>J826+J827</f>
        <v>0</v>
      </c>
      <c r="K828" s="60">
        <f>K826+K827</f>
        <v>0</v>
      </c>
      <c r="L828" s="60">
        <f>L826+L827</f>
        <v>0</v>
      </c>
    </row>
    <row r="829" spans="1:12" ht="12.75">
      <c r="A829" s="74" t="s">
        <v>171</v>
      </c>
      <c r="B829" s="75"/>
      <c r="C829" s="75"/>
      <c r="D829" s="75"/>
      <c r="E829" s="75"/>
      <c r="F829" s="76"/>
      <c r="G829" s="27" t="s">
        <v>168</v>
      </c>
      <c r="H829" s="28">
        <f>I829+J829+K829+L829</f>
        <v>200</v>
      </c>
      <c r="I829" s="28">
        <v>200</v>
      </c>
      <c r="J829" s="28"/>
      <c r="K829" s="28"/>
      <c r="L829" s="28"/>
    </row>
    <row r="830" spans="1:12" ht="12.75">
      <c r="A830" s="77"/>
      <c r="B830" s="78"/>
      <c r="C830" s="78"/>
      <c r="D830" s="78"/>
      <c r="E830" s="78"/>
      <c r="F830" s="79"/>
      <c r="G830" s="27" t="s">
        <v>169</v>
      </c>
      <c r="H830" s="28">
        <f>I830+J830+K830+L830</f>
        <v>0</v>
      </c>
      <c r="I830" s="28"/>
      <c r="J830" s="28"/>
      <c r="K830" s="28"/>
      <c r="L830" s="28"/>
    </row>
    <row r="831" spans="1:12" ht="12.75">
      <c r="A831" s="80"/>
      <c r="B831" s="81"/>
      <c r="C831" s="81"/>
      <c r="D831" s="81"/>
      <c r="E831" s="81"/>
      <c r="F831" s="82"/>
      <c r="G831" s="59" t="s">
        <v>170</v>
      </c>
      <c r="H831" s="60">
        <f>H829+H830</f>
        <v>200</v>
      </c>
      <c r="I831" s="60">
        <f>I829+I830</f>
        <v>200</v>
      </c>
      <c r="J831" s="60">
        <f>J829+J830</f>
        <v>0</v>
      </c>
      <c r="K831" s="60">
        <f>K829+K830</f>
        <v>0</v>
      </c>
      <c r="L831" s="60">
        <f>L829+L830</f>
        <v>0</v>
      </c>
    </row>
    <row r="832" spans="1:12" ht="12.75">
      <c r="A832" s="98">
        <v>59</v>
      </c>
      <c r="B832" s="101" t="s">
        <v>270</v>
      </c>
      <c r="C832" s="86" t="s">
        <v>119</v>
      </c>
      <c r="D832" s="86" t="s">
        <v>149</v>
      </c>
      <c r="E832" s="86">
        <v>2004</v>
      </c>
      <c r="F832" s="86">
        <v>2008</v>
      </c>
      <c r="G832" s="27" t="s">
        <v>168</v>
      </c>
      <c r="H832" s="28">
        <f>H835</f>
        <v>100</v>
      </c>
      <c r="I832" s="28">
        <f>I835+I838+I841</f>
        <v>100</v>
      </c>
      <c r="J832" s="28">
        <f>J835+J838+J841</f>
        <v>0</v>
      </c>
      <c r="K832" s="28">
        <f>K835</f>
        <v>0</v>
      </c>
      <c r="L832" s="28">
        <f>L835</f>
        <v>0</v>
      </c>
    </row>
    <row r="833" spans="1:12" ht="12.75">
      <c r="A833" s="99"/>
      <c r="B833" s="102"/>
      <c r="C833" s="87"/>
      <c r="D833" s="87"/>
      <c r="E833" s="87"/>
      <c r="F833" s="87"/>
      <c r="G833" s="27" t="s">
        <v>169</v>
      </c>
      <c r="H833" s="28">
        <f>I833+J833+K833+L833</f>
        <v>1260</v>
      </c>
      <c r="I833" s="28">
        <f>I836+I839+I842</f>
        <v>670</v>
      </c>
      <c r="J833" s="28">
        <f>J836+J839+J842</f>
        <v>590</v>
      </c>
      <c r="K833" s="28">
        <f>K836</f>
        <v>0</v>
      </c>
      <c r="L833" s="28">
        <f>L836</f>
        <v>0</v>
      </c>
    </row>
    <row r="834" spans="1:12" ht="12.75">
      <c r="A834" s="100"/>
      <c r="B834" s="103"/>
      <c r="C834" s="88"/>
      <c r="D834" s="88"/>
      <c r="E834" s="88"/>
      <c r="F834" s="88"/>
      <c r="G834" s="57" t="s">
        <v>170</v>
      </c>
      <c r="H834" s="58">
        <f>H832+H833</f>
        <v>1360</v>
      </c>
      <c r="I834" s="58">
        <f>I832+I833</f>
        <v>770</v>
      </c>
      <c r="J834" s="58">
        <f>J832+J833</f>
        <v>590</v>
      </c>
      <c r="K834" s="58">
        <f>K832+K833</f>
        <v>0</v>
      </c>
      <c r="L834" s="58">
        <f>L832+L833</f>
        <v>0</v>
      </c>
    </row>
    <row r="835" spans="1:12" ht="12.75">
      <c r="A835" s="74" t="s">
        <v>177</v>
      </c>
      <c r="B835" s="75"/>
      <c r="C835" s="75"/>
      <c r="D835" s="75"/>
      <c r="E835" s="75"/>
      <c r="F835" s="76"/>
      <c r="G835" s="27" t="s">
        <v>168</v>
      </c>
      <c r="H835" s="28">
        <f>I835+J835+K835+L835</f>
        <v>100</v>
      </c>
      <c r="I835" s="28">
        <v>100</v>
      </c>
      <c r="J835" s="28"/>
      <c r="K835" s="28"/>
      <c r="L835" s="28"/>
    </row>
    <row r="836" spans="1:12" ht="12.75">
      <c r="A836" s="77"/>
      <c r="B836" s="78"/>
      <c r="C836" s="78"/>
      <c r="D836" s="78"/>
      <c r="E836" s="78"/>
      <c r="F836" s="79"/>
      <c r="G836" s="27" t="s">
        <v>169</v>
      </c>
      <c r="H836" s="28">
        <f>I836+J836+K836+L836</f>
        <v>30</v>
      </c>
      <c r="I836" s="28">
        <v>30</v>
      </c>
      <c r="J836" s="28"/>
      <c r="K836" s="28"/>
      <c r="L836" s="28"/>
    </row>
    <row r="837" spans="1:12" ht="12.75">
      <c r="A837" s="80"/>
      <c r="B837" s="81"/>
      <c r="C837" s="81"/>
      <c r="D837" s="81"/>
      <c r="E837" s="81"/>
      <c r="F837" s="82"/>
      <c r="G837" s="59" t="s">
        <v>170</v>
      </c>
      <c r="H837" s="60">
        <f>H835+H836</f>
        <v>130</v>
      </c>
      <c r="I837" s="60">
        <f>I835+I836</f>
        <v>130</v>
      </c>
      <c r="J837" s="60">
        <f>J835+J836</f>
        <v>0</v>
      </c>
      <c r="K837" s="60">
        <f>K835+K836</f>
        <v>0</v>
      </c>
      <c r="L837" s="60">
        <f>L835+L836</f>
        <v>0</v>
      </c>
    </row>
    <row r="838" spans="1:12" ht="12.75" customHeight="1">
      <c r="A838" s="74" t="s">
        <v>176</v>
      </c>
      <c r="B838" s="75"/>
      <c r="C838" s="75"/>
      <c r="D838" s="75"/>
      <c r="E838" s="75"/>
      <c r="F838" s="76"/>
      <c r="G838" s="27" t="s">
        <v>168</v>
      </c>
      <c r="H838" s="28">
        <f>I838+J838+K838+L838</f>
        <v>0</v>
      </c>
      <c r="I838" s="28">
        <v>0</v>
      </c>
      <c r="J838" s="28"/>
      <c r="K838" s="28"/>
      <c r="L838" s="28"/>
    </row>
    <row r="839" spans="1:12" ht="12.75" customHeight="1">
      <c r="A839" s="77"/>
      <c r="B839" s="78"/>
      <c r="C839" s="78"/>
      <c r="D839" s="78"/>
      <c r="E839" s="78"/>
      <c r="F839" s="79"/>
      <c r="G839" s="27" t="s">
        <v>169</v>
      </c>
      <c r="H839" s="28">
        <f>I839+J839+K839+L839</f>
        <v>730</v>
      </c>
      <c r="I839" s="28">
        <v>140</v>
      </c>
      <c r="J839" s="28">
        <v>590</v>
      </c>
      <c r="K839" s="28"/>
      <c r="L839" s="28"/>
    </row>
    <row r="840" spans="1:12" ht="12.75" customHeight="1">
      <c r="A840" s="80"/>
      <c r="B840" s="81"/>
      <c r="C840" s="81"/>
      <c r="D840" s="81"/>
      <c r="E840" s="81"/>
      <c r="F840" s="82"/>
      <c r="G840" s="59" t="s">
        <v>170</v>
      </c>
      <c r="H840" s="60">
        <f>H838+H839</f>
        <v>730</v>
      </c>
      <c r="I840" s="60">
        <f>I838+I839</f>
        <v>140</v>
      </c>
      <c r="J840" s="60">
        <f>J838+J839</f>
        <v>590</v>
      </c>
      <c r="K840" s="60">
        <f>K838+K839</f>
        <v>0</v>
      </c>
      <c r="L840" s="60">
        <f>L838+L839</f>
        <v>0</v>
      </c>
    </row>
    <row r="841" spans="1:12" ht="12.75">
      <c r="A841" s="74" t="s">
        <v>171</v>
      </c>
      <c r="B841" s="75"/>
      <c r="C841" s="75"/>
      <c r="D841" s="75"/>
      <c r="E841" s="75"/>
      <c r="F841" s="76"/>
      <c r="G841" s="27" t="s">
        <v>168</v>
      </c>
      <c r="H841" s="28">
        <f>I841+J841+K841+L841</f>
        <v>0</v>
      </c>
      <c r="I841" s="28">
        <v>0</v>
      </c>
      <c r="J841" s="28"/>
      <c r="K841" s="28"/>
      <c r="L841" s="28"/>
    </row>
    <row r="842" spans="1:12" ht="12.75">
      <c r="A842" s="77"/>
      <c r="B842" s="78"/>
      <c r="C842" s="78"/>
      <c r="D842" s="78"/>
      <c r="E842" s="78"/>
      <c r="F842" s="79"/>
      <c r="G842" s="27" t="s">
        <v>169</v>
      </c>
      <c r="H842" s="28">
        <f>I842+J842+K842+L842</f>
        <v>500</v>
      </c>
      <c r="I842" s="28">
        <v>500</v>
      </c>
      <c r="J842" s="28"/>
      <c r="K842" s="28"/>
      <c r="L842" s="28"/>
    </row>
    <row r="843" spans="1:12" ht="12.75">
      <c r="A843" s="80"/>
      <c r="B843" s="81"/>
      <c r="C843" s="81"/>
      <c r="D843" s="81"/>
      <c r="E843" s="81"/>
      <c r="F843" s="82"/>
      <c r="G843" s="59" t="s">
        <v>170</v>
      </c>
      <c r="H843" s="60">
        <f>H841+H842</f>
        <v>500</v>
      </c>
      <c r="I843" s="60">
        <f>I841+I842</f>
        <v>500</v>
      </c>
      <c r="J843" s="60">
        <f>J841+J842</f>
        <v>0</v>
      </c>
      <c r="K843" s="60">
        <f>K841+K842</f>
        <v>0</v>
      </c>
      <c r="L843" s="60">
        <f>L841+L842</f>
        <v>0</v>
      </c>
    </row>
    <row r="844" spans="1:12" ht="12.75">
      <c r="A844" s="89" t="s">
        <v>22</v>
      </c>
      <c r="B844" s="90"/>
      <c r="C844" s="91"/>
      <c r="D844" s="86" t="s">
        <v>149</v>
      </c>
      <c r="E844" s="86">
        <v>2008</v>
      </c>
      <c r="F844" s="86">
        <v>2010</v>
      </c>
      <c r="G844" s="27" t="s">
        <v>168</v>
      </c>
      <c r="H844" s="28">
        <f>H847+H850+H853</f>
        <v>700</v>
      </c>
      <c r="I844" s="28">
        <f>I847+I850+I853</f>
        <v>700</v>
      </c>
      <c r="J844" s="28">
        <f>J847+J850+J853</f>
        <v>0</v>
      </c>
      <c r="K844" s="28">
        <f>K847+K850+K853</f>
        <v>0</v>
      </c>
      <c r="L844" s="28">
        <f>L847+L850+L853</f>
        <v>0</v>
      </c>
    </row>
    <row r="845" spans="1:12" ht="12.75">
      <c r="A845" s="92"/>
      <c r="B845" s="93"/>
      <c r="C845" s="94"/>
      <c r="D845" s="87"/>
      <c r="E845" s="87"/>
      <c r="F845" s="87"/>
      <c r="G845" s="27" t="s">
        <v>169</v>
      </c>
      <c r="H845" s="28">
        <f>I845+J845+K845+L845</f>
        <v>1460</v>
      </c>
      <c r="I845" s="28">
        <f>I848+I851+I854</f>
        <v>870</v>
      </c>
      <c r="J845" s="28">
        <f>J848+J851+J854</f>
        <v>590</v>
      </c>
      <c r="K845" s="28">
        <f>K848+K851+K854</f>
        <v>0</v>
      </c>
      <c r="L845" s="28">
        <f>L848+L851+L854</f>
        <v>0</v>
      </c>
    </row>
    <row r="846" spans="1:12" ht="12.75">
      <c r="A846" s="95"/>
      <c r="B846" s="96"/>
      <c r="C846" s="97"/>
      <c r="D846" s="88"/>
      <c r="E846" s="88"/>
      <c r="F846" s="88"/>
      <c r="G846" s="57" t="s">
        <v>170</v>
      </c>
      <c r="H846" s="58">
        <f>H844+H845</f>
        <v>2160</v>
      </c>
      <c r="I846" s="58">
        <f>I844+I845</f>
        <v>1570</v>
      </c>
      <c r="J846" s="58">
        <f>J844+J845</f>
        <v>590</v>
      </c>
      <c r="K846" s="58">
        <f>K844+K845</f>
        <v>0</v>
      </c>
      <c r="L846" s="58">
        <f>L844+L845</f>
        <v>0</v>
      </c>
    </row>
    <row r="847" spans="1:12" ht="12.75">
      <c r="A847" s="74" t="s">
        <v>177</v>
      </c>
      <c r="B847" s="75"/>
      <c r="C847" s="75"/>
      <c r="D847" s="75"/>
      <c r="E847" s="75"/>
      <c r="F847" s="76"/>
      <c r="G847" s="27" t="s">
        <v>168</v>
      </c>
      <c r="H847" s="28">
        <f>I847+J847+K847+L847</f>
        <v>300</v>
      </c>
      <c r="I847" s="28">
        <f aca="true" t="shared" si="67" ref="I847:L848">I835+I823</f>
        <v>300</v>
      </c>
      <c r="J847" s="28">
        <f t="shared" si="67"/>
        <v>0</v>
      </c>
      <c r="K847" s="28">
        <f t="shared" si="67"/>
        <v>0</v>
      </c>
      <c r="L847" s="28">
        <f t="shared" si="67"/>
        <v>0</v>
      </c>
    </row>
    <row r="848" spans="1:12" ht="12.75">
      <c r="A848" s="77"/>
      <c r="B848" s="78"/>
      <c r="C848" s="78"/>
      <c r="D848" s="78"/>
      <c r="E848" s="78"/>
      <c r="F848" s="79"/>
      <c r="G848" s="27" t="s">
        <v>169</v>
      </c>
      <c r="H848" s="28">
        <f>I848+J848+K848+L848</f>
        <v>230</v>
      </c>
      <c r="I848" s="28">
        <f t="shared" si="67"/>
        <v>230</v>
      </c>
      <c r="J848" s="28">
        <f t="shared" si="67"/>
        <v>0</v>
      </c>
      <c r="K848" s="28">
        <f t="shared" si="67"/>
        <v>0</v>
      </c>
      <c r="L848" s="28">
        <f t="shared" si="67"/>
        <v>0</v>
      </c>
    </row>
    <row r="849" spans="1:12" ht="12.75">
      <c r="A849" s="80"/>
      <c r="B849" s="81"/>
      <c r="C849" s="81"/>
      <c r="D849" s="81"/>
      <c r="E849" s="81"/>
      <c r="F849" s="82"/>
      <c r="G849" s="59" t="s">
        <v>170</v>
      </c>
      <c r="H849" s="60">
        <f>H847+H848</f>
        <v>530</v>
      </c>
      <c r="I849" s="60">
        <f>I847+I848</f>
        <v>530</v>
      </c>
      <c r="J849" s="60">
        <f>J847+J848</f>
        <v>0</v>
      </c>
      <c r="K849" s="60">
        <f>K847+K848</f>
        <v>0</v>
      </c>
      <c r="L849" s="60">
        <f>L847+L848</f>
        <v>0</v>
      </c>
    </row>
    <row r="850" spans="1:12" ht="12.75">
      <c r="A850" s="74" t="s">
        <v>176</v>
      </c>
      <c r="B850" s="75"/>
      <c r="C850" s="75"/>
      <c r="D850" s="75"/>
      <c r="E850" s="75"/>
      <c r="F850" s="76"/>
      <c r="G850" s="27" t="s">
        <v>168</v>
      </c>
      <c r="H850" s="28">
        <f>I850+J850+K850+L850</f>
        <v>200</v>
      </c>
      <c r="I850" s="28">
        <f>I826+I838</f>
        <v>200</v>
      </c>
      <c r="J850" s="28">
        <f>J826+J838</f>
        <v>0</v>
      </c>
      <c r="K850" s="28">
        <f>K826</f>
        <v>0</v>
      </c>
      <c r="L850" s="28">
        <f>L826</f>
        <v>0</v>
      </c>
    </row>
    <row r="851" spans="1:12" ht="12.75">
      <c r="A851" s="77"/>
      <c r="B851" s="78"/>
      <c r="C851" s="78"/>
      <c r="D851" s="78"/>
      <c r="E851" s="78"/>
      <c r="F851" s="79"/>
      <c r="G851" s="27" t="s">
        <v>169</v>
      </c>
      <c r="H851" s="28">
        <f>I851+J851+K851+L851</f>
        <v>730</v>
      </c>
      <c r="I851" s="28">
        <f>I827+I839</f>
        <v>140</v>
      </c>
      <c r="J851" s="28">
        <f>J827+J839</f>
        <v>590</v>
      </c>
      <c r="K851" s="28">
        <f>K827</f>
        <v>0</v>
      </c>
      <c r="L851" s="28">
        <f>L827</f>
        <v>0</v>
      </c>
    </row>
    <row r="852" spans="1:12" ht="12.75">
      <c r="A852" s="80"/>
      <c r="B852" s="81"/>
      <c r="C852" s="81"/>
      <c r="D852" s="81"/>
      <c r="E852" s="81"/>
      <c r="F852" s="82"/>
      <c r="G852" s="59" t="s">
        <v>170</v>
      </c>
      <c r="H852" s="60">
        <f>H850+H851</f>
        <v>930</v>
      </c>
      <c r="I852" s="60">
        <f>I850+I851</f>
        <v>340</v>
      </c>
      <c r="J852" s="60">
        <f>J850+J851</f>
        <v>590</v>
      </c>
      <c r="K852" s="60">
        <f>K850+K851</f>
        <v>0</v>
      </c>
      <c r="L852" s="60">
        <f>L850+L851</f>
        <v>0</v>
      </c>
    </row>
    <row r="853" spans="1:12" ht="12.75">
      <c r="A853" s="74" t="s">
        <v>171</v>
      </c>
      <c r="B853" s="75"/>
      <c r="C853" s="75"/>
      <c r="D853" s="75"/>
      <c r="E853" s="75"/>
      <c r="F853" s="76"/>
      <c r="G853" s="27" t="s">
        <v>168</v>
      </c>
      <c r="H853" s="28">
        <f>I853+J853+K853+L853</f>
        <v>200</v>
      </c>
      <c r="I853" s="28">
        <f>I829+I841</f>
        <v>200</v>
      </c>
      <c r="J853" s="28">
        <f aca="true" t="shared" si="68" ref="J853:L854">J829</f>
        <v>0</v>
      </c>
      <c r="K853" s="28">
        <f t="shared" si="68"/>
        <v>0</v>
      </c>
      <c r="L853" s="28">
        <f t="shared" si="68"/>
        <v>0</v>
      </c>
    </row>
    <row r="854" spans="1:12" ht="12.75">
      <c r="A854" s="77"/>
      <c r="B854" s="78"/>
      <c r="C854" s="78"/>
      <c r="D854" s="78"/>
      <c r="E854" s="78"/>
      <c r="F854" s="79"/>
      <c r="G854" s="27" t="s">
        <v>169</v>
      </c>
      <c r="H854" s="28">
        <f>I854+J854+K854+L854</f>
        <v>500</v>
      </c>
      <c r="I854" s="28">
        <f>I830+I842</f>
        <v>500</v>
      </c>
      <c r="J854" s="28">
        <f t="shared" si="68"/>
        <v>0</v>
      </c>
      <c r="K854" s="28">
        <f t="shared" si="68"/>
        <v>0</v>
      </c>
      <c r="L854" s="28">
        <f t="shared" si="68"/>
        <v>0</v>
      </c>
    </row>
    <row r="855" spans="1:12" ht="12.75">
      <c r="A855" s="80"/>
      <c r="B855" s="81"/>
      <c r="C855" s="81"/>
      <c r="D855" s="81"/>
      <c r="E855" s="81"/>
      <c r="F855" s="82"/>
      <c r="G855" s="59" t="s">
        <v>170</v>
      </c>
      <c r="H855" s="60">
        <f>H853+H854</f>
        <v>700</v>
      </c>
      <c r="I855" s="60">
        <f>I853+I854</f>
        <v>700</v>
      </c>
      <c r="J855" s="60">
        <f>J853+J854</f>
        <v>0</v>
      </c>
      <c r="K855" s="60">
        <f>K853+K854</f>
        <v>0</v>
      </c>
      <c r="L855" s="60">
        <f>L853+L854</f>
        <v>0</v>
      </c>
    </row>
    <row r="856" spans="1:12" ht="12.75">
      <c r="A856" s="89" t="s">
        <v>179</v>
      </c>
      <c r="B856" s="90"/>
      <c r="C856" s="91"/>
      <c r="D856" s="86" t="s">
        <v>149</v>
      </c>
      <c r="E856" s="86">
        <v>2008</v>
      </c>
      <c r="F856" s="86">
        <v>2011</v>
      </c>
      <c r="G856" s="27" t="s">
        <v>168</v>
      </c>
      <c r="H856" s="28">
        <f>H859+H862+H865</f>
        <v>2868</v>
      </c>
      <c r="I856" s="28">
        <f>I859+I862+I865+I868</f>
        <v>2868</v>
      </c>
      <c r="J856" s="28">
        <f aca="true" t="shared" si="69" ref="J856:L857">J859+J862+J865</f>
        <v>0</v>
      </c>
      <c r="K856" s="28">
        <f t="shared" si="69"/>
        <v>0</v>
      </c>
      <c r="L856" s="28">
        <f t="shared" si="69"/>
        <v>0</v>
      </c>
    </row>
    <row r="857" spans="1:12" ht="12.75">
      <c r="A857" s="92"/>
      <c r="B857" s="93"/>
      <c r="C857" s="94"/>
      <c r="D857" s="87"/>
      <c r="E857" s="87"/>
      <c r="F857" s="87"/>
      <c r="G857" s="27" t="s">
        <v>169</v>
      </c>
      <c r="H857" s="28">
        <f>I857+J857+K857+L857</f>
        <v>1390</v>
      </c>
      <c r="I857" s="28">
        <f>I860+I863+I866+I869</f>
        <v>800</v>
      </c>
      <c r="J857" s="28">
        <f t="shared" si="69"/>
        <v>590</v>
      </c>
      <c r="K857" s="28">
        <f t="shared" si="69"/>
        <v>0</v>
      </c>
      <c r="L857" s="28">
        <f t="shared" si="69"/>
        <v>0</v>
      </c>
    </row>
    <row r="858" spans="1:12" ht="12.75">
      <c r="A858" s="95"/>
      <c r="B858" s="96"/>
      <c r="C858" s="97"/>
      <c r="D858" s="88"/>
      <c r="E858" s="88"/>
      <c r="F858" s="88"/>
      <c r="G858" s="57" t="s">
        <v>170</v>
      </c>
      <c r="H858" s="58">
        <f>H856+H857</f>
        <v>4258</v>
      </c>
      <c r="I858" s="58">
        <f>I856+I857</f>
        <v>3668</v>
      </c>
      <c r="J858" s="58">
        <f>J856+J857</f>
        <v>590</v>
      </c>
      <c r="K858" s="58">
        <f>K856+K857</f>
        <v>0</v>
      </c>
      <c r="L858" s="58">
        <f>L856+L857</f>
        <v>0</v>
      </c>
    </row>
    <row r="859" spans="1:12" ht="12.75">
      <c r="A859" s="74" t="s">
        <v>177</v>
      </c>
      <c r="B859" s="75"/>
      <c r="C859" s="75"/>
      <c r="D859" s="75"/>
      <c r="E859" s="75"/>
      <c r="F859" s="76"/>
      <c r="G859" s="27" t="s">
        <v>168</v>
      </c>
      <c r="H859" s="28">
        <f>I859+J859+K859+L859</f>
        <v>518</v>
      </c>
      <c r="I859" s="28">
        <f aca="true" t="shared" si="70" ref="I859:L860">I847+I806+I757+I740</f>
        <v>518</v>
      </c>
      <c r="J859" s="28">
        <f t="shared" si="70"/>
        <v>0</v>
      </c>
      <c r="K859" s="28">
        <f t="shared" si="70"/>
        <v>0</v>
      </c>
      <c r="L859" s="28">
        <f t="shared" si="70"/>
        <v>0</v>
      </c>
    </row>
    <row r="860" spans="1:12" ht="12.75">
      <c r="A860" s="77"/>
      <c r="B860" s="78"/>
      <c r="C860" s="78"/>
      <c r="D860" s="78"/>
      <c r="E860" s="78"/>
      <c r="F860" s="79"/>
      <c r="G860" s="27" t="s">
        <v>169</v>
      </c>
      <c r="H860" s="28">
        <f>I860+J860+K860+L860</f>
        <v>160</v>
      </c>
      <c r="I860" s="28">
        <f t="shared" si="70"/>
        <v>160</v>
      </c>
      <c r="J860" s="28">
        <f t="shared" si="70"/>
        <v>0</v>
      </c>
      <c r="K860" s="28">
        <f t="shared" si="70"/>
        <v>0</v>
      </c>
      <c r="L860" s="28">
        <f t="shared" si="70"/>
        <v>0</v>
      </c>
    </row>
    <row r="861" spans="1:12" ht="12.75">
      <c r="A861" s="80"/>
      <c r="B861" s="81"/>
      <c r="C861" s="81"/>
      <c r="D861" s="81"/>
      <c r="E861" s="81"/>
      <c r="F861" s="82"/>
      <c r="G861" s="59" t="s">
        <v>170</v>
      </c>
      <c r="H861" s="60">
        <f>H859+H860</f>
        <v>678</v>
      </c>
      <c r="I861" s="60">
        <f>I859+I860</f>
        <v>678</v>
      </c>
      <c r="J861" s="60">
        <f>J859+J860</f>
        <v>0</v>
      </c>
      <c r="K861" s="60">
        <f>K859+K860</f>
        <v>0</v>
      </c>
      <c r="L861" s="60">
        <f>L859+L860</f>
        <v>0</v>
      </c>
    </row>
    <row r="862" spans="1:12" ht="12.75">
      <c r="A862" s="74" t="s">
        <v>176</v>
      </c>
      <c r="B862" s="75"/>
      <c r="C862" s="75"/>
      <c r="D862" s="75"/>
      <c r="E862" s="75"/>
      <c r="F862" s="76"/>
      <c r="G862" s="27" t="s">
        <v>168</v>
      </c>
      <c r="H862" s="28">
        <f>I862+J862+K862+L862</f>
        <v>1050</v>
      </c>
      <c r="I862" s="28">
        <f aca="true" t="shared" si="71" ref="I862:L863">I850+I809+I760+I743</f>
        <v>1050</v>
      </c>
      <c r="J862" s="28">
        <f t="shared" si="71"/>
        <v>0</v>
      </c>
      <c r="K862" s="28">
        <f t="shared" si="71"/>
        <v>0</v>
      </c>
      <c r="L862" s="28">
        <f t="shared" si="71"/>
        <v>0</v>
      </c>
    </row>
    <row r="863" spans="1:12" ht="12.75">
      <c r="A863" s="77"/>
      <c r="B863" s="78"/>
      <c r="C863" s="78"/>
      <c r="D863" s="78"/>
      <c r="E863" s="78"/>
      <c r="F863" s="79"/>
      <c r="G863" s="27" t="s">
        <v>169</v>
      </c>
      <c r="H863" s="28">
        <f>I863+J863+K863+L863</f>
        <v>80</v>
      </c>
      <c r="I863" s="28">
        <f t="shared" si="71"/>
        <v>-510</v>
      </c>
      <c r="J863" s="28">
        <f t="shared" si="71"/>
        <v>590</v>
      </c>
      <c r="K863" s="28">
        <f t="shared" si="71"/>
        <v>0</v>
      </c>
      <c r="L863" s="28">
        <f t="shared" si="71"/>
        <v>0</v>
      </c>
    </row>
    <row r="864" spans="1:12" ht="12.75">
      <c r="A864" s="80"/>
      <c r="B864" s="81"/>
      <c r="C864" s="81"/>
      <c r="D864" s="81"/>
      <c r="E864" s="81"/>
      <c r="F864" s="82"/>
      <c r="G864" s="59" t="s">
        <v>170</v>
      </c>
      <c r="H864" s="60">
        <f>H862+H863</f>
        <v>1130</v>
      </c>
      <c r="I864" s="60">
        <f>I862+I863</f>
        <v>540</v>
      </c>
      <c r="J864" s="60">
        <f>J862+J863</f>
        <v>590</v>
      </c>
      <c r="K864" s="60">
        <f>K862+K863</f>
        <v>0</v>
      </c>
      <c r="L864" s="60">
        <f>L862+L863</f>
        <v>0</v>
      </c>
    </row>
    <row r="865" spans="1:12" ht="12.75">
      <c r="A865" s="74" t="s">
        <v>171</v>
      </c>
      <c r="B865" s="75"/>
      <c r="C865" s="75"/>
      <c r="D865" s="75"/>
      <c r="E865" s="75"/>
      <c r="F865" s="76"/>
      <c r="G865" s="27" t="s">
        <v>168</v>
      </c>
      <c r="H865" s="28">
        <f>I865+J865+K865+L865</f>
        <v>1300</v>
      </c>
      <c r="I865" s="28">
        <f aca="true" t="shared" si="72" ref="I865:L866">I853+I812+I763+I746</f>
        <v>1300</v>
      </c>
      <c r="J865" s="28">
        <f t="shared" si="72"/>
        <v>0</v>
      </c>
      <c r="K865" s="28">
        <f t="shared" si="72"/>
        <v>0</v>
      </c>
      <c r="L865" s="28">
        <f t="shared" si="72"/>
        <v>0</v>
      </c>
    </row>
    <row r="866" spans="1:12" ht="12.75">
      <c r="A866" s="77"/>
      <c r="B866" s="78"/>
      <c r="C866" s="78"/>
      <c r="D866" s="78"/>
      <c r="E866" s="78"/>
      <c r="F866" s="79"/>
      <c r="G866" s="27" t="s">
        <v>169</v>
      </c>
      <c r="H866" s="28">
        <f>I866+J866+K866+L866</f>
        <v>-50</v>
      </c>
      <c r="I866" s="28">
        <f t="shared" si="72"/>
        <v>-50</v>
      </c>
      <c r="J866" s="28">
        <f t="shared" si="72"/>
        <v>0</v>
      </c>
      <c r="K866" s="28">
        <f t="shared" si="72"/>
        <v>0</v>
      </c>
      <c r="L866" s="28">
        <f t="shared" si="72"/>
        <v>0</v>
      </c>
    </row>
    <row r="867" spans="1:12" ht="12.75">
      <c r="A867" s="80"/>
      <c r="B867" s="81"/>
      <c r="C867" s="81"/>
      <c r="D867" s="81"/>
      <c r="E867" s="81"/>
      <c r="F867" s="82"/>
      <c r="G867" s="59" t="s">
        <v>170</v>
      </c>
      <c r="H867" s="60">
        <f>H865+H866</f>
        <v>1250</v>
      </c>
      <c r="I867" s="60">
        <f>I865+I866</f>
        <v>1250</v>
      </c>
      <c r="J867" s="60">
        <f>J865+J866</f>
        <v>0</v>
      </c>
      <c r="K867" s="60">
        <f>K865+K866</f>
        <v>0</v>
      </c>
      <c r="L867" s="60">
        <f>L865+L866</f>
        <v>0</v>
      </c>
    </row>
    <row r="868" spans="1:12" ht="12.75">
      <c r="A868" s="74" t="s">
        <v>274</v>
      </c>
      <c r="B868" s="75"/>
      <c r="C868" s="75"/>
      <c r="D868" s="75"/>
      <c r="E868" s="75"/>
      <c r="F868" s="76"/>
      <c r="G868" s="27" t="s">
        <v>168</v>
      </c>
      <c r="H868" s="28">
        <f>I868+J868+K868+L868</f>
        <v>0</v>
      </c>
      <c r="I868" s="28">
        <f>I815+I749</f>
        <v>0</v>
      </c>
      <c r="J868" s="28">
        <f aca="true" t="shared" si="73" ref="J868:L869">J856+J815+J766+J749</f>
        <v>0</v>
      </c>
      <c r="K868" s="28">
        <f t="shared" si="73"/>
        <v>0</v>
      </c>
      <c r="L868" s="28">
        <f t="shared" si="73"/>
        <v>0</v>
      </c>
    </row>
    <row r="869" spans="1:12" ht="12.75">
      <c r="A869" s="77"/>
      <c r="B869" s="78"/>
      <c r="C869" s="78"/>
      <c r="D869" s="78"/>
      <c r="E869" s="78"/>
      <c r="F869" s="79"/>
      <c r="G869" s="27" t="s">
        <v>169</v>
      </c>
      <c r="H869" s="28">
        <f>I869+J869+K869+L869</f>
        <v>1790</v>
      </c>
      <c r="I869" s="28">
        <f>I816+I750</f>
        <v>1200</v>
      </c>
      <c r="J869" s="28">
        <f t="shared" si="73"/>
        <v>590</v>
      </c>
      <c r="K869" s="28">
        <f t="shared" si="73"/>
        <v>0</v>
      </c>
      <c r="L869" s="28">
        <f t="shared" si="73"/>
        <v>0</v>
      </c>
    </row>
    <row r="870" spans="1:12" ht="12.75">
      <c r="A870" s="80"/>
      <c r="B870" s="81"/>
      <c r="C870" s="81"/>
      <c r="D870" s="81"/>
      <c r="E870" s="81"/>
      <c r="F870" s="82"/>
      <c r="G870" s="59" t="s">
        <v>170</v>
      </c>
      <c r="H870" s="60">
        <f>H868+H869</f>
        <v>1790</v>
      </c>
      <c r="I870" s="60">
        <f>I868+I869</f>
        <v>1200</v>
      </c>
      <c r="J870" s="60">
        <f>J868+J869</f>
        <v>590</v>
      </c>
      <c r="K870" s="60">
        <f>K868+K869</f>
        <v>0</v>
      </c>
      <c r="L870" s="60">
        <f>L868+L869</f>
        <v>0</v>
      </c>
    </row>
    <row r="871" spans="1:12" ht="15.75">
      <c r="A871" s="118" t="s">
        <v>31</v>
      </c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</row>
    <row r="872" spans="1:12" ht="16.5">
      <c r="A872" s="116" t="s">
        <v>1</v>
      </c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</row>
    <row r="873" spans="1:12" ht="16.5">
      <c r="A873" s="83" t="s">
        <v>2</v>
      </c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5"/>
    </row>
    <row r="874" spans="1:12" ht="12.75" customHeight="1">
      <c r="A874" s="98">
        <v>60</v>
      </c>
      <c r="B874" s="101" t="s">
        <v>233</v>
      </c>
      <c r="C874" s="86" t="s">
        <v>212</v>
      </c>
      <c r="D874" s="86" t="s">
        <v>149</v>
      </c>
      <c r="E874" s="86">
        <v>2009</v>
      </c>
      <c r="F874" s="86">
        <v>2010</v>
      </c>
      <c r="G874" s="27" t="s">
        <v>168</v>
      </c>
      <c r="H874" s="28">
        <f>H877</f>
        <v>500</v>
      </c>
      <c r="I874" s="28">
        <f>I877+I880</f>
        <v>500</v>
      </c>
      <c r="J874" s="28">
        <f aca="true" t="shared" si="74" ref="J874:L875">J877</f>
        <v>0</v>
      </c>
      <c r="K874" s="28">
        <f t="shared" si="74"/>
        <v>0</v>
      </c>
      <c r="L874" s="28">
        <f t="shared" si="74"/>
        <v>0</v>
      </c>
    </row>
    <row r="875" spans="1:12" ht="12.75" customHeight="1">
      <c r="A875" s="99"/>
      <c r="B875" s="102"/>
      <c r="C875" s="87"/>
      <c r="D875" s="87"/>
      <c r="E875" s="87"/>
      <c r="F875" s="87"/>
      <c r="G875" s="27" t="s">
        <v>169</v>
      </c>
      <c r="H875" s="28">
        <f>I875+J875+K875+L875</f>
        <v>0</v>
      </c>
      <c r="I875" s="28">
        <f>I878+I881</f>
        <v>0</v>
      </c>
      <c r="J875" s="28">
        <f t="shared" si="74"/>
        <v>0</v>
      </c>
      <c r="K875" s="28">
        <f t="shared" si="74"/>
        <v>0</v>
      </c>
      <c r="L875" s="28">
        <f t="shared" si="74"/>
        <v>0</v>
      </c>
    </row>
    <row r="876" spans="1:12" ht="14.25" customHeight="1">
      <c r="A876" s="100"/>
      <c r="B876" s="103"/>
      <c r="C876" s="88"/>
      <c r="D876" s="88"/>
      <c r="E876" s="88"/>
      <c r="F876" s="88"/>
      <c r="G876" s="57" t="s">
        <v>170</v>
      </c>
      <c r="H876" s="58">
        <f>H874+H875</f>
        <v>500</v>
      </c>
      <c r="I876" s="58">
        <f>I874+I875</f>
        <v>500</v>
      </c>
      <c r="J876" s="58">
        <f>J874+J875</f>
        <v>0</v>
      </c>
      <c r="K876" s="58">
        <f>K874+K875</f>
        <v>0</v>
      </c>
      <c r="L876" s="58">
        <f>L874+L875</f>
        <v>0</v>
      </c>
    </row>
    <row r="877" spans="1:12" ht="12.75">
      <c r="A877" s="74" t="s">
        <v>176</v>
      </c>
      <c r="B877" s="75"/>
      <c r="C877" s="75"/>
      <c r="D877" s="75"/>
      <c r="E877" s="75"/>
      <c r="F877" s="76"/>
      <c r="G877" s="27" t="s">
        <v>168</v>
      </c>
      <c r="H877" s="28">
        <f>I877+J877+K877+L877</f>
        <v>500</v>
      </c>
      <c r="I877" s="28">
        <v>500</v>
      </c>
      <c r="J877" s="28"/>
      <c r="K877" s="28"/>
      <c r="L877" s="28"/>
    </row>
    <row r="878" spans="1:12" ht="12.75">
      <c r="A878" s="77"/>
      <c r="B878" s="78"/>
      <c r="C878" s="78"/>
      <c r="D878" s="78"/>
      <c r="E878" s="78"/>
      <c r="F878" s="79"/>
      <c r="G878" s="27" t="s">
        <v>169</v>
      </c>
      <c r="H878" s="28">
        <f>I878+J878+K878+L878</f>
        <v>-400</v>
      </c>
      <c r="I878" s="28">
        <v>-400</v>
      </c>
      <c r="J878" s="28"/>
      <c r="K878" s="28"/>
      <c r="L878" s="28"/>
    </row>
    <row r="879" spans="1:12" ht="12.75">
      <c r="A879" s="80"/>
      <c r="B879" s="81"/>
      <c r="C879" s="81"/>
      <c r="D879" s="81"/>
      <c r="E879" s="81"/>
      <c r="F879" s="82"/>
      <c r="G879" s="59" t="s">
        <v>170</v>
      </c>
      <c r="H879" s="60">
        <f>H877+H878</f>
        <v>100</v>
      </c>
      <c r="I879" s="60">
        <f>I877+I878</f>
        <v>100</v>
      </c>
      <c r="J879" s="60">
        <f>J877+J878</f>
        <v>0</v>
      </c>
      <c r="K879" s="60">
        <f>K877+K878</f>
        <v>0</v>
      </c>
      <c r="L879" s="60">
        <f>L877+L878</f>
        <v>0</v>
      </c>
    </row>
    <row r="880" spans="1:12" ht="12.75">
      <c r="A880" s="74" t="s">
        <v>171</v>
      </c>
      <c r="B880" s="75"/>
      <c r="C880" s="75"/>
      <c r="D880" s="75"/>
      <c r="E880" s="75"/>
      <c r="F880" s="76"/>
      <c r="G880" s="27" t="s">
        <v>168</v>
      </c>
      <c r="H880" s="28">
        <f>I880+J880+K880+L880</f>
        <v>0</v>
      </c>
      <c r="I880" s="28">
        <v>0</v>
      </c>
      <c r="J880" s="28"/>
      <c r="K880" s="28"/>
      <c r="L880" s="28"/>
    </row>
    <row r="881" spans="1:12" ht="12.75">
      <c r="A881" s="77"/>
      <c r="B881" s="78"/>
      <c r="C881" s="78"/>
      <c r="D881" s="78"/>
      <c r="E881" s="78"/>
      <c r="F881" s="79"/>
      <c r="G881" s="27" t="s">
        <v>169</v>
      </c>
      <c r="H881" s="28">
        <f>I881+J881+K881+L881</f>
        <v>400</v>
      </c>
      <c r="I881" s="28">
        <v>400</v>
      </c>
      <c r="J881" s="28"/>
      <c r="K881" s="28"/>
      <c r="L881" s="28"/>
    </row>
    <row r="882" spans="1:12" ht="12.75">
      <c r="A882" s="80"/>
      <c r="B882" s="81"/>
      <c r="C882" s="81"/>
      <c r="D882" s="81"/>
      <c r="E882" s="81"/>
      <c r="F882" s="82"/>
      <c r="G882" s="59" t="s">
        <v>170</v>
      </c>
      <c r="H882" s="60">
        <f>H880+H881</f>
        <v>400</v>
      </c>
      <c r="I882" s="60">
        <f>I880+I881</f>
        <v>400</v>
      </c>
      <c r="J882" s="60">
        <f>J880+J881</f>
        <v>0</v>
      </c>
      <c r="K882" s="60">
        <f>K880+K881</f>
        <v>0</v>
      </c>
      <c r="L882" s="60">
        <f>L880+L881</f>
        <v>0</v>
      </c>
    </row>
    <row r="883" spans="1:12" ht="12.75">
      <c r="A883" s="98">
        <v>61</v>
      </c>
      <c r="B883" s="101" t="s">
        <v>233</v>
      </c>
      <c r="C883" s="86" t="s">
        <v>258</v>
      </c>
      <c r="D883" s="86" t="s">
        <v>149</v>
      </c>
      <c r="E883" s="86">
        <v>2007</v>
      </c>
      <c r="F883" s="86">
        <v>2009</v>
      </c>
      <c r="G883" s="27" t="s">
        <v>168</v>
      </c>
      <c r="H883" s="28">
        <f>H886+H889+H892</f>
        <v>7430</v>
      </c>
      <c r="I883" s="28">
        <f>I886+I889+I892</f>
        <v>7430</v>
      </c>
      <c r="J883" s="28">
        <f>J886+J889+J892</f>
        <v>0</v>
      </c>
      <c r="K883" s="28">
        <f>K886+K889+K892</f>
        <v>0</v>
      </c>
      <c r="L883" s="28">
        <f>L886+L889+L892</f>
        <v>0</v>
      </c>
    </row>
    <row r="884" spans="1:12" ht="12.75">
      <c r="A884" s="99"/>
      <c r="B884" s="102"/>
      <c r="C884" s="87"/>
      <c r="D884" s="87"/>
      <c r="E884" s="87"/>
      <c r="F884" s="87"/>
      <c r="G884" s="27" t="s">
        <v>169</v>
      </c>
      <c r="H884" s="28">
        <f>I884+J884+K884+L884</f>
        <v>-5304</v>
      </c>
      <c r="I884" s="28">
        <f>I887+I890+I893</f>
        <v>-5304</v>
      </c>
      <c r="J884" s="28">
        <f>J887+J890+J893</f>
        <v>0</v>
      </c>
      <c r="K884" s="28">
        <f>K887+K890+K893</f>
        <v>0</v>
      </c>
      <c r="L884" s="28">
        <f>L887+L890+L893</f>
        <v>0</v>
      </c>
    </row>
    <row r="885" spans="1:12" ht="12" customHeight="1">
      <c r="A885" s="100"/>
      <c r="B885" s="103"/>
      <c r="C885" s="88"/>
      <c r="D885" s="88"/>
      <c r="E885" s="88"/>
      <c r="F885" s="88"/>
      <c r="G885" s="57" t="s">
        <v>170</v>
      </c>
      <c r="H885" s="58">
        <f>H883+H884</f>
        <v>2126</v>
      </c>
      <c r="I885" s="58">
        <f>I883+I884</f>
        <v>2126</v>
      </c>
      <c r="J885" s="58">
        <f>J883+J884</f>
        <v>0</v>
      </c>
      <c r="K885" s="58">
        <f>K883+K884</f>
        <v>0</v>
      </c>
      <c r="L885" s="58">
        <f>L883+L884</f>
        <v>0</v>
      </c>
    </row>
    <row r="886" spans="1:12" ht="12.75">
      <c r="A886" s="74" t="s">
        <v>177</v>
      </c>
      <c r="B886" s="75"/>
      <c r="C886" s="75"/>
      <c r="D886" s="75"/>
      <c r="E886" s="75"/>
      <c r="F886" s="76"/>
      <c r="G886" s="27" t="s">
        <v>168</v>
      </c>
      <c r="H886" s="28">
        <f>I886+J886+K886+L886</f>
        <v>1430</v>
      </c>
      <c r="I886" s="28">
        <v>1430</v>
      </c>
      <c r="J886" s="28"/>
      <c r="K886" s="28"/>
      <c r="L886" s="28"/>
    </row>
    <row r="887" spans="1:12" ht="12.75">
      <c r="A887" s="77"/>
      <c r="B887" s="78"/>
      <c r="C887" s="78"/>
      <c r="D887" s="78"/>
      <c r="E887" s="78"/>
      <c r="F887" s="79"/>
      <c r="G887" s="27" t="s">
        <v>169</v>
      </c>
      <c r="H887" s="28">
        <f>I887+J887+K887+L887</f>
        <v>196</v>
      </c>
      <c r="I887" s="28">
        <f>170+26</f>
        <v>196</v>
      </c>
      <c r="J887" s="28"/>
      <c r="K887" s="28"/>
      <c r="L887" s="28"/>
    </row>
    <row r="888" spans="1:12" ht="12.75">
      <c r="A888" s="80"/>
      <c r="B888" s="81"/>
      <c r="C888" s="81"/>
      <c r="D888" s="81"/>
      <c r="E888" s="81"/>
      <c r="F888" s="82"/>
      <c r="G888" s="59" t="s">
        <v>170</v>
      </c>
      <c r="H888" s="60">
        <f>H886+H887</f>
        <v>1626</v>
      </c>
      <c r="I888" s="60">
        <f>I886+I887</f>
        <v>1626</v>
      </c>
      <c r="J888" s="60">
        <f>J886+J887</f>
        <v>0</v>
      </c>
      <c r="K888" s="60">
        <f>K886+K887</f>
        <v>0</v>
      </c>
      <c r="L888" s="60">
        <f>L886+L887</f>
        <v>0</v>
      </c>
    </row>
    <row r="889" spans="1:12" ht="12.75">
      <c r="A889" s="74" t="s">
        <v>176</v>
      </c>
      <c r="B889" s="75"/>
      <c r="C889" s="75"/>
      <c r="D889" s="75"/>
      <c r="E889" s="75"/>
      <c r="F889" s="76"/>
      <c r="G889" s="27" t="s">
        <v>168</v>
      </c>
      <c r="H889" s="28">
        <f>I889+J889+K889+L889</f>
        <v>3000</v>
      </c>
      <c r="I889" s="28">
        <v>3000</v>
      </c>
      <c r="J889" s="28"/>
      <c r="K889" s="28"/>
      <c r="L889" s="28"/>
    </row>
    <row r="890" spans="1:12" ht="12.75">
      <c r="A890" s="77"/>
      <c r="B890" s="78"/>
      <c r="C890" s="78"/>
      <c r="D890" s="78"/>
      <c r="E890" s="78"/>
      <c r="F890" s="79"/>
      <c r="G890" s="27" t="s">
        <v>169</v>
      </c>
      <c r="H890" s="28">
        <f>I890+J890+K890+L890</f>
        <v>-2500</v>
      </c>
      <c r="I890" s="28">
        <v>-2500</v>
      </c>
      <c r="J890" s="28"/>
      <c r="K890" s="28"/>
      <c r="L890" s="28"/>
    </row>
    <row r="891" spans="1:12" ht="12.75">
      <c r="A891" s="80"/>
      <c r="B891" s="81"/>
      <c r="C891" s="81"/>
      <c r="D891" s="81"/>
      <c r="E891" s="81"/>
      <c r="F891" s="82"/>
      <c r="G891" s="59" t="s">
        <v>170</v>
      </c>
      <c r="H891" s="60">
        <f>H889+H890</f>
        <v>500</v>
      </c>
      <c r="I891" s="60">
        <f>I889+I890</f>
        <v>500</v>
      </c>
      <c r="J891" s="60">
        <f>J889+J890</f>
        <v>0</v>
      </c>
      <c r="K891" s="60">
        <f>K889+K890</f>
        <v>0</v>
      </c>
      <c r="L891" s="60">
        <f>L889+L890</f>
        <v>0</v>
      </c>
    </row>
    <row r="892" spans="1:12" ht="12.75">
      <c r="A892" s="74" t="s">
        <v>171</v>
      </c>
      <c r="B892" s="75"/>
      <c r="C892" s="75"/>
      <c r="D892" s="75"/>
      <c r="E892" s="75"/>
      <c r="F892" s="76"/>
      <c r="G892" s="27" t="s">
        <v>168</v>
      </c>
      <c r="H892" s="28">
        <f>I892+J892+K892+L892</f>
        <v>3000</v>
      </c>
      <c r="I892" s="28">
        <v>3000</v>
      </c>
      <c r="J892" s="28"/>
      <c r="K892" s="28"/>
      <c r="L892" s="28"/>
    </row>
    <row r="893" spans="1:12" ht="12.75">
      <c r="A893" s="77"/>
      <c r="B893" s="78"/>
      <c r="C893" s="78"/>
      <c r="D893" s="78"/>
      <c r="E893" s="78"/>
      <c r="F893" s="79"/>
      <c r="G893" s="27" t="s">
        <v>169</v>
      </c>
      <c r="H893" s="28">
        <f>I893+J893+K893+L893</f>
        <v>-3000</v>
      </c>
      <c r="I893" s="28">
        <v>-3000</v>
      </c>
      <c r="J893" s="28"/>
      <c r="K893" s="28"/>
      <c r="L893" s="28"/>
    </row>
    <row r="894" spans="1:12" ht="12.75">
      <c r="A894" s="80"/>
      <c r="B894" s="81"/>
      <c r="C894" s="81"/>
      <c r="D894" s="81"/>
      <c r="E894" s="81"/>
      <c r="F894" s="82"/>
      <c r="G894" s="59" t="s">
        <v>170</v>
      </c>
      <c r="H894" s="60">
        <f>H892+H893</f>
        <v>0</v>
      </c>
      <c r="I894" s="60">
        <f>I892+I893</f>
        <v>0</v>
      </c>
      <c r="J894" s="60">
        <f>J892+J893</f>
        <v>0</v>
      </c>
      <c r="K894" s="60">
        <f>K892+K893</f>
        <v>0</v>
      </c>
      <c r="L894" s="60">
        <f>L892+L893</f>
        <v>0</v>
      </c>
    </row>
    <row r="895" spans="1:12" ht="12.75">
      <c r="A895" s="98">
        <v>62</v>
      </c>
      <c r="B895" s="101" t="s">
        <v>233</v>
      </c>
      <c r="C895" s="86" t="s">
        <v>257</v>
      </c>
      <c r="D895" s="86" t="s">
        <v>149</v>
      </c>
      <c r="E895" s="86">
        <v>2008</v>
      </c>
      <c r="F895" s="86">
        <v>2011</v>
      </c>
      <c r="G895" s="27" t="s">
        <v>168</v>
      </c>
      <c r="H895" s="28">
        <f>H898+H901+H904</f>
        <v>0</v>
      </c>
      <c r="I895" s="28">
        <f>I898+I901+I904+I907</f>
        <v>0</v>
      </c>
      <c r="J895" s="28">
        <f aca="true" t="shared" si="75" ref="J895:L896">J898+J901+J904</f>
        <v>0</v>
      </c>
      <c r="K895" s="28">
        <f t="shared" si="75"/>
        <v>0</v>
      </c>
      <c r="L895" s="28">
        <f t="shared" si="75"/>
        <v>0</v>
      </c>
    </row>
    <row r="896" spans="1:12" ht="12.75">
      <c r="A896" s="99"/>
      <c r="B896" s="102"/>
      <c r="C896" s="87"/>
      <c r="D896" s="87"/>
      <c r="E896" s="87"/>
      <c r="F896" s="87"/>
      <c r="G896" s="27" t="s">
        <v>169</v>
      </c>
      <c r="H896" s="28">
        <f>I896+J896+K896+L896</f>
        <v>5650</v>
      </c>
      <c r="I896" s="28">
        <f>I899+I902+I905+I908</f>
        <v>5650</v>
      </c>
      <c r="J896" s="28">
        <f t="shared" si="75"/>
        <v>0</v>
      </c>
      <c r="K896" s="28">
        <f t="shared" si="75"/>
        <v>0</v>
      </c>
      <c r="L896" s="28">
        <f t="shared" si="75"/>
        <v>0</v>
      </c>
    </row>
    <row r="897" spans="1:12" ht="35.25" customHeight="1">
      <c r="A897" s="100"/>
      <c r="B897" s="103"/>
      <c r="C897" s="88"/>
      <c r="D897" s="88"/>
      <c r="E897" s="88"/>
      <c r="F897" s="88"/>
      <c r="G897" s="57" t="s">
        <v>170</v>
      </c>
      <c r="H897" s="58">
        <f>H895+H896</f>
        <v>5650</v>
      </c>
      <c r="I897" s="58">
        <f>I895+I896</f>
        <v>5650</v>
      </c>
      <c r="J897" s="58">
        <f>J895+J896</f>
        <v>0</v>
      </c>
      <c r="K897" s="58">
        <f>K895+K896</f>
        <v>0</v>
      </c>
      <c r="L897" s="58">
        <f>L895+L896</f>
        <v>0</v>
      </c>
    </row>
    <row r="898" spans="1:12" ht="12.75">
      <c r="A898" s="74" t="s">
        <v>177</v>
      </c>
      <c r="B898" s="75"/>
      <c r="C898" s="75"/>
      <c r="D898" s="75"/>
      <c r="E898" s="75"/>
      <c r="F898" s="76"/>
      <c r="G898" s="27" t="s">
        <v>168</v>
      </c>
      <c r="H898" s="28">
        <f>I898+J898+K898+L898</f>
        <v>0</v>
      </c>
      <c r="I898" s="28">
        <v>0</v>
      </c>
      <c r="J898" s="28"/>
      <c r="K898" s="28"/>
      <c r="L898" s="28"/>
    </row>
    <row r="899" spans="1:12" ht="12.75">
      <c r="A899" s="77"/>
      <c r="B899" s="78"/>
      <c r="C899" s="78"/>
      <c r="D899" s="78"/>
      <c r="E899" s="78"/>
      <c r="F899" s="79"/>
      <c r="G899" s="27" t="s">
        <v>169</v>
      </c>
      <c r="H899" s="28">
        <f>I899+J899+K899+L899</f>
        <v>150</v>
      </c>
      <c r="I899" s="28">
        <v>150</v>
      </c>
      <c r="J899" s="28"/>
      <c r="K899" s="28"/>
      <c r="L899" s="28"/>
    </row>
    <row r="900" spans="1:12" ht="12.75">
      <c r="A900" s="80"/>
      <c r="B900" s="81"/>
      <c r="C900" s="81"/>
      <c r="D900" s="81"/>
      <c r="E900" s="81"/>
      <c r="F900" s="82"/>
      <c r="G900" s="59" t="s">
        <v>170</v>
      </c>
      <c r="H900" s="60">
        <f>H898+H899</f>
        <v>150</v>
      </c>
      <c r="I900" s="60">
        <f>I898+I899</f>
        <v>150</v>
      </c>
      <c r="J900" s="60">
        <f>J898+J899</f>
        <v>0</v>
      </c>
      <c r="K900" s="60">
        <f>K898+K899</f>
        <v>0</v>
      </c>
      <c r="L900" s="60">
        <f>L898+L899</f>
        <v>0</v>
      </c>
    </row>
    <row r="901" spans="1:12" ht="12.75">
      <c r="A901" s="74" t="s">
        <v>176</v>
      </c>
      <c r="B901" s="75"/>
      <c r="C901" s="75"/>
      <c r="D901" s="75"/>
      <c r="E901" s="75"/>
      <c r="F901" s="76"/>
      <c r="G901" s="27" t="s">
        <v>168</v>
      </c>
      <c r="H901" s="28">
        <f>I901+J901+K901+L901</f>
        <v>0</v>
      </c>
      <c r="I901" s="28">
        <v>0</v>
      </c>
      <c r="J901" s="28"/>
      <c r="K901" s="28"/>
      <c r="L901" s="28"/>
    </row>
    <row r="902" spans="1:12" ht="12.75">
      <c r="A902" s="77"/>
      <c r="B902" s="78"/>
      <c r="C902" s="78"/>
      <c r="D902" s="78"/>
      <c r="E902" s="78"/>
      <c r="F902" s="79"/>
      <c r="G902" s="27" t="s">
        <v>169</v>
      </c>
      <c r="H902" s="28">
        <f>I902+J902+K902+L902</f>
        <v>1500</v>
      </c>
      <c r="I902" s="28">
        <f>2500-1000</f>
        <v>1500</v>
      </c>
      <c r="J902" s="28"/>
      <c r="K902" s="28"/>
      <c r="L902" s="28"/>
    </row>
    <row r="903" spans="1:12" ht="12.75">
      <c r="A903" s="80"/>
      <c r="B903" s="81"/>
      <c r="C903" s="81"/>
      <c r="D903" s="81"/>
      <c r="E903" s="81"/>
      <c r="F903" s="82"/>
      <c r="G903" s="59" t="s">
        <v>170</v>
      </c>
      <c r="H903" s="60">
        <f>H901+H902</f>
        <v>1500</v>
      </c>
      <c r="I903" s="60">
        <f>I901+I902</f>
        <v>1500</v>
      </c>
      <c r="J903" s="60">
        <f>J901+J902</f>
        <v>0</v>
      </c>
      <c r="K903" s="60">
        <f>K901+K902</f>
        <v>0</v>
      </c>
      <c r="L903" s="60">
        <f>L901+L902</f>
        <v>0</v>
      </c>
    </row>
    <row r="904" spans="1:12" ht="12.75">
      <c r="A904" s="74" t="s">
        <v>171</v>
      </c>
      <c r="B904" s="75"/>
      <c r="C904" s="75"/>
      <c r="D904" s="75"/>
      <c r="E904" s="75"/>
      <c r="F904" s="76"/>
      <c r="G904" s="27" t="s">
        <v>168</v>
      </c>
      <c r="H904" s="28">
        <f>I904+J904+K904+L904</f>
        <v>0</v>
      </c>
      <c r="I904" s="28">
        <v>0</v>
      </c>
      <c r="J904" s="28"/>
      <c r="K904" s="28"/>
      <c r="L904" s="28"/>
    </row>
    <row r="905" spans="1:12" ht="12.75">
      <c r="A905" s="77"/>
      <c r="B905" s="78"/>
      <c r="C905" s="78"/>
      <c r="D905" s="78"/>
      <c r="E905" s="78"/>
      <c r="F905" s="79"/>
      <c r="G905" s="27" t="s">
        <v>169</v>
      </c>
      <c r="H905" s="28">
        <f>I905+J905+K905+L905</f>
        <v>2000</v>
      </c>
      <c r="I905" s="28">
        <f>3000-1000</f>
        <v>2000</v>
      </c>
      <c r="J905" s="28"/>
      <c r="K905" s="28"/>
      <c r="L905" s="28"/>
    </row>
    <row r="906" spans="1:12" ht="12.75">
      <c r="A906" s="80"/>
      <c r="B906" s="81"/>
      <c r="C906" s="81"/>
      <c r="D906" s="81"/>
      <c r="E906" s="81"/>
      <c r="F906" s="82"/>
      <c r="G906" s="59" t="s">
        <v>170</v>
      </c>
      <c r="H906" s="60">
        <f>H904+H905</f>
        <v>2000</v>
      </c>
      <c r="I906" s="60">
        <f>I904+I905</f>
        <v>2000</v>
      </c>
      <c r="J906" s="60">
        <f>J904+J905</f>
        <v>0</v>
      </c>
      <c r="K906" s="60">
        <f>K904+K905</f>
        <v>0</v>
      </c>
      <c r="L906" s="60">
        <f>L904+L905</f>
        <v>0</v>
      </c>
    </row>
    <row r="907" spans="1:12" ht="12.75">
      <c r="A907" s="74" t="s">
        <v>274</v>
      </c>
      <c r="B907" s="75"/>
      <c r="C907" s="75"/>
      <c r="D907" s="75"/>
      <c r="E907" s="75"/>
      <c r="F907" s="76"/>
      <c r="G907" s="27" t="s">
        <v>168</v>
      </c>
      <c r="H907" s="28">
        <f>I907+J907+K907+L907</f>
        <v>0</v>
      </c>
      <c r="I907" s="28">
        <v>0</v>
      </c>
      <c r="J907" s="28"/>
      <c r="K907" s="28"/>
      <c r="L907" s="28"/>
    </row>
    <row r="908" spans="1:12" ht="12.75">
      <c r="A908" s="77"/>
      <c r="B908" s="78"/>
      <c r="C908" s="78"/>
      <c r="D908" s="78"/>
      <c r="E908" s="78"/>
      <c r="F908" s="79"/>
      <c r="G908" s="27" t="s">
        <v>169</v>
      </c>
      <c r="H908" s="28">
        <f>I908+J908+K908+L908</f>
        <v>2000</v>
      </c>
      <c r="I908" s="28">
        <v>2000</v>
      </c>
      <c r="J908" s="28"/>
      <c r="K908" s="28"/>
      <c r="L908" s="28"/>
    </row>
    <row r="909" spans="1:12" ht="12.75">
      <c r="A909" s="80"/>
      <c r="B909" s="81"/>
      <c r="C909" s="81"/>
      <c r="D909" s="81"/>
      <c r="E909" s="81"/>
      <c r="F909" s="82"/>
      <c r="G909" s="59" t="s">
        <v>170</v>
      </c>
      <c r="H909" s="60">
        <f>H907+H908</f>
        <v>2000</v>
      </c>
      <c r="I909" s="60">
        <f>I907+I908</f>
        <v>2000</v>
      </c>
      <c r="J909" s="60">
        <f>J907+J908</f>
        <v>0</v>
      </c>
      <c r="K909" s="60">
        <f>K907+K908</f>
        <v>0</v>
      </c>
      <c r="L909" s="60">
        <f>L907+L908</f>
        <v>0</v>
      </c>
    </row>
    <row r="910" spans="1:12" ht="16.5">
      <c r="A910" s="83" t="s">
        <v>3</v>
      </c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5"/>
    </row>
    <row r="911" spans="1:12" ht="16.5">
      <c r="A911" s="83" t="s">
        <v>30</v>
      </c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5"/>
    </row>
    <row r="912" spans="1:12" ht="12.75">
      <c r="A912" s="98">
        <v>63</v>
      </c>
      <c r="B912" s="101" t="s">
        <v>233</v>
      </c>
      <c r="C912" s="86" t="s">
        <v>213</v>
      </c>
      <c r="D912" s="86" t="s">
        <v>149</v>
      </c>
      <c r="E912" s="86">
        <v>2008</v>
      </c>
      <c r="F912" s="86">
        <v>2011</v>
      </c>
      <c r="G912" s="27" t="s">
        <v>168</v>
      </c>
      <c r="H912" s="28">
        <f>H915+H918+H921</f>
        <v>2750</v>
      </c>
      <c r="I912" s="28">
        <f>I915+I918+I921+I924</f>
        <v>2750</v>
      </c>
      <c r="J912" s="28">
        <f aca="true" t="shared" si="76" ref="J912:L913">J915+J918+J921</f>
        <v>0</v>
      </c>
      <c r="K912" s="28">
        <f t="shared" si="76"/>
        <v>0</v>
      </c>
      <c r="L912" s="28">
        <f t="shared" si="76"/>
        <v>0</v>
      </c>
    </row>
    <row r="913" spans="1:12" ht="12.75">
      <c r="A913" s="99"/>
      <c r="B913" s="102"/>
      <c r="C913" s="87"/>
      <c r="D913" s="87"/>
      <c r="E913" s="87"/>
      <c r="F913" s="87"/>
      <c r="G913" s="27" t="s">
        <v>169</v>
      </c>
      <c r="H913" s="28">
        <f>I913+J913+K913+L913</f>
        <v>0</v>
      </c>
      <c r="I913" s="28">
        <f>I916+I919+I922+I925</f>
        <v>0</v>
      </c>
      <c r="J913" s="28">
        <f t="shared" si="76"/>
        <v>0</v>
      </c>
      <c r="K913" s="28">
        <f t="shared" si="76"/>
        <v>0</v>
      </c>
      <c r="L913" s="28">
        <f t="shared" si="76"/>
        <v>0</v>
      </c>
    </row>
    <row r="914" spans="1:12" ht="12.75">
      <c r="A914" s="100"/>
      <c r="B914" s="103"/>
      <c r="C914" s="88"/>
      <c r="D914" s="88"/>
      <c r="E914" s="88"/>
      <c r="F914" s="88"/>
      <c r="G914" s="57" t="s">
        <v>170</v>
      </c>
      <c r="H914" s="58">
        <f>H912+H913</f>
        <v>2750</v>
      </c>
      <c r="I914" s="58">
        <f>I912+I913</f>
        <v>2750</v>
      </c>
      <c r="J914" s="58">
        <f>J912+J913</f>
        <v>0</v>
      </c>
      <c r="K914" s="58">
        <f>K912+K913</f>
        <v>0</v>
      </c>
      <c r="L914" s="58">
        <f>L912+L913</f>
        <v>0</v>
      </c>
    </row>
    <row r="915" spans="1:12" ht="12.75">
      <c r="A915" s="74" t="s">
        <v>177</v>
      </c>
      <c r="B915" s="75"/>
      <c r="C915" s="75"/>
      <c r="D915" s="75"/>
      <c r="E915" s="75"/>
      <c r="F915" s="76"/>
      <c r="G915" s="27" t="s">
        <v>168</v>
      </c>
      <c r="H915" s="28">
        <f>I915+J915+K915+L915</f>
        <v>1450</v>
      </c>
      <c r="I915" s="28">
        <v>1450</v>
      </c>
      <c r="J915" s="28"/>
      <c r="K915" s="28"/>
      <c r="L915" s="28"/>
    </row>
    <row r="916" spans="1:12" ht="12.75">
      <c r="A916" s="77"/>
      <c r="B916" s="78"/>
      <c r="C916" s="78"/>
      <c r="D916" s="78"/>
      <c r="E916" s="78"/>
      <c r="F916" s="79"/>
      <c r="G916" s="27" t="s">
        <v>169</v>
      </c>
      <c r="H916" s="28">
        <f>I916+J916+K916+L916</f>
        <v>0</v>
      </c>
      <c r="I916" s="28">
        <f>-450+450</f>
        <v>0</v>
      </c>
      <c r="J916" s="28">
        <f>450-450</f>
        <v>0</v>
      </c>
      <c r="K916" s="28"/>
      <c r="L916" s="28"/>
    </row>
    <row r="917" spans="1:12" ht="12.75">
      <c r="A917" s="80"/>
      <c r="B917" s="81"/>
      <c r="C917" s="81"/>
      <c r="D917" s="81"/>
      <c r="E917" s="81"/>
      <c r="F917" s="82"/>
      <c r="G917" s="59" t="s">
        <v>170</v>
      </c>
      <c r="H917" s="60">
        <f>H915+H916</f>
        <v>1450</v>
      </c>
      <c r="I917" s="60">
        <f>I915+I916</f>
        <v>1450</v>
      </c>
      <c r="J917" s="60">
        <f>J915+J916</f>
        <v>0</v>
      </c>
      <c r="K917" s="60">
        <f>K915+K916</f>
        <v>0</v>
      </c>
      <c r="L917" s="60">
        <f>L915+L916</f>
        <v>0</v>
      </c>
    </row>
    <row r="918" spans="1:12" ht="12.75">
      <c r="A918" s="74" t="s">
        <v>176</v>
      </c>
      <c r="B918" s="75"/>
      <c r="C918" s="75"/>
      <c r="D918" s="75"/>
      <c r="E918" s="75"/>
      <c r="F918" s="76"/>
      <c r="G918" s="27" t="s">
        <v>168</v>
      </c>
      <c r="H918" s="28">
        <f>I918+J918+K918+L918</f>
        <v>900</v>
      </c>
      <c r="I918" s="28">
        <v>900</v>
      </c>
      <c r="J918" s="28"/>
      <c r="K918" s="28"/>
      <c r="L918" s="28"/>
    </row>
    <row r="919" spans="1:12" ht="12.75">
      <c r="A919" s="77"/>
      <c r="B919" s="78"/>
      <c r="C919" s="78"/>
      <c r="D919" s="78"/>
      <c r="E919" s="78"/>
      <c r="F919" s="79"/>
      <c r="G919" s="27" t="s">
        <v>169</v>
      </c>
      <c r="H919" s="28">
        <f>I919+J919+K919+L919</f>
        <v>-400</v>
      </c>
      <c r="I919" s="28">
        <v>-400</v>
      </c>
      <c r="J919" s="28"/>
      <c r="K919" s="28"/>
      <c r="L919" s="28"/>
    </row>
    <row r="920" spans="1:12" ht="12.75">
      <c r="A920" s="80"/>
      <c r="B920" s="81"/>
      <c r="C920" s="81"/>
      <c r="D920" s="81"/>
      <c r="E920" s="81"/>
      <c r="F920" s="82"/>
      <c r="G920" s="59" t="s">
        <v>170</v>
      </c>
      <c r="H920" s="60">
        <f>H918+H919</f>
        <v>500</v>
      </c>
      <c r="I920" s="60">
        <f>I918+I919</f>
        <v>500</v>
      </c>
      <c r="J920" s="60">
        <f>J918+J919</f>
        <v>0</v>
      </c>
      <c r="K920" s="60">
        <f>K918+K919</f>
        <v>0</v>
      </c>
      <c r="L920" s="60">
        <f>L918+L919</f>
        <v>0</v>
      </c>
    </row>
    <row r="921" spans="1:12" ht="12.75">
      <c r="A921" s="74" t="s">
        <v>171</v>
      </c>
      <c r="B921" s="75"/>
      <c r="C921" s="75"/>
      <c r="D921" s="75"/>
      <c r="E921" s="75"/>
      <c r="F921" s="76"/>
      <c r="G921" s="27" t="s">
        <v>168</v>
      </c>
      <c r="H921" s="28">
        <f>I921+J921+K921+L921</f>
        <v>400</v>
      </c>
      <c r="I921" s="28">
        <v>400</v>
      </c>
      <c r="J921" s="28"/>
      <c r="K921" s="28"/>
      <c r="L921" s="28"/>
    </row>
    <row r="922" spans="1:12" ht="12.75">
      <c r="A922" s="77"/>
      <c r="B922" s="78"/>
      <c r="C922" s="78"/>
      <c r="D922" s="78"/>
      <c r="E922" s="78"/>
      <c r="F922" s="79"/>
      <c r="G922" s="27" t="s">
        <v>169</v>
      </c>
      <c r="H922" s="28">
        <f>I922+J922+K922+L922</f>
        <v>0</v>
      </c>
      <c r="I922" s="28"/>
      <c r="J922" s="28"/>
      <c r="K922" s="28"/>
      <c r="L922" s="28"/>
    </row>
    <row r="923" spans="1:12" ht="12.75">
      <c r="A923" s="80"/>
      <c r="B923" s="81"/>
      <c r="C923" s="81"/>
      <c r="D923" s="81"/>
      <c r="E923" s="81"/>
      <c r="F923" s="82"/>
      <c r="G923" s="59" t="s">
        <v>170</v>
      </c>
      <c r="H923" s="60">
        <f>H921+H922</f>
        <v>400</v>
      </c>
      <c r="I923" s="60">
        <f>I921+I922</f>
        <v>400</v>
      </c>
      <c r="J923" s="60">
        <f>J921+J922</f>
        <v>0</v>
      </c>
      <c r="K923" s="60">
        <f>K921+K922</f>
        <v>0</v>
      </c>
      <c r="L923" s="60">
        <f>L921+L922</f>
        <v>0</v>
      </c>
    </row>
    <row r="924" spans="1:12" ht="12.75">
      <c r="A924" s="74" t="s">
        <v>274</v>
      </c>
      <c r="B924" s="75"/>
      <c r="C924" s="75"/>
      <c r="D924" s="75"/>
      <c r="E924" s="75"/>
      <c r="F924" s="76"/>
      <c r="G924" s="27" t="s">
        <v>168</v>
      </c>
      <c r="H924" s="28">
        <f>I924+J924+K924+L924</f>
        <v>0</v>
      </c>
      <c r="I924" s="28">
        <v>0</v>
      </c>
      <c r="J924" s="28"/>
      <c r="K924" s="28"/>
      <c r="L924" s="28"/>
    </row>
    <row r="925" spans="1:12" ht="12.75">
      <c r="A925" s="77"/>
      <c r="B925" s="78"/>
      <c r="C925" s="78"/>
      <c r="D925" s="78"/>
      <c r="E925" s="78"/>
      <c r="F925" s="79"/>
      <c r="G925" s="27" t="s">
        <v>169</v>
      </c>
      <c r="H925" s="28">
        <f>I925+J925+K925+L925</f>
        <v>400</v>
      </c>
      <c r="I925" s="28">
        <v>400</v>
      </c>
      <c r="J925" s="28"/>
      <c r="K925" s="28"/>
      <c r="L925" s="28"/>
    </row>
    <row r="926" spans="1:12" ht="12.75">
      <c r="A926" s="80"/>
      <c r="B926" s="81"/>
      <c r="C926" s="81"/>
      <c r="D926" s="81"/>
      <c r="E926" s="81"/>
      <c r="F926" s="82"/>
      <c r="G926" s="59" t="s">
        <v>170</v>
      </c>
      <c r="H926" s="60">
        <f>H924+H925</f>
        <v>400</v>
      </c>
      <c r="I926" s="60">
        <f>I924+I925</f>
        <v>400</v>
      </c>
      <c r="J926" s="60">
        <f>J924+J925</f>
        <v>0</v>
      </c>
      <c r="K926" s="60">
        <f>K924+K925</f>
        <v>0</v>
      </c>
      <c r="L926" s="60">
        <f>L924+L925</f>
        <v>0</v>
      </c>
    </row>
    <row r="927" spans="1:12" ht="12.75">
      <c r="A927" s="98">
        <v>64</v>
      </c>
      <c r="B927" s="101" t="s">
        <v>233</v>
      </c>
      <c r="C927" s="86" t="s">
        <v>122</v>
      </c>
      <c r="D927" s="86" t="s">
        <v>149</v>
      </c>
      <c r="E927" s="86">
        <v>2009</v>
      </c>
      <c r="F927" s="86">
        <v>2010</v>
      </c>
      <c r="G927" s="27" t="s">
        <v>168</v>
      </c>
      <c r="H927" s="28">
        <f>H930</f>
        <v>100</v>
      </c>
      <c r="I927" s="28">
        <f>I930+I933</f>
        <v>100</v>
      </c>
      <c r="J927" s="28">
        <f aca="true" t="shared" si="77" ref="J927:L928">J930</f>
        <v>0</v>
      </c>
      <c r="K927" s="28">
        <f t="shared" si="77"/>
        <v>0</v>
      </c>
      <c r="L927" s="28">
        <f t="shared" si="77"/>
        <v>0</v>
      </c>
    </row>
    <row r="928" spans="1:12" ht="12.75">
      <c r="A928" s="99"/>
      <c r="B928" s="102"/>
      <c r="C928" s="87"/>
      <c r="D928" s="87"/>
      <c r="E928" s="87"/>
      <c r="F928" s="87"/>
      <c r="G928" s="27" t="s">
        <v>169</v>
      </c>
      <c r="H928" s="28">
        <f>I928+J928+K928+L928</f>
        <v>0</v>
      </c>
      <c r="I928" s="28">
        <f>I931+I934</f>
        <v>0</v>
      </c>
      <c r="J928" s="28">
        <f t="shared" si="77"/>
        <v>0</v>
      </c>
      <c r="K928" s="28">
        <f t="shared" si="77"/>
        <v>0</v>
      </c>
      <c r="L928" s="28">
        <f t="shared" si="77"/>
        <v>0</v>
      </c>
    </row>
    <row r="929" spans="1:12" ht="12.75">
      <c r="A929" s="100"/>
      <c r="B929" s="103"/>
      <c r="C929" s="88"/>
      <c r="D929" s="88"/>
      <c r="E929" s="88"/>
      <c r="F929" s="88"/>
      <c r="G929" s="57" t="s">
        <v>170</v>
      </c>
      <c r="H929" s="58">
        <f>H927+H928</f>
        <v>100</v>
      </c>
      <c r="I929" s="58">
        <f>I927+I928</f>
        <v>100</v>
      </c>
      <c r="J929" s="58">
        <f>J927+J928</f>
        <v>0</v>
      </c>
      <c r="K929" s="58">
        <f>K927+K928</f>
        <v>0</v>
      </c>
      <c r="L929" s="58">
        <f>L927+L928</f>
        <v>0</v>
      </c>
    </row>
    <row r="930" spans="1:12" ht="12.75">
      <c r="A930" s="74" t="s">
        <v>176</v>
      </c>
      <c r="B930" s="75"/>
      <c r="C930" s="75"/>
      <c r="D930" s="75"/>
      <c r="E930" s="75"/>
      <c r="F930" s="76"/>
      <c r="G930" s="27" t="s">
        <v>168</v>
      </c>
      <c r="H930" s="28">
        <f>I930+J930+K930+L930</f>
        <v>100</v>
      </c>
      <c r="I930" s="28">
        <v>100</v>
      </c>
      <c r="J930" s="28"/>
      <c r="K930" s="28"/>
      <c r="L930" s="28"/>
    </row>
    <row r="931" spans="1:12" ht="12.75">
      <c r="A931" s="77"/>
      <c r="B931" s="78"/>
      <c r="C931" s="78"/>
      <c r="D931" s="78"/>
      <c r="E931" s="78"/>
      <c r="F931" s="79"/>
      <c r="G931" s="27" t="s">
        <v>169</v>
      </c>
      <c r="H931" s="28">
        <f>I931+J931+K931+L931</f>
        <v>-50</v>
      </c>
      <c r="I931" s="28">
        <v>-50</v>
      </c>
      <c r="J931" s="28"/>
      <c r="K931" s="28"/>
      <c r="L931" s="28"/>
    </row>
    <row r="932" spans="1:12" ht="12.75">
      <c r="A932" s="80"/>
      <c r="B932" s="81"/>
      <c r="C932" s="81"/>
      <c r="D932" s="81"/>
      <c r="E932" s="81"/>
      <c r="F932" s="82"/>
      <c r="G932" s="59" t="s">
        <v>170</v>
      </c>
      <c r="H932" s="60">
        <f>H930+H931</f>
        <v>50</v>
      </c>
      <c r="I932" s="60">
        <f>I930+I931</f>
        <v>50</v>
      </c>
      <c r="J932" s="60">
        <f>J930+J931</f>
        <v>0</v>
      </c>
      <c r="K932" s="60">
        <f>K930+K931</f>
        <v>0</v>
      </c>
      <c r="L932" s="60">
        <f>L930+L931</f>
        <v>0</v>
      </c>
    </row>
    <row r="933" spans="1:12" ht="12.75">
      <c r="A933" s="74" t="s">
        <v>171</v>
      </c>
      <c r="B933" s="75"/>
      <c r="C933" s="75"/>
      <c r="D933" s="75"/>
      <c r="E933" s="75"/>
      <c r="F933" s="76"/>
      <c r="G933" s="27" t="s">
        <v>168</v>
      </c>
      <c r="H933" s="28">
        <f>I933+J933+K933+L933</f>
        <v>0</v>
      </c>
      <c r="I933" s="28">
        <v>0</v>
      </c>
      <c r="J933" s="28"/>
      <c r="K933" s="28"/>
      <c r="L933" s="28"/>
    </row>
    <row r="934" spans="1:12" ht="12.75">
      <c r="A934" s="77"/>
      <c r="B934" s="78"/>
      <c r="C934" s="78"/>
      <c r="D934" s="78"/>
      <c r="E934" s="78"/>
      <c r="F934" s="79"/>
      <c r="G934" s="27" t="s">
        <v>169</v>
      </c>
      <c r="H934" s="28">
        <f>I934+J934+K934+L934</f>
        <v>50</v>
      </c>
      <c r="I934" s="28">
        <v>50</v>
      </c>
      <c r="J934" s="28"/>
      <c r="K934" s="28"/>
      <c r="L934" s="28"/>
    </row>
    <row r="935" spans="1:12" ht="12.75">
      <c r="A935" s="80"/>
      <c r="B935" s="81"/>
      <c r="C935" s="81"/>
      <c r="D935" s="81"/>
      <c r="E935" s="81"/>
      <c r="F935" s="82"/>
      <c r="G935" s="59" t="s">
        <v>170</v>
      </c>
      <c r="H935" s="60">
        <f>H933+H934</f>
        <v>50</v>
      </c>
      <c r="I935" s="60">
        <f>I933+I934</f>
        <v>50</v>
      </c>
      <c r="J935" s="60">
        <f>J933+J934</f>
        <v>0</v>
      </c>
      <c r="K935" s="60">
        <f>K933+K934</f>
        <v>0</v>
      </c>
      <c r="L935" s="60">
        <f>L933+L934</f>
        <v>0</v>
      </c>
    </row>
    <row r="936" spans="1:12" ht="12.75">
      <c r="A936" s="98">
        <v>65</v>
      </c>
      <c r="B936" s="101" t="s">
        <v>233</v>
      </c>
      <c r="C936" s="86" t="s">
        <v>123</v>
      </c>
      <c r="D936" s="86" t="s">
        <v>149</v>
      </c>
      <c r="E936" s="86">
        <v>2009</v>
      </c>
      <c r="F936" s="86">
        <v>2010</v>
      </c>
      <c r="G936" s="27" t="s">
        <v>168</v>
      </c>
      <c r="H936" s="28">
        <f>H939</f>
        <v>200</v>
      </c>
      <c r="I936" s="28">
        <f>I939+I942</f>
        <v>200</v>
      </c>
      <c r="J936" s="28">
        <f aca="true" t="shared" si="78" ref="J936:L937">J939</f>
        <v>0</v>
      </c>
      <c r="K936" s="28">
        <f t="shared" si="78"/>
        <v>0</v>
      </c>
      <c r="L936" s="28">
        <f t="shared" si="78"/>
        <v>0</v>
      </c>
    </row>
    <row r="937" spans="1:12" ht="12.75">
      <c r="A937" s="99"/>
      <c r="B937" s="102"/>
      <c r="C937" s="87"/>
      <c r="D937" s="87"/>
      <c r="E937" s="87"/>
      <c r="F937" s="87"/>
      <c r="G937" s="27" t="s">
        <v>169</v>
      </c>
      <c r="H937" s="28">
        <f>I937+J937+K937+L937</f>
        <v>0</v>
      </c>
      <c r="I937" s="28">
        <f>I940+I943</f>
        <v>0</v>
      </c>
      <c r="J937" s="28">
        <f t="shared" si="78"/>
        <v>0</v>
      </c>
      <c r="K937" s="28">
        <f t="shared" si="78"/>
        <v>0</v>
      </c>
      <c r="L937" s="28">
        <f t="shared" si="78"/>
        <v>0</v>
      </c>
    </row>
    <row r="938" spans="1:12" ht="12.75">
      <c r="A938" s="100"/>
      <c r="B938" s="103"/>
      <c r="C938" s="88"/>
      <c r="D938" s="88"/>
      <c r="E938" s="88"/>
      <c r="F938" s="88"/>
      <c r="G938" s="57" t="s">
        <v>170</v>
      </c>
      <c r="H938" s="58">
        <f>H936+H937</f>
        <v>200</v>
      </c>
      <c r="I938" s="58">
        <f>I936+I937</f>
        <v>200</v>
      </c>
      <c r="J938" s="58">
        <f>J936+J937</f>
        <v>0</v>
      </c>
      <c r="K938" s="58">
        <f>K936+K937</f>
        <v>0</v>
      </c>
      <c r="L938" s="58">
        <f>L936+L937</f>
        <v>0</v>
      </c>
    </row>
    <row r="939" spans="1:12" ht="12.75">
      <c r="A939" s="74" t="s">
        <v>176</v>
      </c>
      <c r="B939" s="75"/>
      <c r="C939" s="75"/>
      <c r="D939" s="75"/>
      <c r="E939" s="75"/>
      <c r="F939" s="76"/>
      <c r="G939" s="27" t="s">
        <v>168</v>
      </c>
      <c r="H939" s="28">
        <f>I939+J939+K939+L939</f>
        <v>200</v>
      </c>
      <c r="I939" s="28">
        <v>200</v>
      </c>
      <c r="J939" s="28"/>
      <c r="K939" s="28"/>
      <c r="L939" s="28"/>
    </row>
    <row r="940" spans="1:12" ht="12.75">
      <c r="A940" s="77"/>
      <c r="B940" s="78"/>
      <c r="C940" s="78"/>
      <c r="D940" s="78"/>
      <c r="E940" s="78"/>
      <c r="F940" s="79"/>
      <c r="G940" s="27" t="s">
        <v>169</v>
      </c>
      <c r="H940" s="28">
        <f>I940+J940+K940+L940</f>
        <v>-150</v>
      </c>
      <c r="I940" s="28">
        <v>-150</v>
      </c>
      <c r="J940" s="28"/>
      <c r="K940" s="28"/>
      <c r="L940" s="28"/>
    </row>
    <row r="941" spans="1:12" ht="12.75">
      <c r="A941" s="80"/>
      <c r="B941" s="81"/>
      <c r="C941" s="81"/>
      <c r="D941" s="81"/>
      <c r="E941" s="81"/>
      <c r="F941" s="82"/>
      <c r="G941" s="59" t="s">
        <v>170</v>
      </c>
      <c r="H941" s="60">
        <f>H939+H940</f>
        <v>50</v>
      </c>
      <c r="I941" s="60">
        <f>I939+I940</f>
        <v>50</v>
      </c>
      <c r="J941" s="60">
        <f>J939+J940</f>
        <v>0</v>
      </c>
      <c r="K941" s="60">
        <f>K939+K940</f>
        <v>0</v>
      </c>
      <c r="L941" s="60">
        <f>L939+L940</f>
        <v>0</v>
      </c>
    </row>
    <row r="942" spans="1:12" ht="12.75">
      <c r="A942" s="74" t="s">
        <v>171</v>
      </c>
      <c r="B942" s="75"/>
      <c r="C942" s="75"/>
      <c r="D942" s="75"/>
      <c r="E942" s="75"/>
      <c r="F942" s="76"/>
      <c r="G942" s="27" t="s">
        <v>168</v>
      </c>
      <c r="H942" s="28">
        <f>I942+J942+K942+L942</f>
        <v>0</v>
      </c>
      <c r="I942" s="28">
        <v>0</v>
      </c>
      <c r="J942" s="28"/>
      <c r="K942" s="28"/>
      <c r="L942" s="28"/>
    </row>
    <row r="943" spans="1:12" ht="12.75">
      <c r="A943" s="77"/>
      <c r="B943" s="78"/>
      <c r="C943" s="78"/>
      <c r="D943" s="78"/>
      <c r="E943" s="78"/>
      <c r="F943" s="79"/>
      <c r="G943" s="27" t="s">
        <v>169</v>
      </c>
      <c r="H943" s="28">
        <f>I943+J943+K943+L943</f>
        <v>150</v>
      </c>
      <c r="I943" s="28">
        <v>150</v>
      </c>
      <c r="J943" s="28"/>
      <c r="K943" s="28"/>
      <c r="L943" s="28"/>
    </row>
    <row r="944" spans="1:12" ht="12.75">
      <c r="A944" s="80"/>
      <c r="B944" s="81"/>
      <c r="C944" s="81"/>
      <c r="D944" s="81"/>
      <c r="E944" s="81"/>
      <c r="F944" s="82"/>
      <c r="G944" s="59" t="s">
        <v>170</v>
      </c>
      <c r="H944" s="60">
        <f>H942+H943</f>
        <v>150</v>
      </c>
      <c r="I944" s="60">
        <f>I942+I943</f>
        <v>150</v>
      </c>
      <c r="J944" s="60">
        <f>J942+J943</f>
        <v>0</v>
      </c>
      <c r="K944" s="60">
        <f>K942+K943</f>
        <v>0</v>
      </c>
      <c r="L944" s="60">
        <f>L942+L943</f>
        <v>0</v>
      </c>
    </row>
    <row r="945" spans="1:12" ht="12.75">
      <c r="A945" s="98">
        <v>66</v>
      </c>
      <c r="B945" s="101" t="s">
        <v>233</v>
      </c>
      <c r="C945" s="86" t="s">
        <v>214</v>
      </c>
      <c r="D945" s="86" t="s">
        <v>149</v>
      </c>
      <c r="E945" s="86">
        <v>2008</v>
      </c>
      <c r="F945" s="86">
        <v>2010</v>
      </c>
      <c r="G945" s="27" t="s">
        <v>168</v>
      </c>
      <c r="H945" s="28">
        <f>H948+H951</f>
        <v>430</v>
      </c>
      <c r="I945" s="28">
        <f>I948+I951+I954</f>
        <v>430</v>
      </c>
      <c r="J945" s="28">
        <f aca="true" t="shared" si="79" ref="J945:L946">J948+J951</f>
        <v>0</v>
      </c>
      <c r="K945" s="28">
        <f t="shared" si="79"/>
        <v>0</v>
      </c>
      <c r="L945" s="28">
        <f t="shared" si="79"/>
        <v>0</v>
      </c>
    </row>
    <row r="946" spans="1:12" ht="12.75">
      <c r="A946" s="99"/>
      <c r="B946" s="102"/>
      <c r="C946" s="87"/>
      <c r="D946" s="87"/>
      <c r="E946" s="87"/>
      <c r="F946" s="87"/>
      <c r="G946" s="27" t="s">
        <v>169</v>
      </c>
      <c r="H946" s="28">
        <f>I946+J946+K946+L946</f>
        <v>0</v>
      </c>
      <c r="I946" s="28">
        <f>I949+I952+I955</f>
        <v>0</v>
      </c>
      <c r="J946" s="28">
        <f t="shared" si="79"/>
        <v>0</v>
      </c>
      <c r="K946" s="28">
        <f t="shared" si="79"/>
        <v>0</v>
      </c>
      <c r="L946" s="28">
        <f t="shared" si="79"/>
        <v>0</v>
      </c>
    </row>
    <row r="947" spans="1:12" ht="12.75">
      <c r="A947" s="100"/>
      <c r="B947" s="103"/>
      <c r="C947" s="88"/>
      <c r="D947" s="88"/>
      <c r="E947" s="88"/>
      <c r="F947" s="88"/>
      <c r="G947" s="57" t="s">
        <v>170</v>
      </c>
      <c r="H947" s="58">
        <f>H945+H946</f>
        <v>430</v>
      </c>
      <c r="I947" s="58">
        <f>I945+I946</f>
        <v>430</v>
      </c>
      <c r="J947" s="58">
        <f>J945+J946</f>
        <v>0</v>
      </c>
      <c r="K947" s="58">
        <f>K945+K946</f>
        <v>0</v>
      </c>
      <c r="L947" s="58">
        <f>L945+L946</f>
        <v>0</v>
      </c>
    </row>
    <row r="948" spans="1:12" ht="12.75">
      <c r="A948" s="74" t="s">
        <v>177</v>
      </c>
      <c r="B948" s="75"/>
      <c r="C948" s="75"/>
      <c r="D948" s="75"/>
      <c r="E948" s="75"/>
      <c r="F948" s="76"/>
      <c r="G948" s="27" t="s">
        <v>168</v>
      </c>
      <c r="H948" s="28">
        <f>I948+J948+K948+L948</f>
        <v>180</v>
      </c>
      <c r="I948" s="28">
        <v>180</v>
      </c>
      <c r="J948" s="28"/>
      <c r="K948" s="28"/>
      <c r="L948" s="28"/>
    </row>
    <row r="949" spans="1:12" ht="12.75">
      <c r="A949" s="77"/>
      <c r="B949" s="78"/>
      <c r="C949" s="78"/>
      <c r="D949" s="78"/>
      <c r="E949" s="78"/>
      <c r="F949" s="79"/>
      <c r="G949" s="27" t="s">
        <v>169</v>
      </c>
      <c r="H949" s="28">
        <f>I949+J949+K949+L949</f>
        <v>0</v>
      </c>
      <c r="I949" s="28"/>
      <c r="J949" s="28"/>
      <c r="K949" s="28"/>
      <c r="L949" s="28"/>
    </row>
    <row r="950" spans="1:12" ht="12.75">
      <c r="A950" s="80"/>
      <c r="B950" s="81"/>
      <c r="C950" s="81"/>
      <c r="D950" s="81"/>
      <c r="E950" s="81"/>
      <c r="F950" s="82"/>
      <c r="G950" s="59" t="s">
        <v>170</v>
      </c>
      <c r="H950" s="60">
        <f>H948+H949</f>
        <v>180</v>
      </c>
      <c r="I950" s="60">
        <f>I948+I949</f>
        <v>180</v>
      </c>
      <c r="J950" s="60">
        <f>J948+J949</f>
        <v>0</v>
      </c>
      <c r="K950" s="60">
        <f>K948+K949</f>
        <v>0</v>
      </c>
      <c r="L950" s="60">
        <f>L948+L949</f>
        <v>0</v>
      </c>
    </row>
    <row r="951" spans="1:12" ht="12.75">
      <c r="A951" s="74" t="s">
        <v>176</v>
      </c>
      <c r="B951" s="75"/>
      <c r="C951" s="75"/>
      <c r="D951" s="75"/>
      <c r="E951" s="75"/>
      <c r="F951" s="76"/>
      <c r="G951" s="27" t="s">
        <v>168</v>
      </c>
      <c r="H951" s="28">
        <f>I951+J951+K951+L951</f>
        <v>250</v>
      </c>
      <c r="I951" s="28">
        <v>250</v>
      </c>
      <c r="J951" s="28"/>
      <c r="K951" s="28"/>
      <c r="L951" s="28"/>
    </row>
    <row r="952" spans="1:12" ht="12.75">
      <c r="A952" s="77"/>
      <c r="B952" s="78"/>
      <c r="C952" s="78"/>
      <c r="D952" s="78"/>
      <c r="E952" s="78"/>
      <c r="F952" s="79"/>
      <c r="G952" s="27" t="s">
        <v>169</v>
      </c>
      <c r="H952" s="28">
        <f>I952+J952+K952+L952</f>
        <v>-150</v>
      </c>
      <c r="I952" s="28">
        <v>-150</v>
      </c>
      <c r="J952" s="28"/>
      <c r="K952" s="28"/>
      <c r="L952" s="28"/>
    </row>
    <row r="953" spans="1:12" ht="12.75">
      <c r="A953" s="80"/>
      <c r="B953" s="81"/>
      <c r="C953" s="81"/>
      <c r="D953" s="81"/>
      <c r="E953" s="81"/>
      <c r="F953" s="82"/>
      <c r="G953" s="59" t="s">
        <v>170</v>
      </c>
      <c r="H953" s="60">
        <f>H951+H952</f>
        <v>100</v>
      </c>
      <c r="I953" s="60">
        <f>I951+I952</f>
        <v>100</v>
      </c>
      <c r="J953" s="60">
        <f>J951+J952</f>
        <v>0</v>
      </c>
      <c r="K953" s="60">
        <f>K951+K952</f>
        <v>0</v>
      </c>
      <c r="L953" s="60">
        <f>L951+L952</f>
        <v>0</v>
      </c>
    </row>
    <row r="954" spans="1:12" ht="12.75">
      <c r="A954" s="74" t="s">
        <v>171</v>
      </c>
      <c r="B954" s="75"/>
      <c r="C954" s="75"/>
      <c r="D954" s="75"/>
      <c r="E954" s="75"/>
      <c r="F954" s="76"/>
      <c r="G954" s="27" t="s">
        <v>168</v>
      </c>
      <c r="H954" s="28">
        <f>I954+J954+K954+L954</f>
        <v>0</v>
      </c>
      <c r="I954" s="28">
        <v>0</v>
      </c>
      <c r="J954" s="28"/>
      <c r="K954" s="28"/>
      <c r="L954" s="28"/>
    </row>
    <row r="955" spans="1:12" ht="12.75">
      <c r="A955" s="77"/>
      <c r="B955" s="78"/>
      <c r="C955" s="78"/>
      <c r="D955" s="78"/>
      <c r="E955" s="78"/>
      <c r="F955" s="79"/>
      <c r="G955" s="27" t="s">
        <v>169</v>
      </c>
      <c r="H955" s="28">
        <f>I955+J955+K955+L955</f>
        <v>150</v>
      </c>
      <c r="I955" s="28">
        <v>150</v>
      </c>
      <c r="J955" s="28"/>
      <c r="K955" s="28"/>
      <c r="L955" s="28"/>
    </row>
    <row r="956" spans="1:12" ht="12.75">
      <c r="A956" s="80"/>
      <c r="B956" s="81"/>
      <c r="C956" s="81"/>
      <c r="D956" s="81"/>
      <c r="E956" s="81"/>
      <c r="F956" s="82"/>
      <c r="G956" s="59" t="s">
        <v>170</v>
      </c>
      <c r="H956" s="60">
        <f>H954+H955</f>
        <v>150</v>
      </c>
      <c r="I956" s="60">
        <f>I954+I955</f>
        <v>150</v>
      </c>
      <c r="J956" s="60">
        <f>J954+J955</f>
        <v>0</v>
      </c>
      <c r="K956" s="60">
        <f>K954+K955</f>
        <v>0</v>
      </c>
      <c r="L956" s="60">
        <f>L954+L955</f>
        <v>0</v>
      </c>
    </row>
    <row r="957" spans="1:12" ht="12.75">
      <c r="A957" s="98">
        <v>67</v>
      </c>
      <c r="B957" s="101" t="s">
        <v>233</v>
      </c>
      <c r="C957" s="86" t="s">
        <v>124</v>
      </c>
      <c r="D957" s="86" t="s">
        <v>149</v>
      </c>
      <c r="E957" s="86">
        <v>2008</v>
      </c>
      <c r="F957" s="86">
        <v>2010</v>
      </c>
      <c r="G957" s="27" t="s">
        <v>168</v>
      </c>
      <c r="H957" s="28">
        <f>H960+H963</f>
        <v>500</v>
      </c>
      <c r="I957" s="28">
        <f>I960+I963+I966</f>
        <v>500</v>
      </c>
      <c r="J957" s="28">
        <f aca="true" t="shared" si="80" ref="J957:L958">J960+J963</f>
        <v>0</v>
      </c>
      <c r="K957" s="28">
        <f t="shared" si="80"/>
        <v>0</v>
      </c>
      <c r="L957" s="28">
        <f t="shared" si="80"/>
        <v>0</v>
      </c>
    </row>
    <row r="958" spans="1:12" ht="12.75">
      <c r="A958" s="99"/>
      <c r="B958" s="102"/>
      <c r="C958" s="87"/>
      <c r="D958" s="87"/>
      <c r="E958" s="87"/>
      <c r="F958" s="87"/>
      <c r="G958" s="27" t="s">
        <v>169</v>
      </c>
      <c r="H958" s="28">
        <f>I958+J958+K958+L958</f>
        <v>0</v>
      </c>
      <c r="I958" s="28">
        <f>I961+I964+I967</f>
        <v>0</v>
      </c>
      <c r="J958" s="28">
        <f t="shared" si="80"/>
        <v>0</v>
      </c>
      <c r="K958" s="28">
        <f t="shared" si="80"/>
        <v>0</v>
      </c>
      <c r="L958" s="28">
        <f t="shared" si="80"/>
        <v>0</v>
      </c>
    </row>
    <row r="959" spans="1:12" ht="12.75">
      <c r="A959" s="100"/>
      <c r="B959" s="103"/>
      <c r="C959" s="88"/>
      <c r="D959" s="88"/>
      <c r="E959" s="88"/>
      <c r="F959" s="88"/>
      <c r="G959" s="57" t="s">
        <v>170</v>
      </c>
      <c r="H959" s="58">
        <f>H957+H958</f>
        <v>500</v>
      </c>
      <c r="I959" s="58">
        <f>I957+I958</f>
        <v>500</v>
      </c>
      <c r="J959" s="58">
        <f>J957+J958</f>
        <v>0</v>
      </c>
      <c r="K959" s="58">
        <f>K957+K958</f>
        <v>0</v>
      </c>
      <c r="L959" s="58">
        <f>L957+L958</f>
        <v>0</v>
      </c>
    </row>
    <row r="960" spans="1:12" ht="12.75">
      <c r="A960" s="74" t="s">
        <v>177</v>
      </c>
      <c r="B960" s="75"/>
      <c r="C960" s="75"/>
      <c r="D960" s="75"/>
      <c r="E960" s="75"/>
      <c r="F960" s="76"/>
      <c r="G960" s="27" t="s">
        <v>168</v>
      </c>
      <c r="H960" s="28">
        <f>I960+J960+K960+L960</f>
        <v>100</v>
      </c>
      <c r="I960" s="28">
        <v>100</v>
      </c>
      <c r="J960" s="28"/>
      <c r="K960" s="28"/>
      <c r="L960" s="28"/>
    </row>
    <row r="961" spans="1:12" ht="12.75">
      <c r="A961" s="77"/>
      <c r="B961" s="78"/>
      <c r="C961" s="78"/>
      <c r="D961" s="78"/>
      <c r="E961" s="78"/>
      <c r="F961" s="79"/>
      <c r="G961" s="27" t="s">
        <v>169</v>
      </c>
      <c r="H961" s="28">
        <f>I961+J961+K961+L961</f>
        <v>0</v>
      </c>
      <c r="I961" s="28"/>
      <c r="J961" s="28"/>
      <c r="K961" s="28"/>
      <c r="L961" s="28"/>
    </row>
    <row r="962" spans="1:12" ht="12.75">
      <c r="A962" s="80"/>
      <c r="B962" s="81"/>
      <c r="C962" s="81"/>
      <c r="D962" s="81"/>
      <c r="E962" s="81"/>
      <c r="F962" s="82"/>
      <c r="G962" s="59" t="s">
        <v>170</v>
      </c>
      <c r="H962" s="60">
        <f>H960+H961</f>
        <v>100</v>
      </c>
      <c r="I962" s="60">
        <f>I960+I961</f>
        <v>100</v>
      </c>
      <c r="J962" s="60">
        <f>J960+J961</f>
        <v>0</v>
      </c>
      <c r="K962" s="60">
        <f>K960+K961</f>
        <v>0</v>
      </c>
      <c r="L962" s="60">
        <f>L960+L961</f>
        <v>0</v>
      </c>
    </row>
    <row r="963" spans="1:12" ht="12.75">
      <c r="A963" s="74" t="s">
        <v>176</v>
      </c>
      <c r="B963" s="75"/>
      <c r="C963" s="75"/>
      <c r="D963" s="75"/>
      <c r="E963" s="75"/>
      <c r="F963" s="76"/>
      <c r="G963" s="27" t="s">
        <v>168</v>
      </c>
      <c r="H963" s="28">
        <f>I963+J963+K963+L963</f>
        <v>400</v>
      </c>
      <c r="I963" s="28">
        <v>400</v>
      </c>
      <c r="J963" s="28"/>
      <c r="K963" s="28"/>
      <c r="L963" s="28"/>
    </row>
    <row r="964" spans="1:12" ht="12.75">
      <c r="A964" s="77"/>
      <c r="B964" s="78"/>
      <c r="C964" s="78"/>
      <c r="D964" s="78"/>
      <c r="E964" s="78"/>
      <c r="F964" s="79"/>
      <c r="G964" s="27" t="s">
        <v>169</v>
      </c>
      <c r="H964" s="28">
        <f>I964+J964+K964+L964</f>
        <v>-300</v>
      </c>
      <c r="I964" s="28">
        <v>-300</v>
      </c>
      <c r="J964" s="28"/>
      <c r="K964" s="28"/>
      <c r="L964" s="28"/>
    </row>
    <row r="965" spans="1:12" ht="12.75">
      <c r="A965" s="80"/>
      <c r="B965" s="81"/>
      <c r="C965" s="81"/>
      <c r="D965" s="81"/>
      <c r="E965" s="81"/>
      <c r="F965" s="82"/>
      <c r="G965" s="59" t="s">
        <v>170</v>
      </c>
      <c r="H965" s="60">
        <f>H963+H964</f>
        <v>100</v>
      </c>
      <c r="I965" s="60">
        <f>I963+I964</f>
        <v>100</v>
      </c>
      <c r="J965" s="60">
        <f>J963+J964</f>
        <v>0</v>
      </c>
      <c r="K965" s="60">
        <f>K963+K964</f>
        <v>0</v>
      </c>
      <c r="L965" s="60">
        <f>L963+L964</f>
        <v>0</v>
      </c>
    </row>
    <row r="966" spans="1:12" ht="12.75">
      <c r="A966" s="74" t="s">
        <v>171</v>
      </c>
      <c r="B966" s="75"/>
      <c r="C966" s="75"/>
      <c r="D966" s="75"/>
      <c r="E966" s="75"/>
      <c r="F966" s="76"/>
      <c r="G966" s="27" t="s">
        <v>168</v>
      </c>
      <c r="H966" s="28">
        <f>I966+J966+K966+L966</f>
        <v>0</v>
      </c>
      <c r="I966" s="28">
        <v>0</v>
      </c>
      <c r="J966" s="28"/>
      <c r="K966" s="28"/>
      <c r="L966" s="28"/>
    </row>
    <row r="967" spans="1:12" ht="12.75">
      <c r="A967" s="77"/>
      <c r="B967" s="78"/>
      <c r="C967" s="78"/>
      <c r="D967" s="78"/>
      <c r="E967" s="78"/>
      <c r="F967" s="79"/>
      <c r="G967" s="27" t="s">
        <v>169</v>
      </c>
      <c r="H967" s="28">
        <f>I967+J967+K967+L967</f>
        <v>300</v>
      </c>
      <c r="I967" s="28">
        <v>300</v>
      </c>
      <c r="J967" s="28"/>
      <c r="K967" s="28"/>
      <c r="L967" s="28"/>
    </row>
    <row r="968" spans="1:12" ht="12.75">
      <c r="A968" s="80"/>
      <c r="B968" s="81"/>
      <c r="C968" s="81"/>
      <c r="D968" s="81"/>
      <c r="E968" s="81"/>
      <c r="F968" s="82"/>
      <c r="G968" s="59" t="s">
        <v>170</v>
      </c>
      <c r="H968" s="60">
        <f>H966+H967</f>
        <v>300</v>
      </c>
      <c r="I968" s="60">
        <f>I966+I967</f>
        <v>300</v>
      </c>
      <c r="J968" s="60">
        <f>J966+J967</f>
        <v>0</v>
      </c>
      <c r="K968" s="60">
        <f>K966+K967</f>
        <v>0</v>
      </c>
      <c r="L968" s="60">
        <f>L966+L967</f>
        <v>0</v>
      </c>
    </row>
    <row r="969" spans="1:12" ht="16.5">
      <c r="A969" s="83" t="s">
        <v>6</v>
      </c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5"/>
    </row>
    <row r="970" spans="1:12" ht="12.75">
      <c r="A970" s="98">
        <v>68</v>
      </c>
      <c r="B970" s="101" t="s">
        <v>233</v>
      </c>
      <c r="C970" s="86" t="s">
        <v>155</v>
      </c>
      <c r="D970" s="86" t="s">
        <v>149</v>
      </c>
      <c r="E970" s="86">
        <v>2009</v>
      </c>
      <c r="F970" s="86">
        <v>2010</v>
      </c>
      <c r="G970" s="27" t="s">
        <v>168</v>
      </c>
      <c r="H970" s="28">
        <f>H973+H976</f>
        <v>400</v>
      </c>
      <c r="I970" s="28">
        <f>I973+I976</f>
        <v>400</v>
      </c>
      <c r="J970" s="28">
        <f>J973+J976</f>
        <v>0</v>
      </c>
      <c r="K970" s="28">
        <f>K973+K976</f>
        <v>0</v>
      </c>
      <c r="L970" s="28">
        <f>L973+L976</f>
        <v>0</v>
      </c>
    </row>
    <row r="971" spans="1:12" ht="12.75">
      <c r="A971" s="99"/>
      <c r="B971" s="102"/>
      <c r="C971" s="87"/>
      <c r="D971" s="87"/>
      <c r="E971" s="87"/>
      <c r="F971" s="87"/>
      <c r="G971" s="27" t="s">
        <v>169</v>
      </c>
      <c r="H971" s="28">
        <f>I971+J971+K971+L971</f>
        <v>0</v>
      </c>
      <c r="I971" s="28">
        <f>I974+I977</f>
        <v>0</v>
      </c>
      <c r="J971" s="28">
        <f>J974+J977</f>
        <v>0</v>
      </c>
      <c r="K971" s="28">
        <f>K974+K977</f>
        <v>0</v>
      </c>
      <c r="L971" s="28">
        <f>L974+L977</f>
        <v>0</v>
      </c>
    </row>
    <row r="972" spans="1:12" ht="12.75">
      <c r="A972" s="100"/>
      <c r="B972" s="103"/>
      <c r="C972" s="88"/>
      <c r="D972" s="88"/>
      <c r="E972" s="88"/>
      <c r="F972" s="88"/>
      <c r="G972" s="57" t="s">
        <v>170</v>
      </c>
      <c r="H972" s="58">
        <f>H970+H971</f>
        <v>400</v>
      </c>
      <c r="I972" s="58">
        <f>I970+I971</f>
        <v>400</v>
      </c>
      <c r="J972" s="58">
        <f>J970+J971</f>
        <v>0</v>
      </c>
      <c r="K972" s="58">
        <f>K970+K971</f>
        <v>0</v>
      </c>
      <c r="L972" s="58">
        <f>L970+L971</f>
        <v>0</v>
      </c>
    </row>
    <row r="973" spans="1:12" ht="12.75">
      <c r="A973" s="74" t="s">
        <v>176</v>
      </c>
      <c r="B973" s="75"/>
      <c r="C973" s="75"/>
      <c r="D973" s="75"/>
      <c r="E973" s="75"/>
      <c r="F973" s="76"/>
      <c r="G973" s="27" t="s">
        <v>168</v>
      </c>
      <c r="H973" s="28">
        <f>I973+J973+K973+L973</f>
        <v>200</v>
      </c>
      <c r="I973" s="28">
        <v>200</v>
      </c>
      <c r="J973" s="28"/>
      <c r="K973" s="28"/>
      <c r="L973" s="28"/>
    </row>
    <row r="974" spans="1:12" ht="12.75">
      <c r="A974" s="77"/>
      <c r="B974" s="78"/>
      <c r="C974" s="78"/>
      <c r="D974" s="78"/>
      <c r="E974" s="78"/>
      <c r="F974" s="79"/>
      <c r="G974" s="27" t="s">
        <v>169</v>
      </c>
      <c r="H974" s="28">
        <f>I974+J974+K974+L974</f>
        <v>0</v>
      </c>
      <c r="I974" s="28"/>
      <c r="J974" s="28"/>
      <c r="K974" s="28"/>
      <c r="L974" s="28"/>
    </row>
    <row r="975" spans="1:12" ht="12.75">
      <c r="A975" s="80"/>
      <c r="B975" s="81"/>
      <c r="C975" s="81"/>
      <c r="D975" s="81"/>
      <c r="E975" s="81"/>
      <c r="F975" s="82"/>
      <c r="G975" s="59" t="s">
        <v>170</v>
      </c>
      <c r="H975" s="60">
        <f>H973+H974</f>
        <v>200</v>
      </c>
      <c r="I975" s="60">
        <f>I973+I974</f>
        <v>200</v>
      </c>
      <c r="J975" s="60">
        <f>J973+J974</f>
        <v>0</v>
      </c>
      <c r="K975" s="60">
        <f>K973+K974</f>
        <v>0</v>
      </c>
      <c r="L975" s="60">
        <f>L973+L974</f>
        <v>0</v>
      </c>
    </row>
    <row r="976" spans="1:12" ht="12.75">
      <c r="A976" s="74" t="s">
        <v>171</v>
      </c>
      <c r="B976" s="75"/>
      <c r="C976" s="75"/>
      <c r="D976" s="75"/>
      <c r="E976" s="75"/>
      <c r="F976" s="76"/>
      <c r="G976" s="27" t="s">
        <v>168</v>
      </c>
      <c r="H976" s="28">
        <f>I976+J976+K976+L976</f>
        <v>200</v>
      </c>
      <c r="I976" s="28">
        <v>200</v>
      </c>
      <c r="J976" s="28"/>
      <c r="K976" s="28"/>
      <c r="L976" s="28"/>
    </row>
    <row r="977" spans="1:12" ht="12.75">
      <c r="A977" s="77"/>
      <c r="B977" s="78"/>
      <c r="C977" s="78"/>
      <c r="D977" s="78"/>
      <c r="E977" s="78"/>
      <c r="F977" s="79"/>
      <c r="G977" s="27" t="s">
        <v>169</v>
      </c>
      <c r="H977" s="28">
        <f>I977+J977+K977+L977</f>
        <v>0</v>
      </c>
      <c r="I977" s="28"/>
      <c r="J977" s="28"/>
      <c r="K977" s="28"/>
      <c r="L977" s="28"/>
    </row>
    <row r="978" spans="1:12" ht="12.75">
      <c r="A978" s="80"/>
      <c r="B978" s="81"/>
      <c r="C978" s="81"/>
      <c r="D978" s="81"/>
      <c r="E978" s="81"/>
      <c r="F978" s="82"/>
      <c r="G978" s="59" t="s">
        <v>170</v>
      </c>
      <c r="H978" s="60">
        <f>H976+H977</f>
        <v>200</v>
      </c>
      <c r="I978" s="60">
        <f>I976+I977</f>
        <v>200</v>
      </c>
      <c r="J978" s="60">
        <f>J976+J977</f>
        <v>0</v>
      </c>
      <c r="K978" s="60">
        <f>K976+K977</f>
        <v>0</v>
      </c>
      <c r="L978" s="60">
        <f>L976+L977</f>
        <v>0</v>
      </c>
    </row>
    <row r="979" spans="1:12" ht="12.75">
      <c r="A979" s="98">
        <v>69</v>
      </c>
      <c r="B979" s="101" t="s">
        <v>233</v>
      </c>
      <c r="C979" s="86" t="s">
        <v>125</v>
      </c>
      <c r="D979" s="86" t="s">
        <v>149</v>
      </c>
      <c r="E979" s="86">
        <v>2010</v>
      </c>
      <c r="F979" s="86">
        <v>2011</v>
      </c>
      <c r="G979" s="27" t="s">
        <v>168</v>
      </c>
      <c r="H979" s="28">
        <f>H982</f>
        <v>100</v>
      </c>
      <c r="I979" s="28">
        <f>I982+I985</f>
        <v>100</v>
      </c>
      <c r="J979" s="28">
        <f aca="true" t="shared" si="81" ref="J979:L980">J982</f>
        <v>0</v>
      </c>
      <c r="K979" s="28">
        <f t="shared" si="81"/>
        <v>0</v>
      </c>
      <c r="L979" s="28">
        <f t="shared" si="81"/>
        <v>0</v>
      </c>
    </row>
    <row r="980" spans="1:12" ht="12.75">
      <c r="A980" s="99"/>
      <c r="B980" s="102"/>
      <c r="C980" s="87"/>
      <c r="D980" s="87"/>
      <c r="E980" s="87"/>
      <c r="F980" s="87"/>
      <c r="G980" s="27" t="s">
        <v>169</v>
      </c>
      <c r="H980" s="28">
        <f>I980+J980+K980+L980</f>
        <v>0</v>
      </c>
      <c r="I980" s="28">
        <f>I983+I986</f>
        <v>0</v>
      </c>
      <c r="J980" s="28">
        <f t="shared" si="81"/>
        <v>0</v>
      </c>
      <c r="K980" s="28">
        <f t="shared" si="81"/>
        <v>0</v>
      </c>
      <c r="L980" s="28">
        <f t="shared" si="81"/>
        <v>0</v>
      </c>
    </row>
    <row r="981" spans="1:12" ht="12.75">
      <c r="A981" s="100"/>
      <c r="B981" s="103"/>
      <c r="C981" s="88"/>
      <c r="D981" s="88"/>
      <c r="E981" s="88"/>
      <c r="F981" s="88"/>
      <c r="G981" s="57" t="s">
        <v>170</v>
      </c>
      <c r="H981" s="58">
        <f>H979+H980</f>
        <v>100</v>
      </c>
      <c r="I981" s="58">
        <f>I979+I980</f>
        <v>100</v>
      </c>
      <c r="J981" s="58">
        <f>J979+J980</f>
        <v>0</v>
      </c>
      <c r="K981" s="58">
        <f>K979+K980</f>
        <v>0</v>
      </c>
      <c r="L981" s="58">
        <f>L979+L980</f>
        <v>0</v>
      </c>
    </row>
    <row r="982" spans="1:12" ht="12.75">
      <c r="A982" s="74" t="s">
        <v>171</v>
      </c>
      <c r="B982" s="75"/>
      <c r="C982" s="75"/>
      <c r="D982" s="75"/>
      <c r="E982" s="75"/>
      <c r="F982" s="76"/>
      <c r="G982" s="27" t="s">
        <v>168</v>
      </c>
      <c r="H982" s="28">
        <f>I982+J982+K982+L982</f>
        <v>100</v>
      </c>
      <c r="I982" s="28">
        <v>100</v>
      </c>
      <c r="J982" s="28"/>
      <c r="K982" s="28"/>
      <c r="L982" s="28"/>
    </row>
    <row r="983" spans="1:12" ht="12.75">
      <c r="A983" s="77"/>
      <c r="B983" s="78"/>
      <c r="C983" s="78"/>
      <c r="D983" s="78"/>
      <c r="E983" s="78"/>
      <c r="F983" s="79"/>
      <c r="G983" s="27" t="s">
        <v>169</v>
      </c>
      <c r="H983" s="28">
        <f>I983+J983+K983+L983</f>
        <v>-50</v>
      </c>
      <c r="I983" s="28">
        <v>-50</v>
      </c>
      <c r="J983" s="28"/>
      <c r="K983" s="28"/>
      <c r="L983" s="28"/>
    </row>
    <row r="984" spans="1:12" ht="12.75">
      <c r="A984" s="80"/>
      <c r="B984" s="81"/>
      <c r="C984" s="81"/>
      <c r="D984" s="81"/>
      <c r="E984" s="81"/>
      <c r="F984" s="82"/>
      <c r="G984" s="59" t="s">
        <v>170</v>
      </c>
      <c r="H984" s="60">
        <f>H982+H983</f>
        <v>50</v>
      </c>
      <c r="I984" s="60">
        <f>I982+I983</f>
        <v>50</v>
      </c>
      <c r="J984" s="60">
        <f>J982+J983</f>
        <v>0</v>
      </c>
      <c r="K984" s="60">
        <f>K982+K983</f>
        <v>0</v>
      </c>
      <c r="L984" s="60">
        <f>L982+L983</f>
        <v>0</v>
      </c>
    </row>
    <row r="985" spans="1:12" ht="12.75">
      <c r="A985" s="74" t="s">
        <v>274</v>
      </c>
      <c r="B985" s="75"/>
      <c r="C985" s="75"/>
      <c r="D985" s="75"/>
      <c r="E985" s="75"/>
      <c r="F985" s="76"/>
      <c r="G985" s="27" t="s">
        <v>168</v>
      </c>
      <c r="H985" s="28">
        <f>I985+J985+K985+L985</f>
        <v>0</v>
      </c>
      <c r="I985" s="28">
        <v>0</v>
      </c>
      <c r="J985" s="28"/>
      <c r="K985" s="28"/>
      <c r="L985" s="28"/>
    </row>
    <row r="986" spans="1:12" ht="12.75">
      <c r="A986" s="77"/>
      <c r="B986" s="78"/>
      <c r="C986" s="78"/>
      <c r="D986" s="78"/>
      <c r="E986" s="78"/>
      <c r="F986" s="79"/>
      <c r="G986" s="27" t="s">
        <v>169</v>
      </c>
      <c r="H986" s="28">
        <f>I986+J986+K986+L986</f>
        <v>50</v>
      </c>
      <c r="I986" s="28">
        <v>50</v>
      </c>
      <c r="J986" s="28"/>
      <c r="K986" s="28"/>
      <c r="L986" s="28"/>
    </row>
    <row r="987" spans="1:12" ht="12.75">
      <c r="A987" s="80"/>
      <c r="B987" s="81"/>
      <c r="C987" s="81"/>
      <c r="D987" s="81"/>
      <c r="E987" s="81"/>
      <c r="F987" s="82"/>
      <c r="G987" s="59" t="s">
        <v>170</v>
      </c>
      <c r="H987" s="60">
        <f>H985+H986</f>
        <v>50</v>
      </c>
      <c r="I987" s="60">
        <f>I985+I986</f>
        <v>50</v>
      </c>
      <c r="J987" s="60">
        <f>J985+J986</f>
        <v>0</v>
      </c>
      <c r="K987" s="60">
        <f>K985+K986</f>
        <v>0</v>
      </c>
      <c r="L987" s="60">
        <f>L985+L986</f>
        <v>0</v>
      </c>
    </row>
    <row r="988" spans="1:12" ht="12.75">
      <c r="A988" s="98">
        <v>70</v>
      </c>
      <c r="B988" s="101" t="s">
        <v>233</v>
      </c>
      <c r="C988" s="86" t="s">
        <v>277</v>
      </c>
      <c r="D988" s="86" t="s">
        <v>149</v>
      </c>
      <c r="E988" s="86">
        <v>2008</v>
      </c>
      <c r="F988" s="86">
        <v>2010</v>
      </c>
      <c r="G988" s="27" t="s">
        <v>168</v>
      </c>
      <c r="H988" s="28">
        <f>H991+H994+H997</f>
        <v>500</v>
      </c>
      <c r="I988" s="28">
        <f>I991+I994+I997</f>
        <v>500</v>
      </c>
      <c r="J988" s="28">
        <f>J991+J994+J997</f>
        <v>0</v>
      </c>
      <c r="K988" s="28">
        <f>K991+K994+K997</f>
        <v>0</v>
      </c>
      <c r="L988" s="28">
        <f>L991+L994+L997</f>
        <v>0</v>
      </c>
    </row>
    <row r="989" spans="1:12" ht="12.75">
      <c r="A989" s="99"/>
      <c r="B989" s="102"/>
      <c r="C989" s="87"/>
      <c r="D989" s="87"/>
      <c r="E989" s="87"/>
      <c r="F989" s="87"/>
      <c r="G989" s="27" t="s">
        <v>169</v>
      </c>
      <c r="H989" s="28">
        <f>I989+J989+K989+L989</f>
        <v>0</v>
      </c>
      <c r="I989" s="28">
        <f>I992+I995+I998</f>
        <v>0</v>
      </c>
      <c r="J989" s="28">
        <f>J992+J995+J998</f>
        <v>0</v>
      </c>
      <c r="K989" s="28">
        <f>K992+K995+K998</f>
        <v>0</v>
      </c>
      <c r="L989" s="28">
        <f>L992+L995+L998</f>
        <v>0</v>
      </c>
    </row>
    <row r="990" spans="1:12" ht="12.75">
      <c r="A990" s="100"/>
      <c r="B990" s="103"/>
      <c r="C990" s="88"/>
      <c r="D990" s="88"/>
      <c r="E990" s="88"/>
      <c r="F990" s="88"/>
      <c r="G990" s="57" t="s">
        <v>170</v>
      </c>
      <c r="H990" s="58">
        <f>H988+H989</f>
        <v>500</v>
      </c>
      <c r="I990" s="58">
        <f>I988+I989</f>
        <v>500</v>
      </c>
      <c r="J990" s="58">
        <f>J988+J989</f>
        <v>0</v>
      </c>
      <c r="K990" s="58">
        <f>K988+K989</f>
        <v>0</v>
      </c>
      <c r="L990" s="58">
        <f>L988+L989</f>
        <v>0</v>
      </c>
    </row>
    <row r="991" spans="1:12" ht="12.75">
      <c r="A991" s="74" t="s">
        <v>177</v>
      </c>
      <c r="B991" s="75"/>
      <c r="C991" s="75"/>
      <c r="D991" s="75"/>
      <c r="E991" s="75"/>
      <c r="F991" s="76"/>
      <c r="G991" s="27" t="s">
        <v>168</v>
      </c>
      <c r="H991" s="28">
        <f>I991+J991+K991+L991</f>
        <v>200</v>
      </c>
      <c r="I991" s="28">
        <v>200</v>
      </c>
      <c r="J991" s="28"/>
      <c r="K991" s="28"/>
      <c r="L991" s="28"/>
    </row>
    <row r="992" spans="1:12" ht="12.75">
      <c r="A992" s="77"/>
      <c r="B992" s="78"/>
      <c r="C992" s="78"/>
      <c r="D992" s="78"/>
      <c r="E992" s="78"/>
      <c r="F992" s="79"/>
      <c r="G992" s="27" t="s">
        <v>169</v>
      </c>
      <c r="H992" s="28">
        <f>I992+J992+K992+L992</f>
        <v>0</v>
      </c>
      <c r="I992" s="28">
        <v>0</v>
      </c>
      <c r="J992" s="28"/>
      <c r="K992" s="28"/>
      <c r="L992" s="28"/>
    </row>
    <row r="993" spans="1:12" ht="12.75">
      <c r="A993" s="80"/>
      <c r="B993" s="81"/>
      <c r="C993" s="81"/>
      <c r="D993" s="81"/>
      <c r="E993" s="81"/>
      <c r="F993" s="82"/>
      <c r="G993" s="59" t="s">
        <v>170</v>
      </c>
      <c r="H993" s="60">
        <f>H991+H992</f>
        <v>200</v>
      </c>
      <c r="I993" s="60">
        <f>I991+I992</f>
        <v>200</v>
      </c>
      <c r="J993" s="60">
        <f>J991+J992</f>
        <v>0</v>
      </c>
      <c r="K993" s="60">
        <f>K991+K992</f>
        <v>0</v>
      </c>
      <c r="L993" s="60">
        <f>L991+L992</f>
        <v>0</v>
      </c>
    </row>
    <row r="994" spans="1:12" ht="12.75">
      <c r="A994" s="74" t="s">
        <v>176</v>
      </c>
      <c r="B994" s="75"/>
      <c r="C994" s="75"/>
      <c r="D994" s="75"/>
      <c r="E994" s="75"/>
      <c r="F994" s="76"/>
      <c r="G994" s="27" t="s">
        <v>168</v>
      </c>
      <c r="H994" s="28">
        <f>I994+J994+K994+L994</f>
        <v>100</v>
      </c>
      <c r="I994" s="28">
        <v>100</v>
      </c>
      <c r="J994" s="28"/>
      <c r="K994" s="28"/>
      <c r="L994" s="28"/>
    </row>
    <row r="995" spans="1:12" ht="12.75">
      <c r="A995" s="77"/>
      <c r="B995" s="78"/>
      <c r="C995" s="78"/>
      <c r="D995" s="78"/>
      <c r="E995" s="78"/>
      <c r="F995" s="79"/>
      <c r="G995" s="27" t="s">
        <v>169</v>
      </c>
      <c r="H995" s="28">
        <f>I995+J995+K995+L995</f>
        <v>0</v>
      </c>
      <c r="I995" s="28"/>
      <c r="J995" s="28"/>
      <c r="K995" s="28"/>
      <c r="L995" s="28"/>
    </row>
    <row r="996" spans="1:12" ht="12.75">
      <c r="A996" s="80"/>
      <c r="B996" s="81"/>
      <c r="C996" s="81"/>
      <c r="D996" s="81"/>
      <c r="E996" s="81"/>
      <c r="F996" s="82"/>
      <c r="G996" s="59" t="s">
        <v>170</v>
      </c>
      <c r="H996" s="60">
        <f>H994+H995</f>
        <v>100</v>
      </c>
      <c r="I996" s="60">
        <f>I994+I995</f>
        <v>100</v>
      </c>
      <c r="J996" s="60">
        <f>J994+J995</f>
        <v>0</v>
      </c>
      <c r="K996" s="60">
        <f>K994+K995</f>
        <v>0</v>
      </c>
      <c r="L996" s="60">
        <f>L994+L995</f>
        <v>0</v>
      </c>
    </row>
    <row r="997" spans="1:12" ht="12.75">
      <c r="A997" s="74" t="s">
        <v>171</v>
      </c>
      <c r="B997" s="75"/>
      <c r="C997" s="75"/>
      <c r="D997" s="75"/>
      <c r="E997" s="75"/>
      <c r="F997" s="76"/>
      <c r="G997" s="27" t="s">
        <v>168</v>
      </c>
      <c r="H997" s="28">
        <f>I997+J997+K997+L997</f>
        <v>200</v>
      </c>
      <c r="I997" s="28">
        <v>200</v>
      </c>
      <c r="J997" s="28"/>
      <c r="K997" s="28"/>
      <c r="L997" s="28"/>
    </row>
    <row r="998" spans="1:12" ht="12.75">
      <c r="A998" s="77"/>
      <c r="B998" s="78"/>
      <c r="C998" s="78"/>
      <c r="D998" s="78"/>
      <c r="E998" s="78"/>
      <c r="F998" s="79"/>
      <c r="G998" s="27" t="s">
        <v>169</v>
      </c>
      <c r="H998" s="28">
        <f>I998+J998+K998+L998</f>
        <v>0</v>
      </c>
      <c r="I998" s="28"/>
      <c r="J998" s="28"/>
      <c r="K998" s="28"/>
      <c r="L998" s="28"/>
    </row>
    <row r="999" spans="1:12" ht="12.75">
      <c r="A999" s="80"/>
      <c r="B999" s="81"/>
      <c r="C999" s="81"/>
      <c r="D999" s="81"/>
      <c r="E999" s="81"/>
      <c r="F999" s="82"/>
      <c r="G999" s="59" t="s">
        <v>170</v>
      </c>
      <c r="H999" s="60">
        <f>H997+H998</f>
        <v>200</v>
      </c>
      <c r="I999" s="60">
        <f>I997+I998</f>
        <v>200</v>
      </c>
      <c r="J999" s="60">
        <f>J997+J998</f>
        <v>0</v>
      </c>
      <c r="K999" s="60">
        <f>K997+K998</f>
        <v>0</v>
      </c>
      <c r="L999" s="60">
        <f>L997+L998</f>
        <v>0</v>
      </c>
    </row>
    <row r="1000" spans="1:12" ht="12.75">
      <c r="A1000" s="89" t="s">
        <v>7</v>
      </c>
      <c r="B1000" s="90"/>
      <c r="C1000" s="91"/>
      <c r="D1000" s="86" t="s">
        <v>149</v>
      </c>
      <c r="E1000" s="86">
        <v>2008</v>
      </c>
      <c r="F1000" s="86">
        <v>2011</v>
      </c>
      <c r="G1000" s="27" t="s">
        <v>168</v>
      </c>
      <c r="H1000" s="28">
        <f>H1003+H1006+H1009</f>
        <v>12910</v>
      </c>
      <c r="I1000" s="28">
        <f>I1003+I1006+I1009+I1012</f>
        <v>12910</v>
      </c>
      <c r="J1000" s="28">
        <f aca="true" t="shared" si="82" ref="J1000:L1001">J1003+J1006+J1009</f>
        <v>0</v>
      </c>
      <c r="K1000" s="28">
        <f t="shared" si="82"/>
        <v>0</v>
      </c>
      <c r="L1000" s="28">
        <f t="shared" si="82"/>
        <v>0</v>
      </c>
    </row>
    <row r="1001" spans="1:12" ht="12.75">
      <c r="A1001" s="92"/>
      <c r="B1001" s="93"/>
      <c r="C1001" s="94"/>
      <c r="D1001" s="87"/>
      <c r="E1001" s="87"/>
      <c r="F1001" s="87"/>
      <c r="G1001" s="27" t="s">
        <v>169</v>
      </c>
      <c r="H1001" s="28">
        <f>I1001+J1001+K1001+L1001</f>
        <v>346</v>
      </c>
      <c r="I1001" s="28">
        <f>I1004+I1007+I1010+I1013</f>
        <v>346</v>
      </c>
      <c r="J1001" s="28">
        <f t="shared" si="82"/>
        <v>0</v>
      </c>
      <c r="K1001" s="28">
        <f t="shared" si="82"/>
        <v>0</v>
      </c>
      <c r="L1001" s="28">
        <f t="shared" si="82"/>
        <v>0</v>
      </c>
    </row>
    <row r="1002" spans="1:12" ht="12.75">
      <c r="A1002" s="95"/>
      <c r="B1002" s="96"/>
      <c r="C1002" s="97"/>
      <c r="D1002" s="88"/>
      <c r="E1002" s="88"/>
      <c r="F1002" s="88"/>
      <c r="G1002" s="57" t="s">
        <v>170</v>
      </c>
      <c r="H1002" s="58">
        <f>H1000+H1001</f>
        <v>13256</v>
      </c>
      <c r="I1002" s="58">
        <f>I1000+I1001</f>
        <v>13256</v>
      </c>
      <c r="J1002" s="58">
        <f>J1000+J1001</f>
        <v>0</v>
      </c>
      <c r="K1002" s="58">
        <f>K1000+K1001</f>
        <v>0</v>
      </c>
      <c r="L1002" s="58">
        <f>L1000+L1001</f>
        <v>0</v>
      </c>
    </row>
    <row r="1003" spans="1:12" ht="12.75">
      <c r="A1003" s="74" t="s">
        <v>177</v>
      </c>
      <c r="B1003" s="75"/>
      <c r="C1003" s="75"/>
      <c r="D1003" s="75"/>
      <c r="E1003" s="75"/>
      <c r="F1003" s="76"/>
      <c r="G1003" s="27" t="s">
        <v>168</v>
      </c>
      <c r="H1003" s="28">
        <f>I1003+J1003+K1003+L1003</f>
        <v>3360</v>
      </c>
      <c r="I1003" s="28">
        <f aca="true" t="shared" si="83" ref="I1003:L1004">I991+I960+I948+I915+I886+I898</f>
        <v>3360</v>
      </c>
      <c r="J1003" s="28">
        <f t="shared" si="83"/>
        <v>0</v>
      </c>
      <c r="K1003" s="28">
        <f t="shared" si="83"/>
        <v>0</v>
      </c>
      <c r="L1003" s="28">
        <f t="shared" si="83"/>
        <v>0</v>
      </c>
    </row>
    <row r="1004" spans="1:12" ht="12.75">
      <c r="A1004" s="77"/>
      <c r="B1004" s="78"/>
      <c r="C1004" s="78"/>
      <c r="D1004" s="78"/>
      <c r="E1004" s="78"/>
      <c r="F1004" s="79"/>
      <c r="G1004" s="27" t="s">
        <v>169</v>
      </c>
      <c r="H1004" s="28">
        <f>I1004+J1004+K1004+L1004</f>
        <v>346</v>
      </c>
      <c r="I1004" s="28">
        <f t="shared" si="83"/>
        <v>346</v>
      </c>
      <c r="J1004" s="28">
        <f t="shared" si="83"/>
        <v>0</v>
      </c>
      <c r="K1004" s="28">
        <f t="shared" si="83"/>
        <v>0</v>
      </c>
      <c r="L1004" s="28">
        <f t="shared" si="83"/>
        <v>0</v>
      </c>
    </row>
    <row r="1005" spans="1:12" ht="12.75">
      <c r="A1005" s="80"/>
      <c r="B1005" s="81"/>
      <c r="C1005" s="81"/>
      <c r="D1005" s="81"/>
      <c r="E1005" s="81"/>
      <c r="F1005" s="82"/>
      <c r="G1005" s="59" t="s">
        <v>170</v>
      </c>
      <c r="H1005" s="60">
        <f>H1003+H1004</f>
        <v>3706</v>
      </c>
      <c r="I1005" s="60">
        <f>I1003+I1004</f>
        <v>3706</v>
      </c>
      <c r="J1005" s="60">
        <f>J1003+J1004</f>
        <v>0</v>
      </c>
      <c r="K1005" s="60">
        <f>K1003+K1004</f>
        <v>0</v>
      </c>
      <c r="L1005" s="60">
        <f>L1003+L1004</f>
        <v>0</v>
      </c>
    </row>
    <row r="1006" spans="1:12" ht="12.75">
      <c r="A1006" s="74" t="s">
        <v>176</v>
      </c>
      <c r="B1006" s="75"/>
      <c r="C1006" s="75"/>
      <c r="D1006" s="75"/>
      <c r="E1006" s="75"/>
      <c r="F1006" s="76"/>
      <c r="G1006" s="27" t="s">
        <v>168</v>
      </c>
      <c r="H1006" s="28">
        <f>I1006+J1006+K1006+L1006</f>
        <v>5650</v>
      </c>
      <c r="I1006" s="28">
        <f aca="true" t="shared" si="84" ref="I1006:L1007">I994+I973+I963+I951+I939+I930+I918+I889+I877+I901</f>
        <v>5650</v>
      </c>
      <c r="J1006" s="28">
        <f t="shared" si="84"/>
        <v>0</v>
      </c>
      <c r="K1006" s="28">
        <f t="shared" si="84"/>
        <v>0</v>
      </c>
      <c r="L1006" s="28">
        <f t="shared" si="84"/>
        <v>0</v>
      </c>
    </row>
    <row r="1007" spans="1:12" ht="12.75">
      <c r="A1007" s="77"/>
      <c r="B1007" s="78"/>
      <c r="C1007" s="78"/>
      <c r="D1007" s="78"/>
      <c r="E1007" s="78"/>
      <c r="F1007" s="79"/>
      <c r="G1007" s="27" t="s">
        <v>169</v>
      </c>
      <c r="H1007" s="28">
        <f>I1007+J1007+K1007+L1007</f>
        <v>-2450</v>
      </c>
      <c r="I1007" s="28">
        <f t="shared" si="84"/>
        <v>-2450</v>
      </c>
      <c r="J1007" s="28">
        <f t="shared" si="84"/>
        <v>0</v>
      </c>
      <c r="K1007" s="28">
        <f t="shared" si="84"/>
        <v>0</v>
      </c>
      <c r="L1007" s="28">
        <f t="shared" si="84"/>
        <v>0</v>
      </c>
    </row>
    <row r="1008" spans="1:12" ht="12.75">
      <c r="A1008" s="80"/>
      <c r="B1008" s="81"/>
      <c r="C1008" s="81"/>
      <c r="D1008" s="81"/>
      <c r="E1008" s="81"/>
      <c r="F1008" s="82"/>
      <c r="G1008" s="59" t="s">
        <v>170</v>
      </c>
      <c r="H1008" s="60">
        <f>H1006+H1007</f>
        <v>3200</v>
      </c>
      <c r="I1008" s="60">
        <f>I1006+I1007</f>
        <v>3200</v>
      </c>
      <c r="J1008" s="60">
        <f>J1006+J1007</f>
        <v>0</v>
      </c>
      <c r="K1008" s="60">
        <f>K1006+K1007</f>
        <v>0</v>
      </c>
      <c r="L1008" s="60">
        <f>L1006+L1007</f>
        <v>0</v>
      </c>
    </row>
    <row r="1009" spans="1:12" ht="12.75">
      <c r="A1009" s="74" t="s">
        <v>171</v>
      </c>
      <c r="B1009" s="75"/>
      <c r="C1009" s="75"/>
      <c r="D1009" s="75"/>
      <c r="E1009" s="75"/>
      <c r="F1009" s="76"/>
      <c r="G1009" s="27" t="s">
        <v>168</v>
      </c>
      <c r="H1009" s="28">
        <f>I1009+J1009+K1009+L1009</f>
        <v>3900</v>
      </c>
      <c r="I1009" s="28">
        <f>I997+I982+I976++I921+I892+I904+I966+I954+I942+I933+I880</f>
        <v>3900</v>
      </c>
      <c r="J1009" s="28">
        <f>J997+J982+J976++J921+J892+J904</f>
        <v>0</v>
      </c>
      <c r="K1009" s="28">
        <f>K997+K982+K976++K921+K892+K904</f>
        <v>0</v>
      </c>
      <c r="L1009" s="28">
        <f>L997+L982+L976++L921+L892+L904</f>
        <v>0</v>
      </c>
    </row>
    <row r="1010" spans="1:12" ht="12.75">
      <c r="A1010" s="77"/>
      <c r="B1010" s="78"/>
      <c r="C1010" s="78"/>
      <c r="D1010" s="78"/>
      <c r="E1010" s="78"/>
      <c r="F1010" s="79"/>
      <c r="G1010" s="27" t="s">
        <v>169</v>
      </c>
      <c r="H1010" s="28">
        <f>I1010+J1010+K1010+L1010</f>
        <v>0</v>
      </c>
      <c r="I1010" s="28">
        <f>I998+I983+I977+I922+I893+I905+I967+I955+I943+I934+I881</f>
        <v>0</v>
      </c>
      <c r="J1010" s="28">
        <f>J998+J983+J977+J922+J893</f>
        <v>0</v>
      </c>
      <c r="K1010" s="28">
        <f>K998+K983+K977+K922+K893</f>
        <v>0</v>
      </c>
      <c r="L1010" s="28">
        <f>L998+L983+L977+L922+L893</f>
        <v>0</v>
      </c>
    </row>
    <row r="1011" spans="1:12" ht="12.75">
      <c r="A1011" s="80"/>
      <c r="B1011" s="81"/>
      <c r="C1011" s="81"/>
      <c r="D1011" s="81"/>
      <c r="E1011" s="81"/>
      <c r="F1011" s="82"/>
      <c r="G1011" s="59" t="s">
        <v>170</v>
      </c>
      <c r="H1011" s="60">
        <f>H1009+H1010</f>
        <v>3900</v>
      </c>
      <c r="I1011" s="60">
        <f>I1009+I1010</f>
        <v>3900</v>
      </c>
      <c r="J1011" s="60">
        <f>J1009+J1010</f>
        <v>0</v>
      </c>
      <c r="K1011" s="60">
        <f>K1009+K1010</f>
        <v>0</v>
      </c>
      <c r="L1011" s="60">
        <f>L1009+L1010</f>
        <v>0</v>
      </c>
    </row>
    <row r="1012" spans="1:12" ht="12.75">
      <c r="A1012" s="74" t="s">
        <v>274</v>
      </c>
      <c r="B1012" s="75"/>
      <c r="C1012" s="75"/>
      <c r="D1012" s="75"/>
      <c r="E1012" s="75"/>
      <c r="F1012" s="76"/>
      <c r="G1012" s="27" t="s">
        <v>168</v>
      </c>
      <c r="H1012" s="28">
        <f>I1012+J1012+K1012+L1012</f>
        <v>0</v>
      </c>
      <c r="I1012" s="28">
        <f>I985+I924+I907</f>
        <v>0</v>
      </c>
      <c r="J1012" s="28">
        <f>J1000+J985+J979++J924+J895+J907</f>
        <v>0</v>
      </c>
      <c r="K1012" s="28">
        <f>K1000+K985+K979++K924+K895+K907</f>
        <v>0</v>
      </c>
      <c r="L1012" s="28">
        <f>L1000+L985+L979++L924+L895+L907</f>
        <v>0</v>
      </c>
    </row>
    <row r="1013" spans="1:12" ht="12.75">
      <c r="A1013" s="77"/>
      <c r="B1013" s="78"/>
      <c r="C1013" s="78"/>
      <c r="D1013" s="78"/>
      <c r="E1013" s="78"/>
      <c r="F1013" s="79"/>
      <c r="G1013" s="27" t="s">
        <v>169</v>
      </c>
      <c r="H1013" s="28">
        <f>I1013+J1013+K1013+L1013</f>
        <v>2450</v>
      </c>
      <c r="I1013" s="28">
        <f>I986+I925+I908</f>
        <v>2450</v>
      </c>
      <c r="J1013" s="28"/>
      <c r="K1013" s="28">
        <f>K1001+K986+K980+K925+K896</f>
        <v>0</v>
      </c>
      <c r="L1013" s="28">
        <f>L1001+L986+L980+L925+L896</f>
        <v>0</v>
      </c>
    </row>
    <row r="1014" spans="1:12" ht="12.75">
      <c r="A1014" s="80"/>
      <c r="B1014" s="81"/>
      <c r="C1014" s="81"/>
      <c r="D1014" s="81"/>
      <c r="E1014" s="81"/>
      <c r="F1014" s="82"/>
      <c r="G1014" s="59" t="s">
        <v>170</v>
      </c>
      <c r="H1014" s="60">
        <f>H1012+H1013</f>
        <v>2450</v>
      </c>
      <c r="I1014" s="60">
        <f>I1012+I1013</f>
        <v>2450</v>
      </c>
      <c r="J1014" s="60">
        <f>J1012+J1013</f>
        <v>0</v>
      </c>
      <c r="K1014" s="60">
        <f>K1012+K1013</f>
        <v>0</v>
      </c>
      <c r="L1014" s="60">
        <f>L1012+L1013</f>
        <v>0</v>
      </c>
    </row>
    <row r="1015" spans="1:12" ht="16.5">
      <c r="A1015" s="83" t="s">
        <v>8</v>
      </c>
      <c r="B1015" s="84"/>
      <c r="C1015" s="84"/>
      <c r="D1015" s="84"/>
      <c r="E1015" s="84"/>
      <c r="F1015" s="84"/>
      <c r="G1015" s="84"/>
      <c r="H1015" s="84"/>
      <c r="I1015" s="84"/>
      <c r="J1015" s="84"/>
      <c r="K1015" s="84"/>
      <c r="L1015" s="85"/>
    </row>
    <row r="1016" spans="1:12" ht="16.5">
      <c r="A1016" s="83" t="s">
        <v>26</v>
      </c>
      <c r="B1016" s="84"/>
      <c r="C1016" s="84"/>
      <c r="D1016" s="84"/>
      <c r="E1016" s="84"/>
      <c r="F1016" s="84"/>
      <c r="G1016" s="84"/>
      <c r="H1016" s="84"/>
      <c r="I1016" s="84"/>
      <c r="J1016" s="84"/>
      <c r="K1016" s="84"/>
      <c r="L1016" s="85"/>
    </row>
    <row r="1017" spans="1:12" ht="16.5">
      <c r="A1017" s="83" t="s">
        <v>10</v>
      </c>
      <c r="B1017" s="84"/>
      <c r="C1017" s="84"/>
      <c r="D1017" s="84"/>
      <c r="E1017" s="84"/>
      <c r="F1017" s="84"/>
      <c r="G1017" s="84"/>
      <c r="H1017" s="84"/>
      <c r="I1017" s="84"/>
      <c r="J1017" s="84"/>
      <c r="K1017" s="84"/>
      <c r="L1017" s="85"/>
    </row>
    <row r="1018" spans="1:12" ht="12.75">
      <c r="A1018" s="98">
        <v>71</v>
      </c>
      <c r="B1018" s="101" t="s">
        <v>233</v>
      </c>
      <c r="C1018" s="86" t="s">
        <v>260</v>
      </c>
      <c r="D1018" s="86" t="s">
        <v>149</v>
      </c>
      <c r="E1018" s="86">
        <v>2008</v>
      </c>
      <c r="F1018" s="86">
        <v>2011</v>
      </c>
      <c r="G1018" s="27" t="s">
        <v>168</v>
      </c>
      <c r="H1018" s="28">
        <f>H1021+H1024+H1027</f>
        <v>2300</v>
      </c>
      <c r="I1018" s="28">
        <f>I1021+I1024+I1027+I1030</f>
        <v>2100</v>
      </c>
      <c r="J1018" s="28">
        <f aca="true" t="shared" si="85" ref="J1018:L1019">J1021+J1024+J1027</f>
        <v>200</v>
      </c>
      <c r="K1018" s="28">
        <f t="shared" si="85"/>
        <v>0</v>
      </c>
      <c r="L1018" s="28">
        <f t="shared" si="85"/>
        <v>0</v>
      </c>
    </row>
    <row r="1019" spans="1:12" ht="12.75">
      <c r="A1019" s="99"/>
      <c r="B1019" s="102"/>
      <c r="C1019" s="87"/>
      <c r="D1019" s="87"/>
      <c r="E1019" s="87"/>
      <c r="F1019" s="87"/>
      <c r="G1019" s="27" t="s">
        <v>169</v>
      </c>
      <c r="H1019" s="28">
        <f>I1019+J1019+K1019+L1019</f>
        <v>-800</v>
      </c>
      <c r="I1019" s="28">
        <f>I1022+I1025+I1028+I1031</f>
        <v>-600</v>
      </c>
      <c r="J1019" s="28">
        <f t="shared" si="85"/>
        <v>-200</v>
      </c>
      <c r="K1019" s="28">
        <f t="shared" si="85"/>
        <v>0</v>
      </c>
      <c r="L1019" s="28">
        <f t="shared" si="85"/>
        <v>0</v>
      </c>
    </row>
    <row r="1020" spans="1:12" ht="12.75">
      <c r="A1020" s="100"/>
      <c r="B1020" s="103"/>
      <c r="C1020" s="88"/>
      <c r="D1020" s="88"/>
      <c r="E1020" s="88"/>
      <c r="F1020" s="88"/>
      <c r="G1020" s="57" t="s">
        <v>170</v>
      </c>
      <c r="H1020" s="58">
        <f>H1018+H1019</f>
        <v>1500</v>
      </c>
      <c r="I1020" s="58">
        <f>I1018+I1019</f>
        <v>1500</v>
      </c>
      <c r="J1020" s="58">
        <f>J1018+J1019</f>
        <v>0</v>
      </c>
      <c r="K1020" s="58">
        <f>K1018+K1019</f>
        <v>0</v>
      </c>
      <c r="L1020" s="58">
        <f>L1018+L1019</f>
        <v>0</v>
      </c>
    </row>
    <row r="1021" spans="1:12" ht="12.75">
      <c r="A1021" s="74" t="s">
        <v>177</v>
      </c>
      <c r="B1021" s="75"/>
      <c r="C1021" s="75"/>
      <c r="D1021" s="75"/>
      <c r="E1021" s="75"/>
      <c r="F1021" s="76"/>
      <c r="G1021" s="27" t="s">
        <v>168</v>
      </c>
      <c r="H1021" s="28">
        <f>I1021+J1021+K1021+L1021</f>
        <v>300</v>
      </c>
      <c r="I1021" s="28">
        <v>100</v>
      </c>
      <c r="J1021" s="28">
        <v>200</v>
      </c>
      <c r="K1021" s="28"/>
      <c r="L1021" s="28"/>
    </row>
    <row r="1022" spans="1:12" ht="12.75">
      <c r="A1022" s="77"/>
      <c r="B1022" s="78"/>
      <c r="C1022" s="78"/>
      <c r="D1022" s="78"/>
      <c r="E1022" s="78"/>
      <c r="F1022" s="79"/>
      <c r="G1022" s="27" t="s">
        <v>169</v>
      </c>
      <c r="H1022" s="28">
        <f>I1022+J1022+K1022+L1022</f>
        <v>0</v>
      </c>
      <c r="I1022" s="28">
        <v>200</v>
      </c>
      <c r="J1022" s="28">
        <v>-200</v>
      </c>
      <c r="K1022" s="28"/>
      <c r="L1022" s="28"/>
    </row>
    <row r="1023" spans="1:12" ht="12.75">
      <c r="A1023" s="80"/>
      <c r="B1023" s="81"/>
      <c r="C1023" s="81"/>
      <c r="D1023" s="81"/>
      <c r="E1023" s="81"/>
      <c r="F1023" s="82"/>
      <c r="G1023" s="59" t="s">
        <v>170</v>
      </c>
      <c r="H1023" s="60">
        <f>H1021+H1022</f>
        <v>300</v>
      </c>
      <c r="I1023" s="60">
        <f>I1021+I1022</f>
        <v>300</v>
      </c>
      <c r="J1023" s="60">
        <f>J1021+J1022</f>
        <v>0</v>
      </c>
      <c r="K1023" s="60">
        <f>K1021+K1022</f>
        <v>0</v>
      </c>
      <c r="L1023" s="60">
        <f>L1021+L1022</f>
        <v>0</v>
      </c>
    </row>
    <row r="1024" spans="1:12" ht="12.75">
      <c r="A1024" s="74" t="s">
        <v>176</v>
      </c>
      <c r="B1024" s="75"/>
      <c r="C1024" s="75"/>
      <c r="D1024" s="75"/>
      <c r="E1024" s="75"/>
      <c r="F1024" s="76"/>
      <c r="G1024" s="27" t="s">
        <v>168</v>
      </c>
      <c r="H1024" s="28">
        <f>I1024+J1024+K1024+L1024</f>
        <v>1000</v>
      </c>
      <c r="I1024" s="28">
        <v>1000</v>
      </c>
      <c r="J1024" s="28"/>
      <c r="K1024" s="28"/>
      <c r="L1024" s="28"/>
    </row>
    <row r="1025" spans="1:12" ht="12.75">
      <c r="A1025" s="77"/>
      <c r="B1025" s="78"/>
      <c r="C1025" s="78"/>
      <c r="D1025" s="78"/>
      <c r="E1025" s="78"/>
      <c r="F1025" s="79"/>
      <c r="G1025" s="27" t="s">
        <v>169</v>
      </c>
      <c r="H1025" s="28">
        <f>I1025+J1025+K1025+L1025</f>
        <v>-400</v>
      </c>
      <c r="I1025" s="28">
        <f>-300-100</f>
        <v>-400</v>
      </c>
      <c r="J1025" s="28"/>
      <c r="K1025" s="28"/>
      <c r="L1025" s="28"/>
    </row>
    <row r="1026" spans="1:12" ht="12.75">
      <c r="A1026" s="80"/>
      <c r="B1026" s="81"/>
      <c r="C1026" s="81"/>
      <c r="D1026" s="81"/>
      <c r="E1026" s="81"/>
      <c r="F1026" s="82"/>
      <c r="G1026" s="59" t="s">
        <v>170</v>
      </c>
      <c r="H1026" s="60">
        <f>H1024+H1025</f>
        <v>600</v>
      </c>
      <c r="I1026" s="60">
        <f>I1024+I1025</f>
        <v>600</v>
      </c>
      <c r="J1026" s="60">
        <f>J1024+J1025</f>
        <v>0</v>
      </c>
      <c r="K1026" s="60">
        <f>K1024+K1025</f>
        <v>0</v>
      </c>
      <c r="L1026" s="60">
        <f>L1024+L1025</f>
        <v>0</v>
      </c>
    </row>
    <row r="1027" spans="1:12" ht="12.75">
      <c r="A1027" s="74" t="s">
        <v>171</v>
      </c>
      <c r="B1027" s="75"/>
      <c r="C1027" s="75"/>
      <c r="D1027" s="75"/>
      <c r="E1027" s="75"/>
      <c r="F1027" s="76"/>
      <c r="G1027" s="27" t="s">
        <v>168</v>
      </c>
      <c r="H1027" s="28">
        <f>I1027+J1027+K1027+L1027</f>
        <v>1000</v>
      </c>
      <c r="I1027" s="28">
        <v>1000</v>
      </c>
      <c r="J1027" s="28"/>
      <c r="K1027" s="28"/>
      <c r="L1027" s="28"/>
    </row>
    <row r="1028" spans="1:12" ht="12.75">
      <c r="A1028" s="77"/>
      <c r="B1028" s="78"/>
      <c r="C1028" s="78"/>
      <c r="D1028" s="78"/>
      <c r="E1028" s="78"/>
      <c r="F1028" s="79"/>
      <c r="G1028" s="27" t="s">
        <v>169</v>
      </c>
      <c r="H1028" s="28">
        <f>I1028+J1028+K1028+L1028</f>
        <v>-800</v>
      </c>
      <c r="I1028" s="28">
        <f>-500-300</f>
        <v>-800</v>
      </c>
      <c r="J1028" s="28"/>
      <c r="K1028" s="28"/>
      <c r="L1028" s="28"/>
    </row>
    <row r="1029" spans="1:12" ht="12.75">
      <c r="A1029" s="80"/>
      <c r="B1029" s="81"/>
      <c r="C1029" s="81"/>
      <c r="D1029" s="81"/>
      <c r="E1029" s="81"/>
      <c r="F1029" s="82"/>
      <c r="G1029" s="59" t="s">
        <v>170</v>
      </c>
      <c r="H1029" s="60">
        <f>H1027+H1028</f>
        <v>200</v>
      </c>
      <c r="I1029" s="60">
        <f>I1027+I1028</f>
        <v>200</v>
      </c>
      <c r="J1029" s="60">
        <f>J1027+J1028</f>
        <v>0</v>
      </c>
      <c r="K1029" s="60">
        <f>K1027+K1028</f>
        <v>0</v>
      </c>
      <c r="L1029" s="60">
        <f>L1027+L1028</f>
        <v>0</v>
      </c>
    </row>
    <row r="1030" spans="1:12" ht="12.75">
      <c r="A1030" s="74" t="s">
        <v>274</v>
      </c>
      <c r="B1030" s="75"/>
      <c r="C1030" s="75"/>
      <c r="D1030" s="75"/>
      <c r="E1030" s="75"/>
      <c r="F1030" s="76"/>
      <c r="G1030" s="27" t="s">
        <v>168</v>
      </c>
      <c r="H1030" s="28">
        <f>I1030+J1030+K1030+L1030</f>
        <v>0</v>
      </c>
      <c r="I1030" s="28">
        <v>0</v>
      </c>
      <c r="J1030" s="28"/>
      <c r="K1030" s="28"/>
      <c r="L1030" s="28"/>
    </row>
    <row r="1031" spans="1:12" ht="12.75">
      <c r="A1031" s="77"/>
      <c r="B1031" s="78"/>
      <c r="C1031" s="78"/>
      <c r="D1031" s="78"/>
      <c r="E1031" s="78"/>
      <c r="F1031" s="79"/>
      <c r="G1031" s="27" t="s">
        <v>169</v>
      </c>
      <c r="H1031" s="28">
        <f>I1031+J1031+K1031+L1031</f>
        <v>400</v>
      </c>
      <c r="I1031" s="28">
        <v>400</v>
      </c>
      <c r="J1031" s="28"/>
      <c r="K1031" s="28"/>
      <c r="L1031" s="28"/>
    </row>
    <row r="1032" spans="1:12" ht="12.75">
      <c r="A1032" s="80"/>
      <c r="B1032" s="81"/>
      <c r="C1032" s="81"/>
      <c r="D1032" s="81"/>
      <c r="E1032" s="81"/>
      <c r="F1032" s="82"/>
      <c r="G1032" s="59" t="s">
        <v>170</v>
      </c>
      <c r="H1032" s="60">
        <f>H1030+H1031</f>
        <v>400</v>
      </c>
      <c r="I1032" s="60">
        <f>I1030+I1031</f>
        <v>400</v>
      </c>
      <c r="J1032" s="60">
        <f>J1030+J1031</f>
        <v>0</v>
      </c>
      <c r="K1032" s="60">
        <f>K1030+K1031</f>
        <v>0</v>
      </c>
      <c r="L1032" s="60">
        <f>L1030+L1031</f>
        <v>0</v>
      </c>
    </row>
    <row r="1033" spans="1:12" ht="12.75">
      <c r="A1033" s="98">
        <v>72</v>
      </c>
      <c r="B1033" s="101" t="s">
        <v>233</v>
      </c>
      <c r="C1033" s="86" t="s">
        <v>259</v>
      </c>
      <c r="D1033" s="86" t="s">
        <v>149</v>
      </c>
      <c r="E1033" s="86">
        <v>2008</v>
      </c>
      <c r="F1033" s="86">
        <v>2011</v>
      </c>
      <c r="G1033" s="27" t="s">
        <v>168</v>
      </c>
      <c r="H1033" s="28">
        <f>H1036+H1039+H1042</f>
        <v>0</v>
      </c>
      <c r="I1033" s="28">
        <f>I1036+I1039+I1042+I1045</f>
        <v>0</v>
      </c>
      <c r="J1033" s="28">
        <f aca="true" t="shared" si="86" ref="J1033:L1034">J1036+J1039+J1042</f>
        <v>0</v>
      </c>
      <c r="K1033" s="28">
        <f t="shared" si="86"/>
        <v>0</v>
      </c>
      <c r="L1033" s="28">
        <f t="shared" si="86"/>
        <v>0</v>
      </c>
    </row>
    <row r="1034" spans="1:12" ht="12.75">
      <c r="A1034" s="99"/>
      <c r="B1034" s="102"/>
      <c r="C1034" s="87"/>
      <c r="D1034" s="87"/>
      <c r="E1034" s="87"/>
      <c r="F1034" s="87"/>
      <c r="G1034" s="27" t="s">
        <v>169</v>
      </c>
      <c r="H1034" s="28">
        <f>I1034+J1034+K1034+L1034</f>
        <v>900</v>
      </c>
      <c r="I1034" s="28">
        <f>I1037+I1040+I1043+I1046</f>
        <v>900</v>
      </c>
      <c r="J1034" s="28">
        <f t="shared" si="86"/>
        <v>0</v>
      </c>
      <c r="K1034" s="28">
        <f t="shared" si="86"/>
        <v>0</v>
      </c>
      <c r="L1034" s="28">
        <f t="shared" si="86"/>
        <v>0</v>
      </c>
    </row>
    <row r="1035" spans="1:12" ht="12.75">
      <c r="A1035" s="100"/>
      <c r="B1035" s="103"/>
      <c r="C1035" s="88"/>
      <c r="D1035" s="88"/>
      <c r="E1035" s="88"/>
      <c r="F1035" s="88"/>
      <c r="G1035" s="57" t="s">
        <v>170</v>
      </c>
      <c r="H1035" s="58">
        <f>H1033+H1034</f>
        <v>900</v>
      </c>
      <c r="I1035" s="58">
        <f>I1033+I1034</f>
        <v>900</v>
      </c>
      <c r="J1035" s="58">
        <f>J1033+J1034</f>
        <v>0</v>
      </c>
      <c r="K1035" s="58">
        <f>K1033+K1034</f>
        <v>0</v>
      </c>
      <c r="L1035" s="58">
        <f>L1033+L1034</f>
        <v>0</v>
      </c>
    </row>
    <row r="1036" spans="1:12" ht="12.75">
      <c r="A1036" s="74" t="s">
        <v>177</v>
      </c>
      <c r="B1036" s="75"/>
      <c r="C1036" s="75"/>
      <c r="D1036" s="75"/>
      <c r="E1036" s="75"/>
      <c r="F1036" s="76"/>
      <c r="G1036" s="27" t="s">
        <v>168</v>
      </c>
      <c r="H1036" s="28">
        <f>I1036+J1036+K1036+L1036</f>
        <v>0</v>
      </c>
      <c r="I1036" s="28">
        <v>0</v>
      </c>
      <c r="J1036" s="28">
        <v>0</v>
      </c>
      <c r="K1036" s="28"/>
      <c r="L1036" s="28"/>
    </row>
    <row r="1037" spans="1:12" ht="12.75">
      <c r="A1037" s="77"/>
      <c r="B1037" s="78"/>
      <c r="C1037" s="78"/>
      <c r="D1037" s="78"/>
      <c r="E1037" s="78"/>
      <c r="F1037" s="79"/>
      <c r="G1037" s="27" t="s">
        <v>169</v>
      </c>
      <c r="H1037" s="28">
        <f>I1037+J1037+K1037+L1037</f>
        <v>100</v>
      </c>
      <c r="I1037" s="28">
        <v>100</v>
      </c>
      <c r="J1037" s="28"/>
      <c r="K1037" s="28"/>
      <c r="L1037" s="28"/>
    </row>
    <row r="1038" spans="1:12" ht="12.75">
      <c r="A1038" s="80"/>
      <c r="B1038" s="81"/>
      <c r="C1038" s="81"/>
      <c r="D1038" s="81"/>
      <c r="E1038" s="81"/>
      <c r="F1038" s="82"/>
      <c r="G1038" s="59" t="s">
        <v>170</v>
      </c>
      <c r="H1038" s="60">
        <f>H1036+H1037</f>
        <v>100</v>
      </c>
      <c r="I1038" s="60">
        <f>I1036+I1037</f>
        <v>100</v>
      </c>
      <c r="J1038" s="60">
        <f>J1036+J1037</f>
        <v>0</v>
      </c>
      <c r="K1038" s="60">
        <f>K1036+K1037</f>
        <v>0</v>
      </c>
      <c r="L1038" s="60">
        <f>L1036+L1037</f>
        <v>0</v>
      </c>
    </row>
    <row r="1039" spans="1:12" ht="12.75">
      <c r="A1039" s="74" t="s">
        <v>176</v>
      </c>
      <c r="B1039" s="75"/>
      <c r="C1039" s="75"/>
      <c r="D1039" s="75"/>
      <c r="E1039" s="75"/>
      <c r="F1039" s="76"/>
      <c r="G1039" s="27" t="s">
        <v>168</v>
      </c>
      <c r="H1039" s="28">
        <f>I1039+J1039+K1039+L1039</f>
        <v>0</v>
      </c>
      <c r="I1039" s="28">
        <v>0</v>
      </c>
      <c r="J1039" s="28"/>
      <c r="K1039" s="28"/>
      <c r="L1039" s="28"/>
    </row>
    <row r="1040" spans="1:12" ht="12.75">
      <c r="A1040" s="77"/>
      <c r="B1040" s="78"/>
      <c r="C1040" s="78"/>
      <c r="D1040" s="78"/>
      <c r="E1040" s="78"/>
      <c r="F1040" s="79"/>
      <c r="G1040" s="27" t="s">
        <v>169</v>
      </c>
      <c r="H1040" s="28">
        <f>I1040+J1040+K1040+L1040</f>
        <v>100</v>
      </c>
      <c r="I1040" s="28">
        <f>300-200</f>
        <v>100</v>
      </c>
      <c r="J1040" s="28"/>
      <c r="K1040" s="28"/>
      <c r="L1040" s="28"/>
    </row>
    <row r="1041" spans="1:12" ht="12.75">
      <c r="A1041" s="80"/>
      <c r="B1041" s="81"/>
      <c r="C1041" s="81"/>
      <c r="D1041" s="81"/>
      <c r="E1041" s="81"/>
      <c r="F1041" s="82"/>
      <c r="G1041" s="59" t="s">
        <v>170</v>
      </c>
      <c r="H1041" s="60">
        <f>H1039+H1040</f>
        <v>100</v>
      </c>
      <c r="I1041" s="60">
        <f>I1039+I1040</f>
        <v>100</v>
      </c>
      <c r="J1041" s="60">
        <f>J1039+J1040</f>
        <v>0</v>
      </c>
      <c r="K1041" s="60">
        <f>K1039+K1040</f>
        <v>0</v>
      </c>
      <c r="L1041" s="60">
        <f>L1039+L1040</f>
        <v>0</v>
      </c>
    </row>
    <row r="1042" spans="1:12" ht="12.75">
      <c r="A1042" s="74" t="s">
        <v>171</v>
      </c>
      <c r="B1042" s="75"/>
      <c r="C1042" s="75"/>
      <c r="D1042" s="75"/>
      <c r="E1042" s="75"/>
      <c r="F1042" s="76"/>
      <c r="G1042" s="27" t="s">
        <v>168</v>
      </c>
      <c r="H1042" s="28">
        <f>I1042+J1042+K1042+L1042</f>
        <v>0</v>
      </c>
      <c r="I1042" s="28">
        <v>0</v>
      </c>
      <c r="J1042" s="28"/>
      <c r="K1042" s="28"/>
      <c r="L1042" s="28"/>
    </row>
    <row r="1043" spans="1:12" ht="12.75">
      <c r="A1043" s="77"/>
      <c r="B1043" s="78"/>
      <c r="C1043" s="78"/>
      <c r="D1043" s="78"/>
      <c r="E1043" s="78"/>
      <c r="F1043" s="79"/>
      <c r="G1043" s="27" t="s">
        <v>169</v>
      </c>
      <c r="H1043" s="28">
        <f>I1043+J1043+K1043+L1043</f>
        <v>300</v>
      </c>
      <c r="I1043" s="28">
        <f>500-200</f>
        <v>300</v>
      </c>
      <c r="J1043" s="28"/>
      <c r="K1043" s="28"/>
      <c r="L1043" s="28"/>
    </row>
    <row r="1044" spans="1:12" ht="12.75">
      <c r="A1044" s="80"/>
      <c r="B1044" s="81"/>
      <c r="C1044" s="81"/>
      <c r="D1044" s="81"/>
      <c r="E1044" s="81"/>
      <c r="F1044" s="82"/>
      <c r="G1044" s="59" t="s">
        <v>170</v>
      </c>
      <c r="H1044" s="60">
        <f>H1042+H1043</f>
        <v>300</v>
      </c>
      <c r="I1044" s="60">
        <f>I1042+I1043</f>
        <v>300</v>
      </c>
      <c r="J1044" s="60">
        <f>J1042+J1043</f>
        <v>0</v>
      </c>
      <c r="K1044" s="60">
        <f>K1042+K1043</f>
        <v>0</v>
      </c>
      <c r="L1044" s="60">
        <f>L1042+L1043</f>
        <v>0</v>
      </c>
    </row>
    <row r="1045" spans="1:12" ht="12.75">
      <c r="A1045" s="74" t="s">
        <v>274</v>
      </c>
      <c r="B1045" s="75"/>
      <c r="C1045" s="75"/>
      <c r="D1045" s="75"/>
      <c r="E1045" s="75"/>
      <c r="F1045" s="76"/>
      <c r="G1045" s="27" t="s">
        <v>168</v>
      </c>
      <c r="H1045" s="28">
        <f>I1045+J1045+K1045+L1045</f>
        <v>0</v>
      </c>
      <c r="I1045" s="28">
        <v>0</v>
      </c>
      <c r="J1045" s="28"/>
      <c r="K1045" s="28"/>
      <c r="L1045" s="28"/>
    </row>
    <row r="1046" spans="1:12" ht="12.75">
      <c r="A1046" s="77"/>
      <c r="B1046" s="78"/>
      <c r="C1046" s="78"/>
      <c r="D1046" s="78"/>
      <c r="E1046" s="78"/>
      <c r="F1046" s="79"/>
      <c r="G1046" s="27" t="s">
        <v>169</v>
      </c>
      <c r="H1046" s="28">
        <f>I1046+J1046+K1046+L1046</f>
        <v>400</v>
      </c>
      <c r="I1046" s="28">
        <v>400</v>
      </c>
      <c r="J1046" s="28"/>
      <c r="K1046" s="28"/>
      <c r="L1046" s="28"/>
    </row>
    <row r="1047" spans="1:12" ht="12.75">
      <c r="A1047" s="80"/>
      <c r="B1047" s="81"/>
      <c r="C1047" s="81"/>
      <c r="D1047" s="81"/>
      <c r="E1047" s="81"/>
      <c r="F1047" s="82"/>
      <c r="G1047" s="59" t="s">
        <v>170</v>
      </c>
      <c r="H1047" s="60">
        <f>H1045+H1046</f>
        <v>400</v>
      </c>
      <c r="I1047" s="60">
        <f>I1045+I1046</f>
        <v>400</v>
      </c>
      <c r="J1047" s="60">
        <f>J1045+J1046</f>
        <v>0</v>
      </c>
      <c r="K1047" s="60">
        <f>K1045+K1046</f>
        <v>0</v>
      </c>
      <c r="L1047" s="60">
        <f>L1045+L1046</f>
        <v>0</v>
      </c>
    </row>
    <row r="1048" spans="1:12" ht="12.75">
      <c r="A1048" s="98">
        <v>73</v>
      </c>
      <c r="B1048" s="101" t="s">
        <v>233</v>
      </c>
      <c r="C1048" s="86" t="s">
        <v>52</v>
      </c>
      <c r="D1048" s="86" t="s">
        <v>149</v>
      </c>
      <c r="E1048" s="86">
        <v>2007</v>
      </c>
      <c r="F1048" s="86">
        <v>2008</v>
      </c>
      <c r="G1048" s="27" t="s">
        <v>168</v>
      </c>
      <c r="H1048" s="28">
        <f>H1051</f>
        <v>200</v>
      </c>
      <c r="I1048" s="28">
        <f>I1051</f>
        <v>200</v>
      </c>
      <c r="J1048" s="28">
        <f>J1051</f>
        <v>0</v>
      </c>
      <c r="K1048" s="28">
        <f>K1051</f>
        <v>0</v>
      </c>
      <c r="L1048" s="28">
        <f>L1051</f>
        <v>0</v>
      </c>
    </row>
    <row r="1049" spans="1:12" ht="12.75">
      <c r="A1049" s="99"/>
      <c r="B1049" s="102"/>
      <c r="C1049" s="87"/>
      <c r="D1049" s="87"/>
      <c r="E1049" s="87"/>
      <c r="F1049" s="87"/>
      <c r="G1049" s="27" t="s">
        <v>169</v>
      </c>
      <c r="H1049" s="28">
        <f>I1049+J1049+K1049+L1049</f>
        <v>-20</v>
      </c>
      <c r="I1049" s="28">
        <f>I1052</f>
        <v>-20</v>
      </c>
      <c r="J1049" s="28">
        <f>J1052</f>
        <v>0</v>
      </c>
      <c r="K1049" s="28">
        <f>K1052</f>
        <v>0</v>
      </c>
      <c r="L1049" s="28">
        <f>L1052</f>
        <v>0</v>
      </c>
    </row>
    <row r="1050" spans="1:12" ht="12.75">
      <c r="A1050" s="100"/>
      <c r="B1050" s="103"/>
      <c r="C1050" s="88"/>
      <c r="D1050" s="88"/>
      <c r="E1050" s="88"/>
      <c r="F1050" s="88"/>
      <c r="G1050" s="57" t="s">
        <v>170</v>
      </c>
      <c r="H1050" s="58">
        <f>H1048+H1049</f>
        <v>180</v>
      </c>
      <c r="I1050" s="58">
        <f>I1048+I1049</f>
        <v>180</v>
      </c>
      <c r="J1050" s="58">
        <f>J1048+J1049</f>
        <v>0</v>
      </c>
      <c r="K1050" s="58">
        <f>K1048+K1049</f>
        <v>0</v>
      </c>
      <c r="L1050" s="58">
        <f>L1048+L1049</f>
        <v>0</v>
      </c>
    </row>
    <row r="1051" spans="1:12" ht="12.75">
      <c r="A1051" s="74" t="s">
        <v>177</v>
      </c>
      <c r="B1051" s="75"/>
      <c r="C1051" s="75"/>
      <c r="D1051" s="75"/>
      <c r="E1051" s="75"/>
      <c r="F1051" s="76"/>
      <c r="G1051" s="27" t="s">
        <v>168</v>
      </c>
      <c r="H1051" s="28">
        <f>I1051+J1051+K1051+L1051</f>
        <v>200</v>
      </c>
      <c r="I1051" s="28">
        <v>200</v>
      </c>
      <c r="J1051" s="28"/>
      <c r="K1051" s="28"/>
      <c r="L1051" s="28"/>
    </row>
    <row r="1052" spans="1:12" ht="12.75">
      <c r="A1052" s="77"/>
      <c r="B1052" s="78"/>
      <c r="C1052" s="78"/>
      <c r="D1052" s="78"/>
      <c r="E1052" s="78"/>
      <c r="F1052" s="79"/>
      <c r="G1052" s="27" t="s">
        <v>169</v>
      </c>
      <c r="H1052" s="28">
        <f>I1052+J1052+K1052+L1052</f>
        <v>-20</v>
      </c>
      <c r="I1052" s="28">
        <v>-20</v>
      </c>
      <c r="J1052" s="28"/>
      <c r="K1052" s="28"/>
      <c r="L1052" s="28"/>
    </row>
    <row r="1053" spans="1:12" ht="12.75">
      <c r="A1053" s="80"/>
      <c r="B1053" s="81"/>
      <c r="C1053" s="81"/>
      <c r="D1053" s="81"/>
      <c r="E1053" s="81"/>
      <c r="F1053" s="82"/>
      <c r="G1053" s="59" t="s">
        <v>170</v>
      </c>
      <c r="H1053" s="60">
        <f>H1051+H1052</f>
        <v>180</v>
      </c>
      <c r="I1053" s="60">
        <f>I1051+I1052</f>
        <v>180</v>
      </c>
      <c r="J1053" s="60">
        <f>J1051+J1052</f>
        <v>0</v>
      </c>
      <c r="K1053" s="60">
        <f>K1051+K1052</f>
        <v>0</v>
      </c>
      <c r="L1053" s="60">
        <f>L1051+L1052</f>
        <v>0</v>
      </c>
    </row>
    <row r="1054" spans="1:12" ht="12.75">
      <c r="A1054" s="89" t="s">
        <v>13</v>
      </c>
      <c r="B1054" s="90"/>
      <c r="C1054" s="91"/>
      <c r="D1054" s="86" t="s">
        <v>149</v>
      </c>
      <c r="E1054" s="86">
        <v>2008</v>
      </c>
      <c r="F1054" s="86">
        <v>2011</v>
      </c>
      <c r="G1054" s="27" t="s">
        <v>168</v>
      </c>
      <c r="H1054" s="28">
        <f>H1057+H1060+H1063</f>
        <v>2500</v>
      </c>
      <c r="I1054" s="28">
        <f>I1057+I1060+I1063+I1066</f>
        <v>2300</v>
      </c>
      <c r="J1054" s="28">
        <f>J1057+J1060+J1063</f>
        <v>200</v>
      </c>
      <c r="K1054" s="28">
        <f>K1057+K1060+K1063</f>
        <v>0</v>
      </c>
      <c r="L1054" s="28">
        <f>L1057+L1060+L1063</f>
        <v>0</v>
      </c>
    </row>
    <row r="1055" spans="1:12" ht="12.75">
      <c r="A1055" s="92"/>
      <c r="B1055" s="93"/>
      <c r="C1055" s="94"/>
      <c r="D1055" s="87"/>
      <c r="E1055" s="87"/>
      <c r="F1055" s="87"/>
      <c r="G1055" s="27" t="s">
        <v>169</v>
      </c>
      <c r="H1055" s="28">
        <f>I1055+J1055+K1055+L1055</f>
        <v>80</v>
      </c>
      <c r="I1055" s="28">
        <f>I1058+I1061+I1064+I1067</f>
        <v>280</v>
      </c>
      <c r="J1055" s="28">
        <f>J1058+J1061+J1064</f>
        <v>-200</v>
      </c>
      <c r="K1055" s="28"/>
      <c r="L1055" s="28"/>
    </row>
    <row r="1056" spans="1:12" ht="12.75">
      <c r="A1056" s="95"/>
      <c r="B1056" s="96"/>
      <c r="C1056" s="97"/>
      <c r="D1056" s="88"/>
      <c r="E1056" s="88"/>
      <c r="F1056" s="88"/>
      <c r="G1056" s="57" t="s">
        <v>170</v>
      </c>
      <c r="H1056" s="58">
        <f>H1054+H1055</f>
        <v>2580</v>
      </c>
      <c r="I1056" s="58">
        <f>I1054+I1055</f>
        <v>2580</v>
      </c>
      <c r="J1056" s="58">
        <f>J1054+J1055</f>
        <v>0</v>
      </c>
      <c r="K1056" s="58">
        <f>K1054+K1055</f>
        <v>0</v>
      </c>
      <c r="L1056" s="58"/>
    </row>
    <row r="1057" spans="1:12" ht="12.75">
      <c r="A1057" s="74" t="s">
        <v>177</v>
      </c>
      <c r="B1057" s="75"/>
      <c r="C1057" s="75"/>
      <c r="D1057" s="75"/>
      <c r="E1057" s="75"/>
      <c r="F1057" s="76"/>
      <c r="G1057" s="27" t="s">
        <v>168</v>
      </c>
      <c r="H1057" s="28">
        <f>I1057+J1057+K1057+L1057</f>
        <v>500</v>
      </c>
      <c r="I1057" s="28">
        <f aca="true" t="shared" si="87" ref="I1057:L1058">I1051+I1021+I1036</f>
        <v>300</v>
      </c>
      <c r="J1057" s="28">
        <f t="shared" si="87"/>
        <v>200</v>
      </c>
      <c r="K1057" s="28">
        <f t="shared" si="87"/>
        <v>0</v>
      </c>
      <c r="L1057" s="28">
        <f t="shared" si="87"/>
        <v>0</v>
      </c>
    </row>
    <row r="1058" spans="1:12" ht="12.75">
      <c r="A1058" s="77"/>
      <c r="B1058" s="78"/>
      <c r="C1058" s="78"/>
      <c r="D1058" s="78"/>
      <c r="E1058" s="78"/>
      <c r="F1058" s="79"/>
      <c r="G1058" s="27" t="s">
        <v>169</v>
      </c>
      <c r="H1058" s="28">
        <f>I1058+J1058+K1058+L1058</f>
        <v>80</v>
      </c>
      <c r="I1058" s="28">
        <f t="shared" si="87"/>
        <v>280</v>
      </c>
      <c r="J1058" s="28">
        <f t="shared" si="87"/>
        <v>-200</v>
      </c>
      <c r="K1058" s="28">
        <f t="shared" si="87"/>
        <v>0</v>
      </c>
      <c r="L1058" s="28">
        <f t="shared" si="87"/>
        <v>0</v>
      </c>
    </row>
    <row r="1059" spans="1:12" ht="12.75">
      <c r="A1059" s="80"/>
      <c r="B1059" s="81"/>
      <c r="C1059" s="81"/>
      <c r="D1059" s="81"/>
      <c r="E1059" s="81"/>
      <c r="F1059" s="82"/>
      <c r="G1059" s="59" t="s">
        <v>170</v>
      </c>
      <c r="H1059" s="60">
        <f>H1057+H1058</f>
        <v>580</v>
      </c>
      <c r="I1059" s="60">
        <f>I1057+I1058</f>
        <v>580</v>
      </c>
      <c r="J1059" s="60">
        <f>J1057+J1058</f>
        <v>0</v>
      </c>
      <c r="K1059" s="60">
        <f>K1057+K1058</f>
        <v>0</v>
      </c>
      <c r="L1059" s="60">
        <f>L1057+L1058</f>
        <v>0</v>
      </c>
    </row>
    <row r="1060" spans="1:12" ht="12.75">
      <c r="A1060" s="74" t="s">
        <v>176</v>
      </c>
      <c r="B1060" s="75"/>
      <c r="C1060" s="75"/>
      <c r="D1060" s="75"/>
      <c r="E1060" s="75"/>
      <c r="F1060" s="76"/>
      <c r="G1060" s="27" t="s">
        <v>168</v>
      </c>
      <c r="H1060" s="28">
        <f>I1060+J1060+K1060+L1060</f>
        <v>1000</v>
      </c>
      <c r="I1060" s="28">
        <f aca="true" t="shared" si="88" ref="I1060:L1061">I1024+I1039</f>
        <v>1000</v>
      </c>
      <c r="J1060" s="28">
        <f t="shared" si="88"/>
        <v>0</v>
      </c>
      <c r="K1060" s="28">
        <f t="shared" si="88"/>
        <v>0</v>
      </c>
      <c r="L1060" s="28">
        <f t="shared" si="88"/>
        <v>0</v>
      </c>
    </row>
    <row r="1061" spans="1:12" ht="12.75">
      <c r="A1061" s="77"/>
      <c r="B1061" s="78"/>
      <c r="C1061" s="78"/>
      <c r="D1061" s="78"/>
      <c r="E1061" s="78"/>
      <c r="F1061" s="79"/>
      <c r="G1061" s="27" t="s">
        <v>169</v>
      </c>
      <c r="H1061" s="28">
        <f>I1061+J1061+K1061+L1061</f>
        <v>-300</v>
      </c>
      <c r="I1061" s="28">
        <f t="shared" si="88"/>
        <v>-300</v>
      </c>
      <c r="J1061" s="28">
        <f t="shared" si="88"/>
        <v>0</v>
      </c>
      <c r="K1061" s="28">
        <f t="shared" si="88"/>
        <v>0</v>
      </c>
      <c r="L1061" s="28">
        <f t="shared" si="88"/>
        <v>0</v>
      </c>
    </row>
    <row r="1062" spans="1:12" ht="12.75">
      <c r="A1062" s="80"/>
      <c r="B1062" s="81"/>
      <c r="C1062" s="81"/>
      <c r="D1062" s="81"/>
      <c r="E1062" s="81"/>
      <c r="F1062" s="82"/>
      <c r="G1062" s="59" t="s">
        <v>170</v>
      </c>
      <c r="H1062" s="60">
        <f>H1060+H1061</f>
        <v>700</v>
      </c>
      <c r="I1062" s="60">
        <f>I1060+I1061</f>
        <v>700</v>
      </c>
      <c r="J1062" s="60">
        <f>J1060+J1061</f>
        <v>0</v>
      </c>
      <c r="K1062" s="60">
        <f>K1060+K1061</f>
        <v>0</v>
      </c>
      <c r="L1062" s="60">
        <f>L1060+L1061</f>
        <v>0</v>
      </c>
    </row>
    <row r="1063" spans="1:12" ht="12.75">
      <c r="A1063" s="74" t="s">
        <v>171</v>
      </c>
      <c r="B1063" s="75"/>
      <c r="C1063" s="75"/>
      <c r="D1063" s="75"/>
      <c r="E1063" s="75"/>
      <c r="F1063" s="76"/>
      <c r="G1063" s="27" t="s">
        <v>168</v>
      </c>
      <c r="H1063" s="28">
        <f>I1063+J1063+K1063+L1063</f>
        <v>1000</v>
      </c>
      <c r="I1063" s="28">
        <f aca="true" t="shared" si="89" ref="I1063:L1064">I1027+I1042</f>
        <v>1000</v>
      </c>
      <c r="J1063" s="28">
        <f t="shared" si="89"/>
        <v>0</v>
      </c>
      <c r="K1063" s="28">
        <f t="shared" si="89"/>
        <v>0</v>
      </c>
      <c r="L1063" s="28">
        <f t="shared" si="89"/>
        <v>0</v>
      </c>
    </row>
    <row r="1064" spans="1:12" ht="12.75">
      <c r="A1064" s="77"/>
      <c r="B1064" s="78"/>
      <c r="C1064" s="78"/>
      <c r="D1064" s="78"/>
      <c r="E1064" s="78"/>
      <c r="F1064" s="79"/>
      <c r="G1064" s="27" t="s">
        <v>169</v>
      </c>
      <c r="H1064" s="28">
        <f>I1064+J1064+K1064+L1064</f>
        <v>-500</v>
      </c>
      <c r="I1064" s="28">
        <f t="shared" si="89"/>
        <v>-500</v>
      </c>
      <c r="J1064" s="28">
        <f t="shared" si="89"/>
        <v>0</v>
      </c>
      <c r="K1064" s="28">
        <f t="shared" si="89"/>
        <v>0</v>
      </c>
      <c r="L1064" s="28">
        <f t="shared" si="89"/>
        <v>0</v>
      </c>
    </row>
    <row r="1065" spans="1:12" ht="12.75">
      <c r="A1065" s="80"/>
      <c r="B1065" s="81"/>
      <c r="C1065" s="81"/>
      <c r="D1065" s="81"/>
      <c r="E1065" s="81"/>
      <c r="F1065" s="82"/>
      <c r="G1065" s="59" t="s">
        <v>170</v>
      </c>
      <c r="H1065" s="60">
        <f>H1063+H1064</f>
        <v>500</v>
      </c>
      <c r="I1065" s="60">
        <f>I1063+I1064</f>
        <v>500</v>
      </c>
      <c r="J1065" s="60">
        <f>J1063+J1064</f>
        <v>0</v>
      </c>
      <c r="K1065" s="60">
        <f>K1063+K1064</f>
        <v>0</v>
      </c>
      <c r="L1065" s="60">
        <f>L1063+L1064</f>
        <v>0</v>
      </c>
    </row>
    <row r="1066" spans="1:12" ht="12.75">
      <c r="A1066" s="74" t="s">
        <v>274</v>
      </c>
      <c r="B1066" s="75"/>
      <c r="C1066" s="75"/>
      <c r="D1066" s="75"/>
      <c r="E1066" s="75"/>
      <c r="F1066" s="76"/>
      <c r="G1066" s="27" t="s">
        <v>168</v>
      </c>
      <c r="H1066" s="28">
        <f>I1066+J1066+K1066+L1066</f>
        <v>0</v>
      </c>
      <c r="I1066" s="28">
        <f aca="true" t="shared" si="90" ref="I1066:L1067">I1030+I1045</f>
        <v>0</v>
      </c>
      <c r="J1066" s="28">
        <f t="shared" si="90"/>
        <v>0</v>
      </c>
      <c r="K1066" s="28">
        <f t="shared" si="90"/>
        <v>0</v>
      </c>
      <c r="L1066" s="28">
        <f t="shared" si="90"/>
        <v>0</v>
      </c>
    </row>
    <row r="1067" spans="1:12" ht="12.75">
      <c r="A1067" s="77"/>
      <c r="B1067" s="78"/>
      <c r="C1067" s="78"/>
      <c r="D1067" s="78"/>
      <c r="E1067" s="78"/>
      <c r="F1067" s="79"/>
      <c r="G1067" s="27" t="s">
        <v>169</v>
      </c>
      <c r="H1067" s="28">
        <f>I1067+J1067+K1067+L1067</f>
        <v>800</v>
      </c>
      <c r="I1067" s="28">
        <f t="shared" si="90"/>
        <v>800</v>
      </c>
      <c r="J1067" s="28">
        <f t="shared" si="90"/>
        <v>0</v>
      </c>
      <c r="K1067" s="28">
        <f t="shared" si="90"/>
        <v>0</v>
      </c>
      <c r="L1067" s="28">
        <f t="shared" si="90"/>
        <v>0</v>
      </c>
    </row>
    <row r="1068" spans="1:12" ht="12.75">
      <c r="A1068" s="80"/>
      <c r="B1068" s="81"/>
      <c r="C1068" s="81"/>
      <c r="D1068" s="81"/>
      <c r="E1068" s="81"/>
      <c r="F1068" s="82"/>
      <c r="G1068" s="59" t="s">
        <v>170</v>
      </c>
      <c r="H1068" s="60">
        <f>H1066+H1067</f>
        <v>800</v>
      </c>
      <c r="I1068" s="60">
        <f>I1066+I1067</f>
        <v>800</v>
      </c>
      <c r="J1068" s="60">
        <f>J1066+J1067</f>
        <v>0</v>
      </c>
      <c r="K1068" s="60">
        <f>K1066+K1067</f>
        <v>0</v>
      </c>
      <c r="L1068" s="60">
        <f>L1066+L1067</f>
        <v>0</v>
      </c>
    </row>
    <row r="1069" spans="1:12" ht="16.5">
      <c r="A1069" s="83" t="s">
        <v>14</v>
      </c>
      <c r="B1069" s="84"/>
      <c r="C1069" s="84"/>
      <c r="D1069" s="84"/>
      <c r="E1069" s="84"/>
      <c r="F1069" s="84"/>
      <c r="G1069" s="84"/>
      <c r="H1069" s="84"/>
      <c r="I1069" s="84"/>
      <c r="J1069" s="84"/>
      <c r="K1069" s="84"/>
      <c r="L1069" s="85"/>
    </row>
    <row r="1070" spans="1:12" ht="16.5">
      <c r="A1070" s="83" t="s">
        <v>15</v>
      </c>
      <c r="B1070" s="84"/>
      <c r="C1070" s="84"/>
      <c r="D1070" s="84"/>
      <c r="E1070" s="84"/>
      <c r="F1070" s="84"/>
      <c r="G1070" s="84"/>
      <c r="H1070" s="84"/>
      <c r="I1070" s="84"/>
      <c r="J1070" s="84"/>
      <c r="K1070" s="84"/>
      <c r="L1070" s="85"/>
    </row>
    <row r="1071" spans="1:12" ht="12.75">
      <c r="A1071" s="98">
        <v>74</v>
      </c>
      <c r="B1071" s="101" t="s">
        <v>233</v>
      </c>
      <c r="C1071" s="86" t="s">
        <v>71</v>
      </c>
      <c r="D1071" s="86" t="s">
        <v>149</v>
      </c>
      <c r="E1071" s="86">
        <v>2007</v>
      </c>
      <c r="F1071" s="86">
        <v>2008</v>
      </c>
      <c r="G1071" s="27" t="s">
        <v>168</v>
      </c>
      <c r="H1071" s="28">
        <f>H1074</f>
        <v>155</v>
      </c>
      <c r="I1071" s="28">
        <f>I1074</f>
        <v>155</v>
      </c>
      <c r="J1071" s="28">
        <f>J1074</f>
        <v>0</v>
      </c>
      <c r="K1071" s="28">
        <f>K1074</f>
        <v>0</v>
      </c>
      <c r="L1071" s="28">
        <f>L1074</f>
        <v>0</v>
      </c>
    </row>
    <row r="1072" spans="1:12" ht="12.75">
      <c r="A1072" s="99"/>
      <c r="B1072" s="102"/>
      <c r="C1072" s="87"/>
      <c r="D1072" s="87"/>
      <c r="E1072" s="87"/>
      <c r="F1072" s="87"/>
      <c r="G1072" s="27" t="s">
        <v>169</v>
      </c>
      <c r="H1072" s="28">
        <f>I1072+J1072+K1072+L1072</f>
        <v>50</v>
      </c>
      <c r="I1072" s="28">
        <f>I1075</f>
        <v>50</v>
      </c>
      <c r="J1072" s="28">
        <f>J1075</f>
        <v>0</v>
      </c>
      <c r="K1072" s="28">
        <f>K1075</f>
        <v>0</v>
      </c>
      <c r="L1072" s="28">
        <f>L1075</f>
        <v>0</v>
      </c>
    </row>
    <row r="1073" spans="1:12" ht="12.75">
      <c r="A1073" s="100"/>
      <c r="B1073" s="103"/>
      <c r="C1073" s="88"/>
      <c r="D1073" s="88"/>
      <c r="E1073" s="88"/>
      <c r="F1073" s="88"/>
      <c r="G1073" s="57" t="s">
        <v>170</v>
      </c>
      <c r="H1073" s="58">
        <f>H1071+H1072</f>
        <v>205</v>
      </c>
      <c r="I1073" s="58">
        <f>I1071+I1072</f>
        <v>205</v>
      </c>
      <c r="J1073" s="58">
        <f>J1071+J1072</f>
        <v>0</v>
      </c>
      <c r="K1073" s="58">
        <f>K1071+K1072</f>
        <v>0</v>
      </c>
      <c r="L1073" s="58">
        <f>L1071+L1072</f>
        <v>0</v>
      </c>
    </row>
    <row r="1074" spans="1:12" ht="12.75">
      <c r="A1074" s="74" t="s">
        <v>177</v>
      </c>
      <c r="B1074" s="75"/>
      <c r="C1074" s="75"/>
      <c r="D1074" s="75"/>
      <c r="E1074" s="75"/>
      <c r="F1074" s="76"/>
      <c r="G1074" s="27" t="s">
        <v>168</v>
      </c>
      <c r="H1074" s="28">
        <f>I1074+J1074+K1074+L1074</f>
        <v>155</v>
      </c>
      <c r="I1074" s="28">
        <v>155</v>
      </c>
      <c r="J1074" s="28"/>
      <c r="K1074" s="28"/>
      <c r="L1074" s="28"/>
    </row>
    <row r="1075" spans="1:12" ht="12.75">
      <c r="A1075" s="77"/>
      <c r="B1075" s="78"/>
      <c r="C1075" s="78"/>
      <c r="D1075" s="78"/>
      <c r="E1075" s="78"/>
      <c r="F1075" s="79"/>
      <c r="G1075" s="27" t="s">
        <v>169</v>
      </c>
      <c r="H1075" s="28">
        <f>I1075+J1075+K1075+L1075</f>
        <v>50</v>
      </c>
      <c r="I1075" s="28">
        <v>50</v>
      </c>
      <c r="J1075" s="28"/>
      <c r="K1075" s="28"/>
      <c r="L1075" s="28"/>
    </row>
    <row r="1076" spans="1:12" ht="12.75">
      <c r="A1076" s="80"/>
      <c r="B1076" s="81"/>
      <c r="C1076" s="81"/>
      <c r="D1076" s="81"/>
      <c r="E1076" s="81"/>
      <c r="F1076" s="82"/>
      <c r="G1076" s="59" t="s">
        <v>170</v>
      </c>
      <c r="H1076" s="60">
        <f>H1074+H1075</f>
        <v>205</v>
      </c>
      <c r="I1076" s="60">
        <f>I1074+I1075</f>
        <v>205</v>
      </c>
      <c r="J1076" s="60">
        <f>J1074+J1075</f>
        <v>0</v>
      </c>
      <c r="K1076" s="60">
        <f>K1074+K1075</f>
        <v>0</v>
      </c>
      <c r="L1076" s="60">
        <f>L1074+L1075</f>
        <v>0</v>
      </c>
    </row>
    <row r="1077" spans="1:12" ht="12.75">
      <c r="A1077" s="98">
        <v>75</v>
      </c>
      <c r="B1077" s="101" t="s">
        <v>233</v>
      </c>
      <c r="C1077" s="86" t="s">
        <v>127</v>
      </c>
      <c r="D1077" s="86" t="s">
        <v>149</v>
      </c>
      <c r="E1077" s="86">
        <v>2007</v>
      </c>
      <c r="F1077" s="86">
        <v>2009</v>
      </c>
      <c r="G1077" s="27" t="s">
        <v>168</v>
      </c>
      <c r="H1077" s="28">
        <f>H1080+H1083</f>
        <v>2150</v>
      </c>
      <c r="I1077" s="28">
        <f>I1080+I1083</f>
        <v>2150</v>
      </c>
      <c r="J1077" s="28">
        <f>J1080+J1083</f>
        <v>0</v>
      </c>
      <c r="K1077" s="28">
        <f>K1080+K1083</f>
        <v>0</v>
      </c>
      <c r="L1077" s="28">
        <f>L1080+L1083</f>
        <v>0</v>
      </c>
    </row>
    <row r="1078" spans="1:12" ht="12.75">
      <c r="A1078" s="99"/>
      <c r="B1078" s="102"/>
      <c r="C1078" s="87"/>
      <c r="D1078" s="87"/>
      <c r="E1078" s="87"/>
      <c r="F1078" s="87"/>
      <c r="G1078" s="27" t="s">
        <v>169</v>
      </c>
      <c r="H1078" s="28">
        <f>I1078+J1078+K1078+L1078</f>
        <v>0</v>
      </c>
      <c r="I1078" s="28">
        <f>I1081+I1084</f>
        <v>0</v>
      </c>
      <c r="J1078" s="28">
        <f>J1081+J1084</f>
        <v>0</v>
      </c>
      <c r="K1078" s="28">
        <f>K1081+K1084</f>
        <v>0</v>
      </c>
      <c r="L1078" s="28">
        <f>L1081+L1084</f>
        <v>0</v>
      </c>
    </row>
    <row r="1079" spans="1:12" ht="12.75">
      <c r="A1079" s="100"/>
      <c r="B1079" s="103"/>
      <c r="C1079" s="88"/>
      <c r="D1079" s="88"/>
      <c r="E1079" s="88"/>
      <c r="F1079" s="88"/>
      <c r="G1079" s="57" t="s">
        <v>170</v>
      </c>
      <c r="H1079" s="58">
        <f>H1077+H1078</f>
        <v>2150</v>
      </c>
      <c r="I1079" s="58">
        <f>I1077+I1078</f>
        <v>2150</v>
      </c>
      <c r="J1079" s="58">
        <f>J1077+J1078</f>
        <v>0</v>
      </c>
      <c r="K1079" s="58">
        <f>K1077+K1078</f>
        <v>0</v>
      </c>
      <c r="L1079" s="58">
        <f>L1077+L1078</f>
        <v>0</v>
      </c>
    </row>
    <row r="1080" spans="1:12" ht="12.75">
      <c r="A1080" s="74" t="s">
        <v>177</v>
      </c>
      <c r="B1080" s="75"/>
      <c r="C1080" s="75"/>
      <c r="D1080" s="75"/>
      <c r="E1080" s="75"/>
      <c r="F1080" s="76"/>
      <c r="G1080" s="27" t="s">
        <v>168</v>
      </c>
      <c r="H1080" s="28">
        <f>I1080+J1080+K1080+L1080</f>
        <v>150</v>
      </c>
      <c r="I1080" s="28">
        <v>150</v>
      </c>
      <c r="J1080" s="28"/>
      <c r="K1080" s="28"/>
      <c r="L1080" s="28"/>
    </row>
    <row r="1081" spans="1:12" ht="12.75">
      <c r="A1081" s="77"/>
      <c r="B1081" s="78"/>
      <c r="C1081" s="78"/>
      <c r="D1081" s="78"/>
      <c r="E1081" s="78"/>
      <c r="F1081" s="79"/>
      <c r="G1081" s="27" t="s">
        <v>169</v>
      </c>
      <c r="H1081" s="28">
        <f>I1081+J1081+K1081+L1081</f>
        <v>0</v>
      </c>
      <c r="I1081" s="28"/>
      <c r="J1081" s="28"/>
      <c r="K1081" s="28"/>
      <c r="L1081" s="28"/>
    </row>
    <row r="1082" spans="1:12" ht="12.75">
      <c r="A1082" s="80"/>
      <c r="B1082" s="81"/>
      <c r="C1082" s="81"/>
      <c r="D1082" s="81"/>
      <c r="E1082" s="81"/>
      <c r="F1082" s="82"/>
      <c r="G1082" s="59" t="s">
        <v>170</v>
      </c>
      <c r="H1082" s="60">
        <f>H1080+H1081</f>
        <v>150</v>
      </c>
      <c r="I1082" s="60">
        <f>I1080+I1081</f>
        <v>150</v>
      </c>
      <c r="J1082" s="60">
        <f>J1080+J1081</f>
        <v>0</v>
      </c>
      <c r="K1082" s="60">
        <f>K1080+K1081</f>
        <v>0</v>
      </c>
      <c r="L1082" s="60">
        <f>L1080+L1081</f>
        <v>0</v>
      </c>
    </row>
    <row r="1083" spans="1:12" ht="12.75">
      <c r="A1083" s="74" t="s">
        <v>176</v>
      </c>
      <c r="B1083" s="75"/>
      <c r="C1083" s="75"/>
      <c r="D1083" s="75"/>
      <c r="E1083" s="75"/>
      <c r="F1083" s="76"/>
      <c r="G1083" s="27" t="s">
        <v>168</v>
      </c>
      <c r="H1083" s="28">
        <f>I1083+J1083+K1083+L1083</f>
        <v>2000</v>
      </c>
      <c r="I1083" s="28">
        <v>2000</v>
      </c>
      <c r="J1083" s="28"/>
      <c r="K1083" s="28"/>
      <c r="L1083" s="28"/>
    </row>
    <row r="1084" spans="1:12" ht="12.75">
      <c r="A1084" s="77"/>
      <c r="B1084" s="78"/>
      <c r="C1084" s="78"/>
      <c r="D1084" s="78"/>
      <c r="E1084" s="78"/>
      <c r="F1084" s="79"/>
      <c r="G1084" s="27" t="s">
        <v>169</v>
      </c>
      <c r="H1084" s="28">
        <f>I1084+J1084+K1084+L1084</f>
        <v>0</v>
      </c>
      <c r="I1084" s="28"/>
      <c r="J1084" s="28"/>
      <c r="K1084" s="28"/>
      <c r="L1084" s="28"/>
    </row>
    <row r="1085" spans="1:12" ht="12.75">
      <c r="A1085" s="80"/>
      <c r="B1085" s="81"/>
      <c r="C1085" s="81"/>
      <c r="D1085" s="81"/>
      <c r="E1085" s="81"/>
      <c r="F1085" s="82"/>
      <c r="G1085" s="59" t="s">
        <v>170</v>
      </c>
      <c r="H1085" s="60">
        <f>H1083+H1084</f>
        <v>2000</v>
      </c>
      <c r="I1085" s="60">
        <f>I1083+I1084</f>
        <v>2000</v>
      </c>
      <c r="J1085" s="60">
        <f>J1083+J1084</f>
        <v>0</v>
      </c>
      <c r="K1085" s="60">
        <f>K1083+K1084</f>
        <v>0</v>
      </c>
      <c r="L1085" s="60">
        <f>L1083+L1084</f>
        <v>0</v>
      </c>
    </row>
    <row r="1086" spans="1:12" ht="12.75">
      <c r="A1086" s="98">
        <v>76</v>
      </c>
      <c r="B1086" s="101" t="s">
        <v>233</v>
      </c>
      <c r="C1086" s="86" t="s">
        <v>134</v>
      </c>
      <c r="D1086" s="86" t="s">
        <v>149</v>
      </c>
      <c r="E1086" s="86">
        <v>2007</v>
      </c>
      <c r="F1086" s="86">
        <v>2008</v>
      </c>
      <c r="G1086" s="27" t="s">
        <v>168</v>
      </c>
      <c r="H1086" s="28">
        <f>H1089</f>
        <v>300</v>
      </c>
      <c r="I1086" s="28">
        <f>I1089</f>
        <v>210</v>
      </c>
      <c r="J1086" s="28">
        <f>J1089</f>
        <v>90</v>
      </c>
      <c r="K1086" s="28">
        <f>K1089</f>
        <v>0</v>
      </c>
      <c r="L1086" s="28">
        <f>L1089</f>
        <v>0</v>
      </c>
    </row>
    <row r="1087" spans="1:12" ht="12.75">
      <c r="A1087" s="99"/>
      <c r="B1087" s="102"/>
      <c r="C1087" s="87"/>
      <c r="D1087" s="87"/>
      <c r="E1087" s="87"/>
      <c r="F1087" s="87"/>
      <c r="G1087" s="27" t="s">
        <v>169</v>
      </c>
      <c r="H1087" s="28">
        <f>I1087+J1087+K1087+L1087</f>
        <v>-90</v>
      </c>
      <c r="I1087" s="28">
        <f>I1090</f>
        <v>0</v>
      </c>
      <c r="J1087" s="28">
        <f>J1090</f>
        <v>-90</v>
      </c>
      <c r="K1087" s="28">
        <f>K1090</f>
        <v>0</v>
      </c>
      <c r="L1087" s="28">
        <f>L1090</f>
        <v>0</v>
      </c>
    </row>
    <row r="1088" spans="1:12" ht="12.75">
      <c r="A1088" s="100"/>
      <c r="B1088" s="103"/>
      <c r="C1088" s="88"/>
      <c r="D1088" s="88"/>
      <c r="E1088" s="88"/>
      <c r="F1088" s="88"/>
      <c r="G1088" s="57" t="s">
        <v>170</v>
      </c>
      <c r="H1088" s="58">
        <f>H1086+H1087</f>
        <v>210</v>
      </c>
      <c r="I1088" s="58">
        <f>I1086+I1087</f>
        <v>210</v>
      </c>
      <c r="J1088" s="58">
        <f>J1086+J1087</f>
        <v>0</v>
      </c>
      <c r="K1088" s="58">
        <f>K1086+K1087</f>
        <v>0</v>
      </c>
      <c r="L1088" s="58">
        <f>L1086+L1087</f>
        <v>0</v>
      </c>
    </row>
    <row r="1089" spans="1:12" ht="12.75">
      <c r="A1089" s="74" t="s">
        <v>177</v>
      </c>
      <c r="B1089" s="75"/>
      <c r="C1089" s="75"/>
      <c r="D1089" s="75"/>
      <c r="E1089" s="75"/>
      <c r="F1089" s="76"/>
      <c r="G1089" s="27" t="s">
        <v>168</v>
      </c>
      <c r="H1089" s="28">
        <f>I1089+J1089+K1089+L1089</f>
        <v>300</v>
      </c>
      <c r="I1089" s="28">
        <v>210</v>
      </c>
      <c r="J1089" s="28">
        <v>90</v>
      </c>
      <c r="K1089" s="28"/>
      <c r="L1089" s="28"/>
    </row>
    <row r="1090" spans="1:12" ht="12.75">
      <c r="A1090" s="77"/>
      <c r="B1090" s="78"/>
      <c r="C1090" s="78"/>
      <c r="D1090" s="78"/>
      <c r="E1090" s="78"/>
      <c r="F1090" s="79"/>
      <c r="G1090" s="27" t="s">
        <v>169</v>
      </c>
      <c r="H1090" s="28">
        <f>I1090+J1090+K1090+L1090</f>
        <v>-90</v>
      </c>
      <c r="I1090" s="28">
        <v>0</v>
      </c>
      <c r="J1090" s="28">
        <v>-90</v>
      </c>
      <c r="K1090" s="28"/>
      <c r="L1090" s="28"/>
    </row>
    <row r="1091" spans="1:12" ht="12.75">
      <c r="A1091" s="80"/>
      <c r="B1091" s="81"/>
      <c r="C1091" s="81"/>
      <c r="D1091" s="81"/>
      <c r="E1091" s="81"/>
      <c r="F1091" s="82"/>
      <c r="G1091" s="59" t="s">
        <v>170</v>
      </c>
      <c r="H1091" s="60">
        <f>H1089+H1090</f>
        <v>210</v>
      </c>
      <c r="I1091" s="60">
        <f>I1089+I1090</f>
        <v>210</v>
      </c>
      <c r="J1091" s="60">
        <f>J1089+J1090</f>
        <v>0</v>
      </c>
      <c r="K1091" s="60">
        <f>K1089+K1090</f>
        <v>0</v>
      </c>
      <c r="L1091" s="60">
        <f>L1089+L1090</f>
        <v>0</v>
      </c>
    </row>
    <row r="1092" spans="1:12" ht="12.75">
      <c r="A1092" s="98">
        <v>77</v>
      </c>
      <c r="B1092" s="101" t="s">
        <v>233</v>
      </c>
      <c r="C1092" s="86" t="s">
        <v>135</v>
      </c>
      <c r="D1092" s="86" t="s">
        <v>149</v>
      </c>
      <c r="E1092" s="86">
        <v>2008</v>
      </c>
      <c r="F1092" s="86">
        <v>2009</v>
      </c>
      <c r="G1092" s="27" t="s">
        <v>168</v>
      </c>
      <c r="H1092" s="28">
        <f>H1095+H1098</f>
        <v>550</v>
      </c>
      <c r="I1092" s="28">
        <f>I1095+I1098</f>
        <v>400</v>
      </c>
      <c r="J1092" s="28">
        <f>J1095+J1098</f>
        <v>150</v>
      </c>
      <c r="K1092" s="28">
        <f>K1095+K1098</f>
        <v>0</v>
      </c>
      <c r="L1092" s="28">
        <f>L1095+L1098</f>
        <v>0</v>
      </c>
    </row>
    <row r="1093" spans="1:12" ht="12.75">
      <c r="A1093" s="99"/>
      <c r="B1093" s="102"/>
      <c r="C1093" s="87"/>
      <c r="D1093" s="87"/>
      <c r="E1093" s="87"/>
      <c r="F1093" s="87"/>
      <c r="G1093" s="27" t="s">
        <v>169</v>
      </c>
      <c r="H1093" s="28">
        <f>I1093+J1093+K1093+L1093</f>
        <v>150</v>
      </c>
      <c r="I1093" s="28">
        <f>I1096+I1099</f>
        <v>300</v>
      </c>
      <c r="J1093" s="28">
        <f>J1096+J1099</f>
        <v>-150</v>
      </c>
      <c r="K1093" s="28">
        <f>K1096+K1099</f>
        <v>0</v>
      </c>
      <c r="L1093" s="28">
        <f>L1096+L1099</f>
        <v>0</v>
      </c>
    </row>
    <row r="1094" spans="1:12" ht="12.75">
      <c r="A1094" s="100"/>
      <c r="B1094" s="103"/>
      <c r="C1094" s="88"/>
      <c r="D1094" s="88"/>
      <c r="E1094" s="88"/>
      <c r="F1094" s="88"/>
      <c r="G1094" s="57" t="s">
        <v>170</v>
      </c>
      <c r="H1094" s="58">
        <f>H1092+H1093</f>
        <v>700</v>
      </c>
      <c r="I1094" s="58">
        <f>I1092+I1093</f>
        <v>700</v>
      </c>
      <c r="J1094" s="58">
        <f>J1092+J1093</f>
        <v>0</v>
      </c>
      <c r="K1094" s="58">
        <f>K1092+K1093</f>
        <v>0</v>
      </c>
      <c r="L1094" s="58">
        <f>L1092+L1093</f>
        <v>0</v>
      </c>
    </row>
    <row r="1095" spans="1:12" ht="12.75">
      <c r="A1095" s="74" t="s">
        <v>177</v>
      </c>
      <c r="B1095" s="75"/>
      <c r="C1095" s="75"/>
      <c r="D1095" s="75"/>
      <c r="E1095" s="75"/>
      <c r="F1095" s="76"/>
      <c r="G1095" s="27" t="s">
        <v>168</v>
      </c>
      <c r="H1095" s="28">
        <f>I1095+J1095+K1095+L1095</f>
        <v>250</v>
      </c>
      <c r="I1095" s="28">
        <v>100</v>
      </c>
      <c r="J1095" s="28">
        <v>150</v>
      </c>
      <c r="K1095" s="28"/>
      <c r="L1095" s="28"/>
    </row>
    <row r="1096" spans="1:12" ht="12.75">
      <c r="A1096" s="77"/>
      <c r="B1096" s="78"/>
      <c r="C1096" s="78"/>
      <c r="D1096" s="78"/>
      <c r="E1096" s="78"/>
      <c r="F1096" s="79"/>
      <c r="G1096" s="27" t="s">
        <v>169</v>
      </c>
      <c r="H1096" s="31">
        <f>I1096+J1096</f>
        <v>150</v>
      </c>
      <c r="I1096" s="28">
        <f>100+200</f>
        <v>300</v>
      </c>
      <c r="J1096" s="28">
        <f>50-200</f>
        <v>-150</v>
      </c>
      <c r="K1096" s="28"/>
      <c r="L1096" s="28"/>
    </row>
    <row r="1097" spans="1:12" ht="12.75">
      <c r="A1097" s="80"/>
      <c r="B1097" s="81"/>
      <c r="C1097" s="81"/>
      <c r="D1097" s="81"/>
      <c r="E1097" s="81"/>
      <c r="F1097" s="82"/>
      <c r="G1097" s="59" t="s">
        <v>170</v>
      </c>
      <c r="H1097" s="60">
        <f>H1095+H1096</f>
        <v>400</v>
      </c>
      <c r="I1097" s="60">
        <f>I1095+I1096</f>
        <v>400</v>
      </c>
      <c r="J1097" s="60">
        <f>J1095+J1096</f>
        <v>0</v>
      </c>
      <c r="K1097" s="60">
        <f>K1095+K1096</f>
        <v>0</v>
      </c>
      <c r="L1097" s="60">
        <f>L1095+L1096</f>
        <v>0</v>
      </c>
    </row>
    <row r="1098" spans="1:12" ht="12.75">
      <c r="A1098" s="74" t="s">
        <v>176</v>
      </c>
      <c r="B1098" s="75"/>
      <c r="C1098" s="75"/>
      <c r="D1098" s="75"/>
      <c r="E1098" s="75"/>
      <c r="F1098" s="76"/>
      <c r="G1098" s="27" t="s">
        <v>168</v>
      </c>
      <c r="H1098" s="28">
        <f>I1098+J1098+K1098+L1098</f>
        <v>300</v>
      </c>
      <c r="I1098" s="28">
        <v>300</v>
      </c>
      <c r="J1098" s="28"/>
      <c r="K1098" s="28"/>
      <c r="L1098" s="28"/>
    </row>
    <row r="1099" spans="1:12" ht="12.75">
      <c r="A1099" s="77"/>
      <c r="B1099" s="78"/>
      <c r="C1099" s="78"/>
      <c r="D1099" s="78"/>
      <c r="E1099" s="78"/>
      <c r="F1099" s="79"/>
      <c r="G1099" s="27" t="s">
        <v>169</v>
      </c>
      <c r="H1099" s="28">
        <f>I1099+J1099+K1099+L1099</f>
        <v>0</v>
      </c>
      <c r="I1099" s="28"/>
      <c r="J1099" s="28"/>
      <c r="K1099" s="28"/>
      <c r="L1099" s="28"/>
    </row>
    <row r="1100" spans="1:12" ht="12.75">
      <c r="A1100" s="80"/>
      <c r="B1100" s="81"/>
      <c r="C1100" s="81"/>
      <c r="D1100" s="81"/>
      <c r="E1100" s="81"/>
      <c r="F1100" s="82"/>
      <c r="G1100" s="59" t="s">
        <v>170</v>
      </c>
      <c r="H1100" s="60">
        <f>H1098+H1099</f>
        <v>300</v>
      </c>
      <c r="I1100" s="60">
        <f>I1098+I1099</f>
        <v>300</v>
      </c>
      <c r="J1100" s="60">
        <f>J1098+J1099</f>
        <v>0</v>
      </c>
      <c r="K1100" s="60">
        <f>K1098+K1099</f>
        <v>0</v>
      </c>
      <c r="L1100" s="60">
        <f>L1098+L1099</f>
        <v>0</v>
      </c>
    </row>
    <row r="1101" spans="1:12" ht="12.75">
      <c r="A1101" s="98">
        <v>78</v>
      </c>
      <c r="B1101" s="101" t="s">
        <v>233</v>
      </c>
      <c r="C1101" s="86" t="s">
        <v>128</v>
      </c>
      <c r="D1101" s="86" t="s">
        <v>149</v>
      </c>
      <c r="E1101" s="86">
        <v>2010</v>
      </c>
      <c r="F1101" s="86">
        <v>2011</v>
      </c>
      <c r="G1101" s="27" t="s">
        <v>168</v>
      </c>
      <c r="H1101" s="28">
        <f>H1104</f>
        <v>100</v>
      </c>
      <c r="I1101" s="28">
        <f>I1104+I1107</f>
        <v>100</v>
      </c>
      <c r="J1101" s="28">
        <f aca="true" t="shared" si="91" ref="J1101:L1102">J1104</f>
        <v>0</v>
      </c>
      <c r="K1101" s="28">
        <f t="shared" si="91"/>
        <v>0</v>
      </c>
      <c r="L1101" s="28">
        <f t="shared" si="91"/>
        <v>0</v>
      </c>
    </row>
    <row r="1102" spans="1:12" ht="12.75">
      <c r="A1102" s="99"/>
      <c r="B1102" s="102"/>
      <c r="C1102" s="87"/>
      <c r="D1102" s="87"/>
      <c r="E1102" s="87"/>
      <c r="F1102" s="87"/>
      <c r="G1102" s="27" t="s">
        <v>169</v>
      </c>
      <c r="H1102" s="28">
        <f>I1102+J1102+K1102+L1102</f>
        <v>0</v>
      </c>
      <c r="I1102" s="28">
        <f>I1105+I1108</f>
        <v>0</v>
      </c>
      <c r="J1102" s="28">
        <f t="shared" si="91"/>
        <v>0</v>
      </c>
      <c r="K1102" s="28">
        <f t="shared" si="91"/>
        <v>0</v>
      </c>
      <c r="L1102" s="28">
        <f t="shared" si="91"/>
        <v>0</v>
      </c>
    </row>
    <row r="1103" spans="1:12" ht="12.75">
      <c r="A1103" s="100"/>
      <c r="B1103" s="103"/>
      <c r="C1103" s="88"/>
      <c r="D1103" s="88"/>
      <c r="E1103" s="88"/>
      <c r="F1103" s="88"/>
      <c r="G1103" s="57" t="s">
        <v>170</v>
      </c>
      <c r="H1103" s="58">
        <f>H1101+H1102</f>
        <v>100</v>
      </c>
      <c r="I1103" s="58">
        <f>I1101+I1102</f>
        <v>100</v>
      </c>
      <c r="J1103" s="58">
        <f>J1101+J1102</f>
        <v>0</v>
      </c>
      <c r="K1103" s="58">
        <f>K1101+K1102</f>
        <v>0</v>
      </c>
      <c r="L1103" s="58">
        <f>L1101+L1102</f>
        <v>0</v>
      </c>
    </row>
    <row r="1104" spans="1:12" ht="12.75">
      <c r="A1104" s="74" t="s">
        <v>171</v>
      </c>
      <c r="B1104" s="75"/>
      <c r="C1104" s="75"/>
      <c r="D1104" s="75"/>
      <c r="E1104" s="75"/>
      <c r="F1104" s="76"/>
      <c r="G1104" s="27" t="s">
        <v>168</v>
      </c>
      <c r="H1104" s="28">
        <f>I1104+J1104+K1104+L1104</f>
        <v>100</v>
      </c>
      <c r="I1104" s="28">
        <v>100</v>
      </c>
      <c r="J1104" s="28"/>
      <c r="K1104" s="28"/>
      <c r="L1104" s="28"/>
    </row>
    <row r="1105" spans="1:12" ht="12.75">
      <c r="A1105" s="77"/>
      <c r="B1105" s="78"/>
      <c r="C1105" s="78"/>
      <c r="D1105" s="78"/>
      <c r="E1105" s="78"/>
      <c r="F1105" s="79"/>
      <c r="G1105" s="27" t="s">
        <v>169</v>
      </c>
      <c r="H1105" s="28">
        <f>I1105+J1105+K1105+L1105</f>
        <v>-50</v>
      </c>
      <c r="I1105" s="28">
        <v>-50</v>
      </c>
      <c r="J1105" s="28"/>
      <c r="K1105" s="28"/>
      <c r="L1105" s="28"/>
    </row>
    <row r="1106" spans="1:12" ht="12.75">
      <c r="A1106" s="80"/>
      <c r="B1106" s="81"/>
      <c r="C1106" s="81"/>
      <c r="D1106" s="81"/>
      <c r="E1106" s="81"/>
      <c r="F1106" s="82"/>
      <c r="G1106" s="59" t="s">
        <v>170</v>
      </c>
      <c r="H1106" s="60">
        <f>H1104+H1105</f>
        <v>50</v>
      </c>
      <c r="I1106" s="60">
        <f>I1104+I1105</f>
        <v>50</v>
      </c>
      <c r="J1106" s="60">
        <f>J1104+J1105</f>
        <v>0</v>
      </c>
      <c r="K1106" s="60">
        <f>K1104+K1105</f>
        <v>0</v>
      </c>
      <c r="L1106" s="60">
        <f>L1104+L1105</f>
        <v>0</v>
      </c>
    </row>
    <row r="1107" spans="1:12" ht="12.75">
      <c r="A1107" s="74" t="s">
        <v>274</v>
      </c>
      <c r="B1107" s="75"/>
      <c r="C1107" s="75"/>
      <c r="D1107" s="75"/>
      <c r="E1107" s="75"/>
      <c r="F1107" s="76"/>
      <c r="G1107" s="27" t="s">
        <v>168</v>
      </c>
      <c r="H1107" s="28">
        <f>I1107+J1107+K1107+L1107</f>
        <v>0</v>
      </c>
      <c r="I1107" s="28">
        <v>0</v>
      </c>
      <c r="J1107" s="28"/>
      <c r="K1107" s="28"/>
      <c r="L1107" s="28"/>
    </row>
    <row r="1108" spans="1:12" ht="12.75">
      <c r="A1108" s="77"/>
      <c r="B1108" s="78"/>
      <c r="C1108" s="78"/>
      <c r="D1108" s="78"/>
      <c r="E1108" s="78"/>
      <c r="F1108" s="79"/>
      <c r="G1108" s="27" t="s">
        <v>169</v>
      </c>
      <c r="H1108" s="28">
        <f>I1108+J1108+K1108+L1108</f>
        <v>50</v>
      </c>
      <c r="I1108" s="28">
        <v>50</v>
      </c>
      <c r="J1108" s="28"/>
      <c r="K1108" s="28"/>
      <c r="L1108" s="28"/>
    </row>
    <row r="1109" spans="1:12" ht="12.75">
      <c r="A1109" s="80"/>
      <c r="B1109" s="81"/>
      <c r="C1109" s="81"/>
      <c r="D1109" s="81"/>
      <c r="E1109" s="81"/>
      <c r="F1109" s="82"/>
      <c r="G1109" s="59" t="s">
        <v>170</v>
      </c>
      <c r="H1109" s="60">
        <f>H1107+H1108</f>
        <v>50</v>
      </c>
      <c r="I1109" s="60">
        <f>I1107+I1108</f>
        <v>50</v>
      </c>
      <c r="J1109" s="60">
        <f>J1107+J1108</f>
        <v>0</v>
      </c>
      <c r="K1109" s="60">
        <f>K1107+K1108</f>
        <v>0</v>
      </c>
      <c r="L1109" s="60">
        <f>L1107+L1108</f>
        <v>0</v>
      </c>
    </row>
    <row r="1110" spans="1:12" ht="12.75">
      <c r="A1110" s="98">
        <v>79</v>
      </c>
      <c r="B1110" s="101" t="s">
        <v>233</v>
      </c>
      <c r="C1110" s="86" t="s">
        <v>215</v>
      </c>
      <c r="D1110" s="86" t="s">
        <v>149</v>
      </c>
      <c r="E1110" s="86">
        <v>2010</v>
      </c>
      <c r="F1110" s="86">
        <v>2011</v>
      </c>
      <c r="G1110" s="27" t="s">
        <v>168</v>
      </c>
      <c r="H1110" s="28">
        <f>H1113</f>
        <v>100</v>
      </c>
      <c r="I1110" s="28">
        <f>I1113+I1116</f>
        <v>100</v>
      </c>
      <c r="J1110" s="28">
        <f aca="true" t="shared" si="92" ref="J1110:L1111">J1113</f>
        <v>0</v>
      </c>
      <c r="K1110" s="28">
        <f t="shared" si="92"/>
        <v>0</v>
      </c>
      <c r="L1110" s="28">
        <f t="shared" si="92"/>
        <v>0</v>
      </c>
    </row>
    <row r="1111" spans="1:12" ht="12.75">
      <c r="A1111" s="99"/>
      <c r="B1111" s="102"/>
      <c r="C1111" s="87"/>
      <c r="D1111" s="87"/>
      <c r="E1111" s="87"/>
      <c r="F1111" s="87"/>
      <c r="G1111" s="27" t="s">
        <v>169</v>
      </c>
      <c r="H1111" s="28">
        <f>I1111+J1111+K1111+L1111</f>
        <v>0</v>
      </c>
      <c r="I1111" s="28">
        <f>I1114+I1117</f>
        <v>0</v>
      </c>
      <c r="J1111" s="28">
        <f t="shared" si="92"/>
        <v>0</v>
      </c>
      <c r="K1111" s="28">
        <f t="shared" si="92"/>
        <v>0</v>
      </c>
      <c r="L1111" s="28">
        <f t="shared" si="92"/>
        <v>0</v>
      </c>
    </row>
    <row r="1112" spans="1:12" ht="12.75">
      <c r="A1112" s="100"/>
      <c r="B1112" s="103"/>
      <c r="C1112" s="88"/>
      <c r="D1112" s="88"/>
      <c r="E1112" s="88"/>
      <c r="F1112" s="88"/>
      <c r="G1112" s="57" t="s">
        <v>170</v>
      </c>
      <c r="H1112" s="58">
        <f>H1110+H1111</f>
        <v>100</v>
      </c>
      <c r="I1112" s="58">
        <f>I1110+I1111</f>
        <v>100</v>
      </c>
      <c r="J1112" s="58">
        <f>J1110+J1111</f>
        <v>0</v>
      </c>
      <c r="K1112" s="58">
        <f>K1110+K1111</f>
        <v>0</v>
      </c>
      <c r="L1112" s="58">
        <f>L1110+L1111</f>
        <v>0</v>
      </c>
    </row>
    <row r="1113" spans="1:12" ht="12.75">
      <c r="A1113" s="74" t="s">
        <v>171</v>
      </c>
      <c r="B1113" s="75"/>
      <c r="C1113" s="75"/>
      <c r="D1113" s="75"/>
      <c r="E1113" s="75"/>
      <c r="F1113" s="76"/>
      <c r="G1113" s="27" t="s">
        <v>168</v>
      </c>
      <c r="H1113" s="28">
        <f>I1113+J1113+K1113+L1113</f>
        <v>100</v>
      </c>
      <c r="I1113" s="28">
        <v>100</v>
      </c>
      <c r="J1113" s="28"/>
      <c r="K1113" s="28"/>
      <c r="L1113" s="28"/>
    </row>
    <row r="1114" spans="1:12" ht="12.75">
      <c r="A1114" s="77"/>
      <c r="B1114" s="78"/>
      <c r="C1114" s="78"/>
      <c r="D1114" s="78"/>
      <c r="E1114" s="78"/>
      <c r="F1114" s="79"/>
      <c r="G1114" s="27" t="s">
        <v>169</v>
      </c>
      <c r="H1114" s="28">
        <f>I1114+J1114+K1114+L1114</f>
        <v>-50</v>
      </c>
      <c r="I1114" s="28">
        <v>-50</v>
      </c>
      <c r="J1114" s="28"/>
      <c r="K1114" s="28"/>
      <c r="L1114" s="28"/>
    </row>
    <row r="1115" spans="1:12" ht="12.75">
      <c r="A1115" s="80"/>
      <c r="B1115" s="81"/>
      <c r="C1115" s="81"/>
      <c r="D1115" s="81"/>
      <c r="E1115" s="81"/>
      <c r="F1115" s="82"/>
      <c r="G1115" s="59" t="s">
        <v>170</v>
      </c>
      <c r="H1115" s="60">
        <f>H1113+H1114</f>
        <v>50</v>
      </c>
      <c r="I1115" s="60">
        <f>I1113+I1114</f>
        <v>50</v>
      </c>
      <c r="J1115" s="60">
        <f>J1113+J1114</f>
        <v>0</v>
      </c>
      <c r="K1115" s="60">
        <f>K1113+K1114</f>
        <v>0</v>
      </c>
      <c r="L1115" s="60">
        <f>L1113+L1114</f>
        <v>0</v>
      </c>
    </row>
    <row r="1116" spans="1:12" ht="12.75">
      <c r="A1116" s="74" t="s">
        <v>274</v>
      </c>
      <c r="B1116" s="75"/>
      <c r="C1116" s="75"/>
      <c r="D1116" s="75"/>
      <c r="E1116" s="75"/>
      <c r="F1116" s="76"/>
      <c r="G1116" s="27" t="s">
        <v>168</v>
      </c>
      <c r="H1116" s="28">
        <f>I1116+J1116+K1116+L1116</f>
        <v>0</v>
      </c>
      <c r="I1116" s="28">
        <v>0</v>
      </c>
      <c r="J1116" s="28"/>
      <c r="K1116" s="28"/>
      <c r="L1116" s="28"/>
    </row>
    <row r="1117" spans="1:12" ht="12.75">
      <c r="A1117" s="77"/>
      <c r="B1117" s="78"/>
      <c r="C1117" s="78"/>
      <c r="D1117" s="78"/>
      <c r="E1117" s="78"/>
      <c r="F1117" s="79"/>
      <c r="G1117" s="27" t="s">
        <v>169</v>
      </c>
      <c r="H1117" s="28">
        <f>I1117+J1117+K1117+L1117</f>
        <v>50</v>
      </c>
      <c r="I1117" s="28">
        <v>50</v>
      </c>
      <c r="J1117" s="28"/>
      <c r="K1117" s="28"/>
      <c r="L1117" s="28"/>
    </row>
    <row r="1118" spans="1:12" ht="12.75">
      <c r="A1118" s="80"/>
      <c r="B1118" s="81"/>
      <c r="C1118" s="81"/>
      <c r="D1118" s="81"/>
      <c r="E1118" s="81"/>
      <c r="F1118" s="82"/>
      <c r="G1118" s="59" t="s">
        <v>170</v>
      </c>
      <c r="H1118" s="60">
        <f>H1116+H1117</f>
        <v>50</v>
      </c>
      <c r="I1118" s="60">
        <f>I1116+I1117</f>
        <v>50</v>
      </c>
      <c r="J1118" s="60">
        <f>J1116+J1117</f>
        <v>0</v>
      </c>
      <c r="K1118" s="60">
        <f>K1116+K1117</f>
        <v>0</v>
      </c>
      <c r="L1118" s="60">
        <f>L1116+L1117</f>
        <v>0</v>
      </c>
    </row>
    <row r="1119" spans="1:12" ht="12.75">
      <c r="A1119" s="98">
        <v>80</v>
      </c>
      <c r="B1119" s="101" t="s">
        <v>233</v>
      </c>
      <c r="C1119" s="86" t="s">
        <v>130</v>
      </c>
      <c r="D1119" s="86" t="s">
        <v>149</v>
      </c>
      <c r="E1119" s="86">
        <v>2010</v>
      </c>
      <c r="F1119" s="86">
        <v>2011</v>
      </c>
      <c r="G1119" s="27" t="s">
        <v>168</v>
      </c>
      <c r="H1119" s="28">
        <f>H1122</f>
        <v>100</v>
      </c>
      <c r="I1119" s="28">
        <f>I1122+I1125</f>
        <v>100</v>
      </c>
      <c r="J1119" s="28">
        <f aca="true" t="shared" si="93" ref="J1119:L1120">J1122</f>
        <v>0</v>
      </c>
      <c r="K1119" s="28">
        <f t="shared" si="93"/>
        <v>0</v>
      </c>
      <c r="L1119" s="28">
        <f t="shared" si="93"/>
        <v>0</v>
      </c>
    </row>
    <row r="1120" spans="1:12" ht="12.75">
      <c r="A1120" s="99"/>
      <c r="B1120" s="102"/>
      <c r="C1120" s="87"/>
      <c r="D1120" s="87"/>
      <c r="E1120" s="87"/>
      <c r="F1120" s="87"/>
      <c r="G1120" s="27" t="s">
        <v>169</v>
      </c>
      <c r="H1120" s="28">
        <f>I1120+J1120+K1120+L1120</f>
        <v>0</v>
      </c>
      <c r="I1120" s="28">
        <f>I1123+I1126</f>
        <v>0</v>
      </c>
      <c r="J1120" s="28">
        <f t="shared" si="93"/>
        <v>0</v>
      </c>
      <c r="K1120" s="28">
        <f t="shared" si="93"/>
        <v>0</v>
      </c>
      <c r="L1120" s="28">
        <f t="shared" si="93"/>
        <v>0</v>
      </c>
    </row>
    <row r="1121" spans="1:12" ht="12.75">
      <c r="A1121" s="100"/>
      <c r="B1121" s="103"/>
      <c r="C1121" s="88"/>
      <c r="D1121" s="88"/>
      <c r="E1121" s="88"/>
      <c r="F1121" s="88"/>
      <c r="G1121" s="57" t="s">
        <v>170</v>
      </c>
      <c r="H1121" s="58">
        <f>H1119+H1120</f>
        <v>100</v>
      </c>
      <c r="I1121" s="58">
        <f>I1119+I1120</f>
        <v>100</v>
      </c>
      <c r="J1121" s="58">
        <f>J1119+J1120</f>
        <v>0</v>
      </c>
      <c r="K1121" s="58">
        <f>K1119+K1120</f>
        <v>0</v>
      </c>
      <c r="L1121" s="58">
        <f>L1119+L1120</f>
        <v>0</v>
      </c>
    </row>
    <row r="1122" spans="1:12" ht="12.75">
      <c r="A1122" s="74" t="s">
        <v>171</v>
      </c>
      <c r="B1122" s="75"/>
      <c r="C1122" s="75"/>
      <c r="D1122" s="75"/>
      <c r="E1122" s="75"/>
      <c r="F1122" s="76"/>
      <c r="G1122" s="27" t="s">
        <v>168</v>
      </c>
      <c r="H1122" s="28">
        <f>I1122+J1122+K1122+L1122</f>
        <v>100</v>
      </c>
      <c r="I1122" s="28">
        <v>100</v>
      </c>
      <c r="J1122" s="28"/>
      <c r="K1122" s="28"/>
      <c r="L1122" s="28"/>
    </row>
    <row r="1123" spans="1:12" ht="12.75">
      <c r="A1123" s="77"/>
      <c r="B1123" s="78"/>
      <c r="C1123" s="78"/>
      <c r="D1123" s="78"/>
      <c r="E1123" s="78"/>
      <c r="F1123" s="79"/>
      <c r="G1123" s="27" t="s">
        <v>169</v>
      </c>
      <c r="H1123" s="28">
        <f>I1123+J1123+K1123+L1123</f>
        <v>-50</v>
      </c>
      <c r="I1123" s="28">
        <v>-50</v>
      </c>
      <c r="J1123" s="28"/>
      <c r="K1123" s="28"/>
      <c r="L1123" s="28"/>
    </row>
    <row r="1124" spans="1:12" ht="12.75">
      <c r="A1124" s="80"/>
      <c r="B1124" s="81"/>
      <c r="C1124" s="81"/>
      <c r="D1124" s="81"/>
      <c r="E1124" s="81"/>
      <c r="F1124" s="82"/>
      <c r="G1124" s="59" t="s">
        <v>170</v>
      </c>
      <c r="H1124" s="60">
        <f>H1122+H1123</f>
        <v>50</v>
      </c>
      <c r="I1124" s="60">
        <f>I1122+I1123</f>
        <v>50</v>
      </c>
      <c r="J1124" s="60">
        <f>J1122+J1123</f>
        <v>0</v>
      </c>
      <c r="K1124" s="60">
        <f>K1122+K1123</f>
        <v>0</v>
      </c>
      <c r="L1124" s="60">
        <f>L1122+L1123</f>
        <v>0</v>
      </c>
    </row>
    <row r="1125" spans="1:12" ht="12.75">
      <c r="A1125" s="74" t="s">
        <v>274</v>
      </c>
      <c r="B1125" s="75"/>
      <c r="C1125" s="75"/>
      <c r="D1125" s="75"/>
      <c r="E1125" s="75"/>
      <c r="F1125" s="76"/>
      <c r="G1125" s="27" t="s">
        <v>168</v>
      </c>
      <c r="H1125" s="28">
        <f>I1125+J1125+K1125+L1125</f>
        <v>0</v>
      </c>
      <c r="I1125" s="28">
        <v>0</v>
      </c>
      <c r="J1125" s="28"/>
      <c r="K1125" s="28"/>
      <c r="L1125" s="28"/>
    </row>
    <row r="1126" spans="1:12" ht="12.75">
      <c r="A1126" s="77"/>
      <c r="B1126" s="78"/>
      <c r="C1126" s="78"/>
      <c r="D1126" s="78"/>
      <c r="E1126" s="78"/>
      <c r="F1126" s="79"/>
      <c r="G1126" s="27" t="s">
        <v>169</v>
      </c>
      <c r="H1126" s="28">
        <f>I1126+J1126+K1126+L1126</f>
        <v>50</v>
      </c>
      <c r="I1126" s="28">
        <v>50</v>
      </c>
      <c r="J1126" s="28"/>
      <c r="K1126" s="28"/>
      <c r="L1126" s="28"/>
    </row>
    <row r="1127" spans="1:12" ht="12.75">
      <c r="A1127" s="80"/>
      <c r="B1127" s="81"/>
      <c r="C1127" s="81"/>
      <c r="D1127" s="81"/>
      <c r="E1127" s="81"/>
      <c r="F1127" s="82"/>
      <c r="G1127" s="59" t="s">
        <v>170</v>
      </c>
      <c r="H1127" s="60">
        <f>H1125+H1126</f>
        <v>50</v>
      </c>
      <c r="I1127" s="60">
        <f>I1125+I1126</f>
        <v>50</v>
      </c>
      <c r="J1127" s="60">
        <f>J1125+J1126</f>
        <v>0</v>
      </c>
      <c r="K1127" s="60">
        <f>K1125+K1126</f>
        <v>0</v>
      </c>
      <c r="L1127" s="60">
        <f>L1125+L1126</f>
        <v>0</v>
      </c>
    </row>
    <row r="1128" spans="1:12" ht="12.75">
      <c r="A1128" s="98">
        <v>81</v>
      </c>
      <c r="B1128" s="101" t="s">
        <v>233</v>
      </c>
      <c r="C1128" s="86" t="s">
        <v>131</v>
      </c>
      <c r="D1128" s="86" t="s">
        <v>149</v>
      </c>
      <c r="E1128" s="86">
        <v>2010</v>
      </c>
      <c r="F1128" s="86">
        <v>2011</v>
      </c>
      <c r="G1128" s="27" t="s">
        <v>168</v>
      </c>
      <c r="H1128" s="28">
        <f>H1131</f>
        <v>100</v>
      </c>
      <c r="I1128" s="28">
        <f>I1131+I1134</f>
        <v>100</v>
      </c>
      <c r="J1128" s="28">
        <f aca="true" t="shared" si="94" ref="J1128:L1129">J1131</f>
        <v>0</v>
      </c>
      <c r="K1128" s="28">
        <f t="shared" si="94"/>
        <v>0</v>
      </c>
      <c r="L1128" s="28">
        <f t="shared" si="94"/>
        <v>0</v>
      </c>
    </row>
    <row r="1129" spans="1:12" ht="12.75">
      <c r="A1129" s="99"/>
      <c r="B1129" s="102"/>
      <c r="C1129" s="87"/>
      <c r="D1129" s="87"/>
      <c r="E1129" s="87"/>
      <c r="F1129" s="87"/>
      <c r="G1129" s="27" t="s">
        <v>169</v>
      </c>
      <c r="H1129" s="28">
        <f>I1129+J1129+K1129+L1129</f>
        <v>0</v>
      </c>
      <c r="I1129" s="28">
        <f>I1132+I1135</f>
        <v>0</v>
      </c>
      <c r="J1129" s="28">
        <f t="shared" si="94"/>
        <v>0</v>
      </c>
      <c r="K1129" s="28">
        <f t="shared" si="94"/>
        <v>0</v>
      </c>
      <c r="L1129" s="28">
        <f t="shared" si="94"/>
        <v>0</v>
      </c>
    </row>
    <row r="1130" spans="1:12" ht="12.75">
      <c r="A1130" s="100"/>
      <c r="B1130" s="103"/>
      <c r="C1130" s="88"/>
      <c r="D1130" s="88"/>
      <c r="E1130" s="88"/>
      <c r="F1130" s="88"/>
      <c r="G1130" s="57" t="s">
        <v>170</v>
      </c>
      <c r="H1130" s="58">
        <f>H1128+H1129</f>
        <v>100</v>
      </c>
      <c r="I1130" s="58">
        <f>I1128+I1129</f>
        <v>100</v>
      </c>
      <c r="J1130" s="58">
        <f>J1128+J1129</f>
        <v>0</v>
      </c>
      <c r="K1130" s="58">
        <f>K1128+K1129</f>
        <v>0</v>
      </c>
      <c r="L1130" s="58">
        <f>L1128+L1129</f>
        <v>0</v>
      </c>
    </row>
    <row r="1131" spans="1:12" ht="12.75">
      <c r="A1131" s="74" t="s">
        <v>171</v>
      </c>
      <c r="B1131" s="75"/>
      <c r="C1131" s="75"/>
      <c r="D1131" s="75"/>
      <c r="E1131" s="75"/>
      <c r="F1131" s="76"/>
      <c r="G1131" s="27" t="s">
        <v>168</v>
      </c>
      <c r="H1131" s="28">
        <f>I1131+J1131+K1131+L1131</f>
        <v>100</v>
      </c>
      <c r="I1131" s="28">
        <v>100</v>
      </c>
      <c r="J1131" s="28"/>
      <c r="K1131" s="28"/>
      <c r="L1131" s="28"/>
    </row>
    <row r="1132" spans="1:12" ht="12.75">
      <c r="A1132" s="77"/>
      <c r="B1132" s="78"/>
      <c r="C1132" s="78"/>
      <c r="D1132" s="78"/>
      <c r="E1132" s="78"/>
      <c r="F1132" s="79"/>
      <c r="G1132" s="27" t="s">
        <v>169</v>
      </c>
      <c r="H1132" s="28">
        <f>I1132+J1132+K1132+L1132</f>
        <v>-50</v>
      </c>
      <c r="I1132" s="28">
        <v>-50</v>
      </c>
      <c r="J1132" s="28"/>
      <c r="K1132" s="28"/>
      <c r="L1132" s="28"/>
    </row>
    <row r="1133" spans="1:12" ht="12.75">
      <c r="A1133" s="80"/>
      <c r="B1133" s="81"/>
      <c r="C1133" s="81"/>
      <c r="D1133" s="81"/>
      <c r="E1133" s="81"/>
      <c r="F1133" s="82"/>
      <c r="G1133" s="59" t="s">
        <v>170</v>
      </c>
      <c r="H1133" s="60">
        <f>H1131+H1132</f>
        <v>50</v>
      </c>
      <c r="I1133" s="60">
        <f>I1131+I1132</f>
        <v>50</v>
      </c>
      <c r="J1133" s="60">
        <f>J1131+J1132</f>
        <v>0</v>
      </c>
      <c r="K1133" s="60">
        <f>K1131+K1132</f>
        <v>0</v>
      </c>
      <c r="L1133" s="60">
        <f>L1131+L1132</f>
        <v>0</v>
      </c>
    </row>
    <row r="1134" spans="1:12" ht="12.75">
      <c r="A1134" s="74" t="s">
        <v>274</v>
      </c>
      <c r="B1134" s="75"/>
      <c r="C1134" s="75"/>
      <c r="D1134" s="75"/>
      <c r="E1134" s="75"/>
      <c r="F1134" s="76"/>
      <c r="G1134" s="27" t="s">
        <v>168</v>
      </c>
      <c r="H1134" s="28">
        <f>I1134+J1134+K1134+L1134</f>
        <v>0</v>
      </c>
      <c r="I1134" s="28">
        <v>0</v>
      </c>
      <c r="J1134" s="28"/>
      <c r="K1134" s="28"/>
      <c r="L1134" s="28"/>
    </row>
    <row r="1135" spans="1:12" ht="12.75">
      <c r="A1135" s="77"/>
      <c r="B1135" s="78"/>
      <c r="C1135" s="78"/>
      <c r="D1135" s="78"/>
      <c r="E1135" s="78"/>
      <c r="F1135" s="79"/>
      <c r="G1135" s="27" t="s">
        <v>169</v>
      </c>
      <c r="H1135" s="28">
        <f>I1135+J1135+K1135+L1135</f>
        <v>50</v>
      </c>
      <c r="I1135" s="28">
        <v>50</v>
      </c>
      <c r="J1135" s="28"/>
      <c r="K1135" s="28"/>
      <c r="L1135" s="28"/>
    </row>
    <row r="1136" spans="1:12" ht="12.75">
      <c r="A1136" s="80"/>
      <c r="B1136" s="81"/>
      <c r="C1136" s="81"/>
      <c r="D1136" s="81"/>
      <c r="E1136" s="81"/>
      <c r="F1136" s="82"/>
      <c r="G1136" s="59" t="s">
        <v>170</v>
      </c>
      <c r="H1136" s="60">
        <f>H1134+H1135</f>
        <v>50</v>
      </c>
      <c r="I1136" s="60">
        <f>I1134+I1135</f>
        <v>50</v>
      </c>
      <c r="J1136" s="60">
        <f>J1134+J1135</f>
        <v>0</v>
      </c>
      <c r="K1136" s="60">
        <f>K1134+K1135</f>
        <v>0</v>
      </c>
      <c r="L1136" s="60">
        <f>L1134+L1135</f>
        <v>0</v>
      </c>
    </row>
    <row r="1137" spans="1:12" ht="12.75">
      <c r="A1137" s="98">
        <v>82</v>
      </c>
      <c r="B1137" s="101" t="s">
        <v>233</v>
      </c>
      <c r="C1137" s="86" t="s">
        <v>216</v>
      </c>
      <c r="D1137" s="86" t="s">
        <v>149</v>
      </c>
      <c r="E1137" s="86">
        <v>2010</v>
      </c>
      <c r="F1137" s="86">
        <v>2011</v>
      </c>
      <c r="G1137" s="27" t="s">
        <v>168</v>
      </c>
      <c r="H1137" s="28">
        <f>H1140</f>
        <v>100</v>
      </c>
      <c r="I1137" s="28">
        <f>I1140+I1143</f>
        <v>100</v>
      </c>
      <c r="J1137" s="28">
        <f aca="true" t="shared" si="95" ref="J1137:L1138">J1140</f>
        <v>0</v>
      </c>
      <c r="K1137" s="28">
        <f t="shared" si="95"/>
        <v>0</v>
      </c>
      <c r="L1137" s="28">
        <f t="shared" si="95"/>
        <v>0</v>
      </c>
    </row>
    <row r="1138" spans="1:12" ht="12.75">
      <c r="A1138" s="99"/>
      <c r="B1138" s="102"/>
      <c r="C1138" s="87"/>
      <c r="D1138" s="87"/>
      <c r="E1138" s="87"/>
      <c r="F1138" s="87"/>
      <c r="G1138" s="27" t="s">
        <v>169</v>
      </c>
      <c r="H1138" s="28">
        <f>I1138+J1138+K1138+L1138</f>
        <v>0</v>
      </c>
      <c r="I1138" s="28">
        <f>I1141+I1144</f>
        <v>0</v>
      </c>
      <c r="J1138" s="28">
        <f t="shared" si="95"/>
        <v>0</v>
      </c>
      <c r="K1138" s="28">
        <f t="shared" si="95"/>
        <v>0</v>
      </c>
      <c r="L1138" s="28">
        <f t="shared" si="95"/>
        <v>0</v>
      </c>
    </row>
    <row r="1139" spans="1:12" ht="12.75">
      <c r="A1139" s="100"/>
      <c r="B1139" s="103"/>
      <c r="C1139" s="88"/>
      <c r="D1139" s="88"/>
      <c r="E1139" s="88"/>
      <c r="F1139" s="88"/>
      <c r="G1139" s="57" t="s">
        <v>170</v>
      </c>
      <c r="H1139" s="58">
        <f>H1137+H1138</f>
        <v>100</v>
      </c>
      <c r="I1139" s="58">
        <f>I1137+I1138</f>
        <v>100</v>
      </c>
      <c r="J1139" s="58">
        <f>J1137+J1138</f>
        <v>0</v>
      </c>
      <c r="K1139" s="58">
        <f>K1137+K1138</f>
        <v>0</v>
      </c>
      <c r="L1139" s="58">
        <f>L1137+L1138</f>
        <v>0</v>
      </c>
    </row>
    <row r="1140" spans="1:12" ht="12.75">
      <c r="A1140" s="74" t="s">
        <v>171</v>
      </c>
      <c r="B1140" s="75"/>
      <c r="C1140" s="75"/>
      <c r="D1140" s="75"/>
      <c r="E1140" s="75"/>
      <c r="F1140" s="76"/>
      <c r="G1140" s="27" t="s">
        <v>168</v>
      </c>
      <c r="H1140" s="28">
        <f>I1140+J1140+K1140+L1140</f>
        <v>100</v>
      </c>
      <c r="I1140" s="28">
        <v>100</v>
      </c>
      <c r="J1140" s="28"/>
      <c r="K1140" s="28"/>
      <c r="L1140" s="28"/>
    </row>
    <row r="1141" spans="1:12" ht="12.75">
      <c r="A1141" s="77"/>
      <c r="B1141" s="78"/>
      <c r="C1141" s="78"/>
      <c r="D1141" s="78"/>
      <c r="E1141" s="78"/>
      <c r="F1141" s="79"/>
      <c r="G1141" s="27" t="s">
        <v>169</v>
      </c>
      <c r="H1141" s="28">
        <f>I1141+J1141+K1141+L1141</f>
        <v>-50</v>
      </c>
      <c r="I1141" s="28">
        <v>-50</v>
      </c>
      <c r="J1141" s="28"/>
      <c r="K1141" s="28"/>
      <c r="L1141" s="28"/>
    </row>
    <row r="1142" spans="1:12" ht="12.75">
      <c r="A1142" s="80"/>
      <c r="B1142" s="81"/>
      <c r="C1142" s="81"/>
      <c r="D1142" s="81"/>
      <c r="E1142" s="81"/>
      <c r="F1142" s="82"/>
      <c r="G1142" s="59" t="s">
        <v>170</v>
      </c>
      <c r="H1142" s="60">
        <f>H1140+H1141</f>
        <v>50</v>
      </c>
      <c r="I1142" s="60">
        <f>I1140+I1141</f>
        <v>50</v>
      </c>
      <c r="J1142" s="60">
        <f>J1140+J1141</f>
        <v>0</v>
      </c>
      <c r="K1142" s="60">
        <f>K1140+K1141</f>
        <v>0</v>
      </c>
      <c r="L1142" s="60">
        <f>L1140+L1141</f>
        <v>0</v>
      </c>
    </row>
    <row r="1143" spans="1:12" ht="12.75">
      <c r="A1143" s="74" t="s">
        <v>274</v>
      </c>
      <c r="B1143" s="75"/>
      <c r="C1143" s="75"/>
      <c r="D1143" s="75"/>
      <c r="E1143" s="75"/>
      <c r="F1143" s="76"/>
      <c r="G1143" s="27" t="s">
        <v>168</v>
      </c>
      <c r="H1143" s="28">
        <f>I1143+J1143+K1143+L1143</f>
        <v>0</v>
      </c>
      <c r="I1143" s="28">
        <v>0</v>
      </c>
      <c r="J1143" s="28"/>
      <c r="K1143" s="28"/>
      <c r="L1143" s="28"/>
    </row>
    <row r="1144" spans="1:12" ht="12.75">
      <c r="A1144" s="77"/>
      <c r="B1144" s="78"/>
      <c r="C1144" s="78"/>
      <c r="D1144" s="78"/>
      <c r="E1144" s="78"/>
      <c r="F1144" s="79"/>
      <c r="G1144" s="27" t="s">
        <v>169</v>
      </c>
      <c r="H1144" s="28">
        <f>I1144+J1144+K1144+L1144</f>
        <v>50</v>
      </c>
      <c r="I1144" s="28">
        <v>50</v>
      </c>
      <c r="J1144" s="28"/>
      <c r="K1144" s="28"/>
      <c r="L1144" s="28"/>
    </row>
    <row r="1145" spans="1:12" ht="12.75">
      <c r="A1145" s="80"/>
      <c r="B1145" s="81"/>
      <c r="C1145" s="81"/>
      <c r="D1145" s="81"/>
      <c r="E1145" s="81"/>
      <c r="F1145" s="82"/>
      <c r="G1145" s="59" t="s">
        <v>170</v>
      </c>
      <c r="H1145" s="60">
        <f>H1143+H1144</f>
        <v>50</v>
      </c>
      <c r="I1145" s="60">
        <f>I1143+I1144</f>
        <v>50</v>
      </c>
      <c r="J1145" s="60">
        <f>J1143+J1144</f>
        <v>0</v>
      </c>
      <c r="K1145" s="60">
        <f>K1143+K1144</f>
        <v>0</v>
      </c>
      <c r="L1145" s="60">
        <f>L1143+L1144</f>
        <v>0</v>
      </c>
    </row>
    <row r="1146" spans="1:12" ht="12.75">
      <c r="A1146" s="98">
        <v>83</v>
      </c>
      <c r="B1146" s="101" t="s">
        <v>233</v>
      </c>
      <c r="C1146" s="86" t="s">
        <v>133</v>
      </c>
      <c r="D1146" s="86" t="s">
        <v>149</v>
      </c>
      <c r="E1146" s="86">
        <v>2010</v>
      </c>
      <c r="F1146" s="86">
        <v>2011</v>
      </c>
      <c r="G1146" s="27" t="s">
        <v>168</v>
      </c>
      <c r="H1146" s="28">
        <f>H1149</f>
        <v>200</v>
      </c>
      <c r="I1146" s="28">
        <f>I1149+I1152</f>
        <v>200</v>
      </c>
      <c r="J1146" s="28">
        <f aca="true" t="shared" si="96" ref="J1146:L1147">J1149</f>
        <v>0</v>
      </c>
      <c r="K1146" s="28">
        <f t="shared" si="96"/>
        <v>0</v>
      </c>
      <c r="L1146" s="28">
        <f t="shared" si="96"/>
        <v>0</v>
      </c>
    </row>
    <row r="1147" spans="1:12" ht="12.75">
      <c r="A1147" s="99"/>
      <c r="B1147" s="102"/>
      <c r="C1147" s="87"/>
      <c r="D1147" s="87"/>
      <c r="E1147" s="87"/>
      <c r="F1147" s="87"/>
      <c r="G1147" s="27" t="s">
        <v>169</v>
      </c>
      <c r="H1147" s="28">
        <f>I1147+J1147+K1147+L1147</f>
        <v>0</v>
      </c>
      <c r="I1147" s="28">
        <f>I1150+I1153</f>
        <v>0</v>
      </c>
      <c r="J1147" s="28">
        <f t="shared" si="96"/>
        <v>0</v>
      </c>
      <c r="K1147" s="28">
        <f t="shared" si="96"/>
        <v>0</v>
      </c>
      <c r="L1147" s="28">
        <f t="shared" si="96"/>
        <v>0</v>
      </c>
    </row>
    <row r="1148" spans="1:12" ht="12.75">
      <c r="A1148" s="100"/>
      <c r="B1148" s="103"/>
      <c r="C1148" s="88"/>
      <c r="D1148" s="88"/>
      <c r="E1148" s="88"/>
      <c r="F1148" s="88"/>
      <c r="G1148" s="57" t="s">
        <v>170</v>
      </c>
      <c r="H1148" s="58">
        <f>H1146+H1147</f>
        <v>200</v>
      </c>
      <c r="I1148" s="58">
        <f>I1146+I1147</f>
        <v>200</v>
      </c>
      <c r="J1148" s="58">
        <f>J1146+J1147</f>
        <v>0</v>
      </c>
      <c r="K1148" s="58">
        <f>K1146+K1147</f>
        <v>0</v>
      </c>
      <c r="L1148" s="58">
        <f>L1146+L1147</f>
        <v>0</v>
      </c>
    </row>
    <row r="1149" spans="1:12" ht="12.75">
      <c r="A1149" s="74" t="s">
        <v>171</v>
      </c>
      <c r="B1149" s="75"/>
      <c r="C1149" s="75"/>
      <c r="D1149" s="75"/>
      <c r="E1149" s="75"/>
      <c r="F1149" s="76"/>
      <c r="G1149" s="27" t="s">
        <v>168</v>
      </c>
      <c r="H1149" s="28">
        <f>I1149+J1149+K1149+L1149</f>
        <v>200</v>
      </c>
      <c r="I1149" s="28">
        <v>200</v>
      </c>
      <c r="J1149" s="28"/>
      <c r="K1149" s="28"/>
      <c r="L1149" s="28"/>
    </row>
    <row r="1150" spans="1:12" ht="12.75">
      <c r="A1150" s="77"/>
      <c r="B1150" s="78"/>
      <c r="C1150" s="78"/>
      <c r="D1150" s="78"/>
      <c r="E1150" s="78"/>
      <c r="F1150" s="79"/>
      <c r="G1150" s="27" t="s">
        <v>169</v>
      </c>
      <c r="H1150" s="28">
        <f>I1150+J1150+K1150+L1150</f>
        <v>-150</v>
      </c>
      <c r="I1150" s="28">
        <v>-150</v>
      </c>
      <c r="J1150" s="28"/>
      <c r="K1150" s="28"/>
      <c r="L1150" s="28"/>
    </row>
    <row r="1151" spans="1:12" ht="12.75">
      <c r="A1151" s="80"/>
      <c r="B1151" s="81"/>
      <c r="C1151" s="81"/>
      <c r="D1151" s="81"/>
      <c r="E1151" s="81"/>
      <c r="F1151" s="82"/>
      <c r="G1151" s="59" t="s">
        <v>170</v>
      </c>
      <c r="H1151" s="60">
        <f>H1149+H1150</f>
        <v>50</v>
      </c>
      <c r="I1151" s="60">
        <f>I1149+I1150</f>
        <v>50</v>
      </c>
      <c r="J1151" s="60">
        <f>J1149+J1150</f>
        <v>0</v>
      </c>
      <c r="K1151" s="60">
        <f>K1149+K1150</f>
        <v>0</v>
      </c>
      <c r="L1151" s="60">
        <f>L1149+L1150</f>
        <v>0</v>
      </c>
    </row>
    <row r="1152" spans="1:12" ht="12.75">
      <c r="A1152" s="74" t="s">
        <v>274</v>
      </c>
      <c r="B1152" s="75"/>
      <c r="C1152" s="75"/>
      <c r="D1152" s="75"/>
      <c r="E1152" s="75"/>
      <c r="F1152" s="76"/>
      <c r="G1152" s="27" t="s">
        <v>168</v>
      </c>
      <c r="H1152" s="28">
        <f>I1152+J1152+K1152+L1152</f>
        <v>0</v>
      </c>
      <c r="I1152" s="28">
        <v>0</v>
      </c>
      <c r="J1152" s="28"/>
      <c r="K1152" s="28"/>
      <c r="L1152" s="28"/>
    </row>
    <row r="1153" spans="1:12" ht="12.75">
      <c r="A1153" s="77"/>
      <c r="B1153" s="78"/>
      <c r="C1153" s="78"/>
      <c r="D1153" s="78"/>
      <c r="E1153" s="78"/>
      <c r="F1153" s="79"/>
      <c r="G1153" s="27" t="s">
        <v>169</v>
      </c>
      <c r="H1153" s="28">
        <f>I1153+J1153+K1153+L1153</f>
        <v>150</v>
      </c>
      <c r="I1153" s="28">
        <v>150</v>
      </c>
      <c r="J1153" s="28"/>
      <c r="K1153" s="28"/>
      <c r="L1153" s="28"/>
    </row>
    <row r="1154" spans="1:12" ht="12.75">
      <c r="A1154" s="80"/>
      <c r="B1154" s="81"/>
      <c r="C1154" s="81"/>
      <c r="D1154" s="81"/>
      <c r="E1154" s="81"/>
      <c r="F1154" s="82"/>
      <c r="G1154" s="59" t="s">
        <v>170</v>
      </c>
      <c r="H1154" s="60">
        <f>H1152+H1153</f>
        <v>150</v>
      </c>
      <c r="I1154" s="60">
        <f>I1152+I1153</f>
        <v>150</v>
      </c>
      <c r="J1154" s="60">
        <f>J1152+J1153</f>
        <v>0</v>
      </c>
      <c r="K1154" s="60">
        <f>K1152+K1153</f>
        <v>0</v>
      </c>
      <c r="L1154" s="60">
        <f>L1152+L1153</f>
        <v>0</v>
      </c>
    </row>
    <row r="1155" spans="1:12" ht="16.5">
      <c r="A1155" s="83" t="s">
        <v>27</v>
      </c>
      <c r="B1155" s="84"/>
      <c r="C1155" s="84"/>
      <c r="D1155" s="84"/>
      <c r="E1155" s="84"/>
      <c r="F1155" s="84"/>
      <c r="G1155" s="84"/>
      <c r="H1155" s="84"/>
      <c r="I1155" s="84"/>
      <c r="J1155" s="84"/>
      <c r="K1155" s="84"/>
      <c r="L1155" s="85"/>
    </row>
    <row r="1156" spans="1:12" ht="12.75">
      <c r="A1156" s="98">
        <v>84</v>
      </c>
      <c r="B1156" s="101" t="s">
        <v>233</v>
      </c>
      <c r="C1156" s="86" t="s">
        <v>217</v>
      </c>
      <c r="D1156" s="86" t="s">
        <v>149</v>
      </c>
      <c r="E1156" s="86">
        <v>2009</v>
      </c>
      <c r="F1156" s="86">
        <v>2010</v>
      </c>
      <c r="G1156" s="27" t="s">
        <v>168</v>
      </c>
      <c r="H1156" s="28">
        <f>H1159</f>
        <v>300</v>
      </c>
      <c r="I1156" s="28">
        <f>I1159</f>
        <v>300</v>
      </c>
      <c r="J1156" s="28">
        <f>J1159</f>
        <v>0</v>
      </c>
      <c r="K1156" s="28">
        <f>K1159</f>
        <v>0</v>
      </c>
      <c r="L1156" s="28">
        <f>L1159</f>
        <v>0</v>
      </c>
    </row>
    <row r="1157" spans="1:12" ht="12.75">
      <c r="A1157" s="99"/>
      <c r="B1157" s="102"/>
      <c r="C1157" s="87"/>
      <c r="D1157" s="87"/>
      <c r="E1157" s="87"/>
      <c r="F1157" s="87"/>
      <c r="G1157" s="27" t="s">
        <v>169</v>
      </c>
      <c r="H1157" s="28">
        <f>I1157+J1157+K1157+L1157</f>
        <v>0</v>
      </c>
      <c r="I1157" s="28">
        <f>I1160</f>
        <v>0</v>
      </c>
      <c r="J1157" s="28">
        <f>J1160</f>
        <v>0</v>
      </c>
      <c r="K1157" s="28">
        <f>K1160</f>
        <v>0</v>
      </c>
      <c r="L1157" s="28">
        <f>L1160</f>
        <v>0</v>
      </c>
    </row>
    <row r="1158" spans="1:12" ht="12.75">
      <c r="A1158" s="100"/>
      <c r="B1158" s="103"/>
      <c r="C1158" s="88"/>
      <c r="D1158" s="88"/>
      <c r="E1158" s="88"/>
      <c r="F1158" s="88"/>
      <c r="G1158" s="57" t="s">
        <v>170</v>
      </c>
      <c r="H1158" s="58">
        <f>H1156+H1157</f>
        <v>300</v>
      </c>
      <c r="I1158" s="58">
        <f>I1156+I1157</f>
        <v>300</v>
      </c>
      <c r="J1158" s="58">
        <f>J1156+J1157</f>
        <v>0</v>
      </c>
      <c r="K1158" s="58">
        <f>K1156+K1157</f>
        <v>0</v>
      </c>
      <c r="L1158" s="58">
        <f>L1156+L1157</f>
        <v>0</v>
      </c>
    </row>
    <row r="1159" spans="1:12" ht="12.75">
      <c r="A1159" s="74" t="s">
        <v>176</v>
      </c>
      <c r="B1159" s="75"/>
      <c r="C1159" s="75"/>
      <c r="D1159" s="75"/>
      <c r="E1159" s="75"/>
      <c r="F1159" s="76"/>
      <c r="G1159" s="27" t="s">
        <v>168</v>
      </c>
      <c r="H1159" s="28">
        <f>I1159+J1159+K1159+L1159</f>
        <v>300</v>
      </c>
      <c r="I1159" s="28">
        <v>300</v>
      </c>
      <c r="J1159" s="28"/>
      <c r="K1159" s="28"/>
      <c r="L1159" s="28"/>
    </row>
    <row r="1160" spans="1:12" ht="12.75">
      <c r="A1160" s="77"/>
      <c r="B1160" s="78"/>
      <c r="C1160" s="78"/>
      <c r="D1160" s="78"/>
      <c r="E1160" s="78"/>
      <c r="F1160" s="79"/>
      <c r="G1160" s="27" t="s">
        <v>169</v>
      </c>
      <c r="H1160" s="28">
        <f>I1160+J1160+K1160+L1160</f>
        <v>0</v>
      </c>
      <c r="I1160" s="28"/>
      <c r="J1160" s="28"/>
      <c r="K1160" s="28"/>
      <c r="L1160" s="28"/>
    </row>
    <row r="1161" spans="1:12" ht="12.75">
      <c r="A1161" s="80"/>
      <c r="B1161" s="81"/>
      <c r="C1161" s="81"/>
      <c r="D1161" s="81"/>
      <c r="E1161" s="81"/>
      <c r="F1161" s="82"/>
      <c r="G1161" s="59" t="s">
        <v>170</v>
      </c>
      <c r="H1161" s="60">
        <f>H1159+H1160</f>
        <v>300</v>
      </c>
      <c r="I1161" s="60">
        <f>I1159+I1160</f>
        <v>300</v>
      </c>
      <c r="J1161" s="60">
        <f>J1159+J1160</f>
        <v>0</v>
      </c>
      <c r="K1161" s="60">
        <f>K1159+K1160</f>
        <v>0</v>
      </c>
      <c r="L1161" s="60">
        <f>L1159+L1160</f>
        <v>0</v>
      </c>
    </row>
    <row r="1162" spans="1:12" ht="12.75">
      <c r="A1162" s="98">
        <v>85</v>
      </c>
      <c r="B1162" s="101" t="s">
        <v>233</v>
      </c>
      <c r="C1162" s="86" t="s">
        <v>218</v>
      </c>
      <c r="D1162" s="86" t="s">
        <v>149</v>
      </c>
      <c r="E1162" s="86">
        <v>2009</v>
      </c>
      <c r="F1162" s="86">
        <v>2009</v>
      </c>
      <c r="G1162" s="27" t="s">
        <v>168</v>
      </c>
      <c r="H1162" s="28">
        <f>H1165</f>
        <v>250</v>
      </c>
      <c r="I1162" s="28">
        <f>I1165</f>
        <v>250</v>
      </c>
      <c r="J1162" s="28">
        <f>J1165</f>
        <v>0</v>
      </c>
      <c r="K1162" s="28">
        <f>K1165</f>
        <v>0</v>
      </c>
      <c r="L1162" s="28">
        <f>L1165</f>
        <v>0</v>
      </c>
    </row>
    <row r="1163" spans="1:12" ht="12.75">
      <c r="A1163" s="99"/>
      <c r="B1163" s="102"/>
      <c r="C1163" s="87"/>
      <c r="D1163" s="87"/>
      <c r="E1163" s="87"/>
      <c r="F1163" s="87"/>
      <c r="G1163" s="27" t="s">
        <v>169</v>
      </c>
      <c r="H1163" s="28">
        <f>I1163+J1163+K1163+L1163</f>
        <v>0</v>
      </c>
      <c r="I1163" s="28">
        <f>I1166</f>
        <v>0</v>
      </c>
      <c r="J1163" s="28">
        <f>J1166</f>
        <v>0</v>
      </c>
      <c r="K1163" s="28">
        <f>K1166</f>
        <v>0</v>
      </c>
      <c r="L1163" s="28">
        <f>L1166</f>
        <v>0</v>
      </c>
    </row>
    <row r="1164" spans="1:12" ht="12.75">
      <c r="A1164" s="100"/>
      <c r="B1164" s="103"/>
      <c r="C1164" s="88"/>
      <c r="D1164" s="88"/>
      <c r="E1164" s="88"/>
      <c r="F1164" s="88"/>
      <c r="G1164" s="57" t="s">
        <v>170</v>
      </c>
      <c r="H1164" s="58">
        <f>H1162+H1163</f>
        <v>250</v>
      </c>
      <c r="I1164" s="58">
        <f>I1162+I1163</f>
        <v>250</v>
      </c>
      <c r="J1164" s="58">
        <f>J1162+J1163</f>
        <v>0</v>
      </c>
      <c r="K1164" s="58">
        <f>K1162+K1163</f>
        <v>0</v>
      </c>
      <c r="L1164" s="58">
        <f>L1162+L1163</f>
        <v>0</v>
      </c>
    </row>
    <row r="1165" spans="1:12" ht="12.75">
      <c r="A1165" s="74" t="s">
        <v>176</v>
      </c>
      <c r="B1165" s="75"/>
      <c r="C1165" s="75"/>
      <c r="D1165" s="75"/>
      <c r="E1165" s="75"/>
      <c r="F1165" s="76"/>
      <c r="G1165" s="27" t="s">
        <v>168</v>
      </c>
      <c r="H1165" s="28">
        <f>I1165+J1165+K1165+L1165</f>
        <v>250</v>
      </c>
      <c r="I1165" s="28">
        <v>250</v>
      </c>
      <c r="J1165" s="28"/>
      <c r="K1165" s="28"/>
      <c r="L1165" s="28"/>
    </row>
    <row r="1166" spans="1:12" ht="12.75">
      <c r="A1166" s="77"/>
      <c r="B1166" s="78"/>
      <c r="C1166" s="78"/>
      <c r="D1166" s="78"/>
      <c r="E1166" s="78"/>
      <c r="F1166" s="79"/>
      <c r="G1166" s="27" t="s">
        <v>169</v>
      </c>
      <c r="H1166" s="28">
        <f>I1166+J1166+K1166+L1166</f>
        <v>0</v>
      </c>
      <c r="I1166" s="28"/>
      <c r="J1166" s="28"/>
      <c r="K1166" s="28"/>
      <c r="L1166" s="28"/>
    </row>
    <row r="1167" spans="1:12" ht="12.75">
      <c r="A1167" s="80"/>
      <c r="B1167" s="81"/>
      <c r="C1167" s="81"/>
      <c r="D1167" s="81"/>
      <c r="E1167" s="81"/>
      <c r="F1167" s="82"/>
      <c r="G1167" s="59" t="s">
        <v>170</v>
      </c>
      <c r="H1167" s="60">
        <f>H1165+H1166</f>
        <v>250</v>
      </c>
      <c r="I1167" s="60">
        <f>I1165+I1166</f>
        <v>250</v>
      </c>
      <c r="J1167" s="60">
        <f>J1165+J1166</f>
        <v>0</v>
      </c>
      <c r="K1167" s="60">
        <f>K1165+K1166</f>
        <v>0</v>
      </c>
      <c r="L1167" s="60">
        <f>L1165+L1166</f>
        <v>0</v>
      </c>
    </row>
    <row r="1168" spans="1:12" ht="12.75">
      <c r="A1168" s="98">
        <v>86</v>
      </c>
      <c r="B1168" s="101" t="s">
        <v>233</v>
      </c>
      <c r="C1168" s="86" t="s">
        <v>219</v>
      </c>
      <c r="D1168" s="86" t="s">
        <v>149</v>
      </c>
      <c r="E1168" s="86">
        <v>2008</v>
      </c>
      <c r="F1168" s="86">
        <v>2008</v>
      </c>
      <c r="G1168" s="27" t="s">
        <v>168</v>
      </c>
      <c r="H1168" s="28">
        <f>H1171</f>
        <v>450</v>
      </c>
      <c r="I1168" s="28">
        <f>I1171</f>
        <v>150</v>
      </c>
      <c r="J1168" s="28">
        <f>J1171</f>
        <v>300</v>
      </c>
      <c r="K1168" s="28">
        <f>K1171</f>
        <v>0</v>
      </c>
      <c r="L1168" s="28">
        <f>L1171</f>
        <v>0</v>
      </c>
    </row>
    <row r="1169" spans="1:12" ht="12.75">
      <c r="A1169" s="99"/>
      <c r="B1169" s="102"/>
      <c r="C1169" s="87"/>
      <c r="D1169" s="87"/>
      <c r="E1169" s="87"/>
      <c r="F1169" s="87"/>
      <c r="G1169" s="27" t="s">
        <v>169</v>
      </c>
      <c r="H1169" s="28">
        <f>I1169+J1169+K1169+L1169</f>
        <v>150</v>
      </c>
      <c r="I1169" s="28">
        <f>I1172</f>
        <v>450</v>
      </c>
      <c r="J1169" s="28">
        <f>J1172</f>
        <v>-300</v>
      </c>
      <c r="K1169" s="28">
        <f>K1172</f>
        <v>0</v>
      </c>
      <c r="L1169" s="28">
        <f>L1172</f>
        <v>0</v>
      </c>
    </row>
    <row r="1170" spans="1:12" ht="12.75">
      <c r="A1170" s="100"/>
      <c r="B1170" s="103"/>
      <c r="C1170" s="88"/>
      <c r="D1170" s="88"/>
      <c r="E1170" s="88"/>
      <c r="F1170" s="88"/>
      <c r="G1170" s="57" t="s">
        <v>170</v>
      </c>
      <c r="H1170" s="58">
        <f>H1168+H1169</f>
        <v>600</v>
      </c>
      <c r="I1170" s="58">
        <f>I1168+I1169</f>
        <v>600</v>
      </c>
      <c r="J1170" s="58">
        <f>J1168+J1169</f>
        <v>0</v>
      </c>
      <c r="K1170" s="58">
        <f>K1168+K1169</f>
        <v>0</v>
      </c>
      <c r="L1170" s="58">
        <f>L1168+L1169</f>
        <v>0</v>
      </c>
    </row>
    <row r="1171" spans="1:12" ht="12.75">
      <c r="A1171" s="74" t="s">
        <v>177</v>
      </c>
      <c r="B1171" s="75"/>
      <c r="C1171" s="75"/>
      <c r="D1171" s="75"/>
      <c r="E1171" s="75"/>
      <c r="F1171" s="76"/>
      <c r="G1171" s="27" t="s">
        <v>168</v>
      </c>
      <c r="H1171" s="28">
        <f>I1171+J1171+K1171+L1171</f>
        <v>450</v>
      </c>
      <c r="I1171" s="28">
        <v>150</v>
      </c>
      <c r="J1171" s="28">
        <v>300</v>
      </c>
      <c r="K1171" s="28"/>
      <c r="L1171" s="28"/>
    </row>
    <row r="1172" spans="1:12" ht="12.75">
      <c r="A1172" s="77"/>
      <c r="B1172" s="78"/>
      <c r="C1172" s="78"/>
      <c r="D1172" s="78"/>
      <c r="E1172" s="78"/>
      <c r="F1172" s="79"/>
      <c r="G1172" s="27" t="s">
        <v>169</v>
      </c>
      <c r="H1172" s="28">
        <f>I1172+J1172+K1172+L1172</f>
        <v>150</v>
      </c>
      <c r="I1172" s="28">
        <f>490-390+350</f>
        <v>450</v>
      </c>
      <c r="J1172" s="28">
        <f>-300+150-150</f>
        <v>-300</v>
      </c>
      <c r="K1172" s="28"/>
      <c r="L1172" s="28"/>
    </row>
    <row r="1173" spans="1:12" ht="12.75">
      <c r="A1173" s="80"/>
      <c r="B1173" s="81"/>
      <c r="C1173" s="81"/>
      <c r="D1173" s="81"/>
      <c r="E1173" s="81"/>
      <c r="F1173" s="82"/>
      <c r="G1173" s="59" t="s">
        <v>170</v>
      </c>
      <c r="H1173" s="60">
        <f>H1171+H1172</f>
        <v>600</v>
      </c>
      <c r="I1173" s="60">
        <f>I1171+I1172</f>
        <v>600</v>
      </c>
      <c r="J1173" s="60">
        <f>J1171+J1172</f>
        <v>0</v>
      </c>
      <c r="K1173" s="60">
        <f>K1171+K1172</f>
        <v>0</v>
      </c>
      <c r="L1173" s="60">
        <f>L1171+L1172</f>
        <v>0</v>
      </c>
    </row>
    <row r="1174" spans="1:12" ht="12.75">
      <c r="A1174" s="98">
        <v>87</v>
      </c>
      <c r="B1174" s="101" t="s">
        <v>233</v>
      </c>
      <c r="C1174" s="86" t="s">
        <v>34</v>
      </c>
      <c r="D1174" s="86" t="s">
        <v>149</v>
      </c>
      <c r="E1174" s="86">
        <v>2010</v>
      </c>
      <c r="F1174" s="86">
        <v>2011</v>
      </c>
      <c r="G1174" s="27" t="s">
        <v>168</v>
      </c>
      <c r="H1174" s="28">
        <f>H1177</f>
        <v>1300</v>
      </c>
      <c r="I1174" s="28">
        <f>I1177+I1180</f>
        <v>1300</v>
      </c>
      <c r="J1174" s="28">
        <f aca="true" t="shared" si="97" ref="J1174:L1175">J1177</f>
        <v>0</v>
      </c>
      <c r="K1174" s="28">
        <f t="shared" si="97"/>
        <v>0</v>
      </c>
      <c r="L1174" s="28">
        <f t="shared" si="97"/>
        <v>0</v>
      </c>
    </row>
    <row r="1175" spans="1:12" ht="12.75">
      <c r="A1175" s="99"/>
      <c r="B1175" s="102"/>
      <c r="C1175" s="87"/>
      <c r="D1175" s="87"/>
      <c r="E1175" s="87"/>
      <c r="F1175" s="87"/>
      <c r="G1175" s="27" t="s">
        <v>169</v>
      </c>
      <c r="H1175" s="28">
        <f>I1175+J1175+K1175+L1175</f>
        <v>0</v>
      </c>
      <c r="I1175" s="28">
        <f>I1178+I1181</f>
        <v>0</v>
      </c>
      <c r="J1175" s="28">
        <f t="shared" si="97"/>
        <v>0</v>
      </c>
      <c r="K1175" s="28">
        <f t="shared" si="97"/>
        <v>0</v>
      </c>
      <c r="L1175" s="28">
        <f t="shared" si="97"/>
        <v>0</v>
      </c>
    </row>
    <row r="1176" spans="1:12" ht="12.75">
      <c r="A1176" s="100"/>
      <c r="B1176" s="103"/>
      <c r="C1176" s="88"/>
      <c r="D1176" s="88"/>
      <c r="E1176" s="88"/>
      <c r="F1176" s="88"/>
      <c r="G1176" s="57" t="s">
        <v>170</v>
      </c>
      <c r="H1176" s="58">
        <f>H1174+H1175</f>
        <v>1300</v>
      </c>
      <c r="I1176" s="58">
        <f>I1174+I1175</f>
        <v>1300</v>
      </c>
      <c r="J1176" s="58">
        <f>J1174+J1175</f>
        <v>0</v>
      </c>
      <c r="K1176" s="58">
        <f>K1174+K1175</f>
        <v>0</v>
      </c>
      <c r="L1176" s="58">
        <f>L1174+L1175</f>
        <v>0</v>
      </c>
    </row>
    <row r="1177" spans="1:12" ht="12.75">
      <c r="A1177" s="74" t="s">
        <v>171</v>
      </c>
      <c r="B1177" s="75"/>
      <c r="C1177" s="75"/>
      <c r="D1177" s="75"/>
      <c r="E1177" s="75"/>
      <c r="F1177" s="76"/>
      <c r="G1177" s="27" t="s">
        <v>168</v>
      </c>
      <c r="H1177" s="28">
        <f>I1177+J1177+K1177+L1177</f>
        <v>1300</v>
      </c>
      <c r="I1177" s="28">
        <v>1300</v>
      </c>
      <c r="J1177" s="28"/>
      <c r="K1177" s="28"/>
      <c r="L1177" s="28"/>
    </row>
    <row r="1178" spans="1:12" ht="12.75">
      <c r="A1178" s="77"/>
      <c r="B1178" s="78"/>
      <c r="C1178" s="78"/>
      <c r="D1178" s="78"/>
      <c r="E1178" s="78"/>
      <c r="F1178" s="79"/>
      <c r="G1178" s="27" t="s">
        <v>169</v>
      </c>
      <c r="H1178" s="28">
        <f>I1178+J1178+K1178+L1178</f>
        <v>-1100</v>
      </c>
      <c r="I1178" s="28">
        <v>-1100</v>
      </c>
      <c r="J1178" s="28"/>
      <c r="K1178" s="28"/>
      <c r="L1178" s="28"/>
    </row>
    <row r="1179" spans="1:12" ht="12.75">
      <c r="A1179" s="80"/>
      <c r="B1179" s="81"/>
      <c r="C1179" s="81"/>
      <c r="D1179" s="81"/>
      <c r="E1179" s="81"/>
      <c r="F1179" s="82"/>
      <c r="G1179" s="59" t="s">
        <v>170</v>
      </c>
      <c r="H1179" s="60">
        <f>H1177+H1178</f>
        <v>200</v>
      </c>
      <c r="I1179" s="60">
        <f>I1177+I1178</f>
        <v>200</v>
      </c>
      <c r="J1179" s="60">
        <f>J1177+J1178</f>
        <v>0</v>
      </c>
      <c r="K1179" s="60">
        <f>K1177+K1178</f>
        <v>0</v>
      </c>
      <c r="L1179" s="60">
        <f>L1177+L1178</f>
        <v>0</v>
      </c>
    </row>
    <row r="1180" spans="1:12" ht="12.75">
      <c r="A1180" s="74" t="s">
        <v>274</v>
      </c>
      <c r="B1180" s="75"/>
      <c r="C1180" s="75"/>
      <c r="D1180" s="75"/>
      <c r="E1180" s="75"/>
      <c r="F1180" s="76"/>
      <c r="G1180" s="27" t="s">
        <v>168</v>
      </c>
      <c r="H1180" s="28">
        <f>I1180+J1180+K1180+L1180</f>
        <v>0</v>
      </c>
      <c r="I1180" s="28">
        <v>0</v>
      </c>
      <c r="J1180" s="28"/>
      <c r="K1180" s="28"/>
      <c r="L1180" s="28"/>
    </row>
    <row r="1181" spans="1:12" ht="12.75">
      <c r="A1181" s="77"/>
      <c r="B1181" s="78"/>
      <c r="C1181" s="78"/>
      <c r="D1181" s="78"/>
      <c r="E1181" s="78"/>
      <c r="F1181" s="79"/>
      <c r="G1181" s="27" t="s">
        <v>169</v>
      </c>
      <c r="H1181" s="28">
        <f>I1181+J1181+K1181+L1181</f>
        <v>1100</v>
      </c>
      <c r="I1181" s="28">
        <v>1100</v>
      </c>
      <c r="J1181" s="28"/>
      <c r="K1181" s="28"/>
      <c r="L1181" s="28"/>
    </row>
    <row r="1182" spans="1:12" ht="12.75">
      <c r="A1182" s="80"/>
      <c r="B1182" s="81"/>
      <c r="C1182" s="81"/>
      <c r="D1182" s="81"/>
      <c r="E1182" s="81"/>
      <c r="F1182" s="82"/>
      <c r="G1182" s="59" t="s">
        <v>170</v>
      </c>
      <c r="H1182" s="60">
        <f>H1180+H1181</f>
        <v>1100</v>
      </c>
      <c r="I1182" s="60">
        <f>I1180+I1181</f>
        <v>1100</v>
      </c>
      <c r="J1182" s="60">
        <f>J1180+J1181</f>
        <v>0</v>
      </c>
      <c r="K1182" s="60">
        <f>K1180+K1181</f>
        <v>0</v>
      </c>
      <c r="L1182" s="60">
        <f>L1180+L1181</f>
        <v>0</v>
      </c>
    </row>
    <row r="1183" spans="1:12" ht="12.75">
      <c r="A1183" s="98">
        <v>88</v>
      </c>
      <c r="B1183" s="101" t="s">
        <v>233</v>
      </c>
      <c r="C1183" s="86" t="s">
        <v>261</v>
      </c>
      <c r="D1183" s="86" t="s">
        <v>149</v>
      </c>
      <c r="E1183" s="86">
        <v>2008</v>
      </c>
      <c r="F1183" s="86">
        <v>2009</v>
      </c>
      <c r="G1183" s="27" t="s">
        <v>168</v>
      </c>
      <c r="H1183" s="28">
        <f>H1186+H1189</f>
        <v>200</v>
      </c>
      <c r="I1183" s="28">
        <f>I1186+I1189</f>
        <v>200</v>
      </c>
      <c r="J1183" s="28">
        <f>J1186+J1189</f>
        <v>0</v>
      </c>
      <c r="K1183" s="28">
        <f>K1186+K1189</f>
        <v>0</v>
      </c>
      <c r="L1183" s="28">
        <f>L1186+L1189</f>
        <v>0</v>
      </c>
    </row>
    <row r="1184" spans="1:12" ht="12.75">
      <c r="A1184" s="99"/>
      <c r="B1184" s="102"/>
      <c r="C1184" s="87"/>
      <c r="D1184" s="87"/>
      <c r="E1184" s="87"/>
      <c r="F1184" s="87"/>
      <c r="G1184" s="27" t="s">
        <v>169</v>
      </c>
      <c r="H1184" s="28">
        <f>I1184+J1184+K1184+L1184</f>
        <v>400</v>
      </c>
      <c r="I1184" s="28">
        <f>I1187+I1190</f>
        <v>400</v>
      </c>
      <c r="J1184" s="28">
        <f>J1187+J1190</f>
        <v>0</v>
      </c>
      <c r="K1184" s="28">
        <f>K1187+K1190</f>
        <v>0</v>
      </c>
      <c r="L1184" s="28">
        <f>L1187+L1190</f>
        <v>0</v>
      </c>
    </row>
    <row r="1185" spans="1:12" ht="12.75">
      <c r="A1185" s="100"/>
      <c r="B1185" s="103"/>
      <c r="C1185" s="88"/>
      <c r="D1185" s="88"/>
      <c r="E1185" s="88"/>
      <c r="F1185" s="88"/>
      <c r="G1185" s="57" t="s">
        <v>170</v>
      </c>
      <c r="H1185" s="58">
        <f>H1183+H1184</f>
        <v>600</v>
      </c>
      <c r="I1185" s="58">
        <f>I1183+I1184</f>
        <v>600</v>
      </c>
      <c r="J1185" s="58">
        <f>J1183+J1184</f>
        <v>0</v>
      </c>
      <c r="K1185" s="58">
        <f>K1183+K1184</f>
        <v>0</v>
      </c>
      <c r="L1185" s="58">
        <f>L1183+L1184</f>
        <v>0</v>
      </c>
    </row>
    <row r="1186" spans="1:12" ht="12.75">
      <c r="A1186" s="74" t="s">
        <v>177</v>
      </c>
      <c r="B1186" s="75"/>
      <c r="C1186" s="75"/>
      <c r="D1186" s="75"/>
      <c r="E1186" s="75"/>
      <c r="F1186" s="76"/>
      <c r="G1186" s="27" t="s">
        <v>168</v>
      </c>
      <c r="H1186" s="28">
        <f>I1186+J1186+K1186+L1186</f>
        <v>200</v>
      </c>
      <c r="I1186" s="28">
        <v>200</v>
      </c>
      <c r="J1186" s="28"/>
      <c r="K1186" s="28"/>
      <c r="L1186" s="28"/>
    </row>
    <row r="1187" spans="1:12" ht="12.75">
      <c r="A1187" s="77"/>
      <c r="B1187" s="78"/>
      <c r="C1187" s="78"/>
      <c r="D1187" s="78"/>
      <c r="E1187" s="78"/>
      <c r="F1187" s="79"/>
      <c r="G1187" s="27" t="s">
        <v>169</v>
      </c>
      <c r="H1187" s="28">
        <f>I1187+J1187+K1187+L1187</f>
        <v>100</v>
      </c>
      <c r="I1187" s="28">
        <f>-100+200</f>
        <v>100</v>
      </c>
      <c r="J1187" s="28">
        <f>200-200</f>
        <v>0</v>
      </c>
      <c r="K1187" s="28"/>
      <c r="L1187" s="28"/>
    </row>
    <row r="1188" spans="1:12" ht="12.75">
      <c r="A1188" s="80"/>
      <c r="B1188" s="81"/>
      <c r="C1188" s="81"/>
      <c r="D1188" s="81"/>
      <c r="E1188" s="81"/>
      <c r="F1188" s="82"/>
      <c r="G1188" s="59" t="s">
        <v>170</v>
      </c>
      <c r="H1188" s="60">
        <f>H1186+H1187</f>
        <v>300</v>
      </c>
      <c r="I1188" s="60">
        <f>I1186+I1187</f>
        <v>300</v>
      </c>
      <c r="J1188" s="60">
        <f>J1186+J1187</f>
        <v>0</v>
      </c>
      <c r="K1188" s="60">
        <f>K1186+K1187</f>
        <v>0</v>
      </c>
      <c r="L1188" s="60">
        <f>L1186+L1187</f>
        <v>0</v>
      </c>
    </row>
    <row r="1189" spans="1:12" ht="12.75">
      <c r="A1189" s="74" t="s">
        <v>176</v>
      </c>
      <c r="B1189" s="75"/>
      <c r="C1189" s="75"/>
      <c r="D1189" s="75"/>
      <c r="E1189" s="75"/>
      <c r="F1189" s="76"/>
      <c r="G1189" s="27" t="s">
        <v>168</v>
      </c>
      <c r="H1189" s="28">
        <f>I1189+J1189+K1189+L1189</f>
        <v>0</v>
      </c>
      <c r="I1189" s="28">
        <v>0</v>
      </c>
      <c r="J1189" s="28"/>
      <c r="K1189" s="28"/>
      <c r="L1189" s="28"/>
    </row>
    <row r="1190" spans="1:12" ht="12.75">
      <c r="A1190" s="77"/>
      <c r="B1190" s="78"/>
      <c r="C1190" s="78"/>
      <c r="D1190" s="78"/>
      <c r="E1190" s="78"/>
      <c r="F1190" s="79"/>
      <c r="G1190" s="27" t="s">
        <v>169</v>
      </c>
      <c r="H1190" s="28">
        <f>I1190+J1190+K1190+L1190</f>
        <v>300</v>
      </c>
      <c r="I1190" s="28">
        <v>300</v>
      </c>
      <c r="J1190" s="28"/>
      <c r="K1190" s="28"/>
      <c r="L1190" s="28"/>
    </row>
    <row r="1191" spans="1:12" ht="12.75">
      <c r="A1191" s="80"/>
      <c r="B1191" s="81"/>
      <c r="C1191" s="81"/>
      <c r="D1191" s="81"/>
      <c r="E1191" s="81"/>
      <c r="F1191" s="82"/>
      <c r="G1191" s="59" t="s">
        <v>170</v>
      </c>
      <c r="H1191" s="60">
        <f>H1189+H1190</f>
        <v>300</v>
      </c>
      <c r="I1191" s="60">
        <f>I1189+I1190</f>
        <v>300</v>
      </c>
      <c r="J1191" s="60">
        <f>J1189+J1190</f>
        <v>0</v>
      </c>
      <c r="K1191" s="60">
        <f>K1189+K1190</f>
        <v>0</v>
      </c>
      <c r="L1191" s="60">
        <f>L1189+L1190</f>
        <v>0</v>
      </c>
    </row>
    <row r="1192" spans="1:12" ht="12.75">
      <c r="A1192" s="98">
        <v>89</v>
      </c>
      <c r="B1192" s="101" t="s">
        <v>233</v>
      </c>
      <c r="C1192" s="86" t="s">
        <v>220</v>
      </c>
      <c r="D1192" s="86" t="s">
        <v>149</v>
      </c>
      <c r="E1192" s="86">
        <v>2007</v>
      </c>
      <c r="F1192" s="86">
        <v>2009</v>
      </c>
      <c r="G1192" s="27" t="s">
        <v>168</v>
      </c>
      <c r="H1192" s="28">
        <f>H1195+H1198</f>
        <v>3500</v>
      </c>
      <c r="I1192" s="28">
        <f>I1195+I1198</f>
        <v>3500</v>
      </c>
      <c r="J1192" s="28">
        <f>J1195+J1198</f>
        <v>0</v>
      </c>
      <c r="K1192" s="28">
        <f>K1195+K1198</f>
        <v>0</v>
      </c>
      <c r="L1192" s="28">
        <f>L1195+L1198</f>
        <v>0</v>
      </c>
    </row>
    <row r="1193" spans="1:12" ht="12.75">
      <c r="A1193" s="99"/>
      <c r="B1193" s="102"/>
      <c r="C1193" s="87"/>
      <c r="D1193" s="87"/>
      <c r="E1193" s="87"/>
      <c r="F1193" s="87"/>
      <c r="G1193" s="27" t="s">
        <v>169</v>
      </c>
      <c r="H1193" s="28">
        <f>I1193+J1193+K1193+L1193</f>
        <v>0</v>
      </c>
      <c r="I1193" s="28">
        <f>I1196+I1199</f>
        <v>0</v>
      </c>
      <c r="J1193" s="28">
        <f>J1196+J1199</f>
        <v>0</v>
      </c>
      <c r="K1193" s="28">
        <f>K1196+K1199</f>
        <v>0</v>
      </c>
      <c r="L1193" s="28">
        <f>L1196+L1199</f>
        <v>0</v>
      </c>
    </row>
    <row r="1194" spans="1:12" ht="12.75">
      <c r="A1194" s="100"/>
      <c r="B1194" s="103"/>
      <c r="C1194" s="88"/>
      <c r="D1194" s="88"/>
      <c r="E1194" s="88"/>
      <c r="F1194" s="88"/>
      <c r="G1194" s="57" t="s">
        <v>170</v>
      </c>
      <c r="H1194" s="58">
        <f>H1192+H1193</f>
        <v>3500</v>
      </c>
      <c r="I1194" s="58">
        <f>I1192+I1193</f>
        <v>3500</v>
      </c>
      <c r="J1194" s="58">
        <f>J1192+J1193</f>
        <v>0</v>
      </c>
      <c r="K1194" s="58">
        <f>K1192+K1193</f>
        <v>0</v>
      </c>
      <c r="L1194" s="58">
        <f>L1192+L1193</f>
        <v>0</v>
      </c>
    </row>
    <row r="1195" spans="1:12" ht="12.75">
      <c r="A1195" s="74" t="s">
        <v>177</v>
      </c>
      <c r="B1195" s="75"/>
      <c r="C1195" s="75"/>
      <c r="D1195" s="75"/>
      <c r="E1195" s="75"/>
      <c r="F1195" s="76"/>
      <c r="G1195" s="27" t="s">
        <v>168</v>
      </c>
      <c r="H1195" s="28">
        <f>I1195+J1195+K1195+L1195</f>
        <v>1000</v>
      </c>
      <c r="I1195" s="28">
        <v>1000</v>
      </c>
      <c r="J1195" s="28"/>
      <c r="K1195" s="28"/>
      <c r="L1195" s="28"/>
    </row>
    <row r="1196" spans="1:12" ht="12.75">
      <c r="A1196" s="77"/>
      <c r="B1196" s="78"/>
      <c r="C1196" s="78"/>
      <c r="D1196" s="78"/>
      <c r="E1196" s="78"/>
      <c r="F1196" s="79"/>
      <c r="G1196" s="27" t="s">
        <v>169</v>
      </c>
      <c r="H1196" s="28"/>
      <c r="I1196" s="28"/>
      <c r="J1196" s="28"/>
      <c r="K1196" s="28"/>
      <c r="L1196" s="28"/>
    </row>
    <row r="1197" spans="1:12" ht="12.75">
      <c r="A1197" s="80"/>
      <c r="B1197" s="81"/>
      <c r="C1197" s="81"/>
      <c r="D1197" s="81"/>
      <c r="E1197" s="81"/>
      <c r="F1197" s="82"/>
      <c r="G1197" s="59" t="s">
        <v>170</v>
      </c>
      <c r="H1197" s="60">
        <f>H1195+H1196</f>
        <v>1000</v>
      </c>
      <c r="I1197" s="60">
        <f>I1195+I1196</f>
        <v>1000</v>
      </c>
      <c r="J1197" s="60">
        <f>J1195+J1196</f>
        <v>0</v>
      </c>
      <c r="K1197" s="60">
        <f>K1195+K1196</f>
        <v>0</v>
      </c>
      <c r="L1197" s="60">
        <f>L1195+L1196</f>
        <v>0</v>
      </c>
    </row>
    <row r="1198" spans="1:12" ht="12.75">
      <c r="A1198" s="74" t="s">
        <v>176</v>
      </c>
      <c r="B1198" s="75"/>
      <c r="C1198" s="75"/>
      <c r="D1198" s="75"/>
      <c r="E1198" s="75"/>
      <c r="F1198" s="76"/>
      <c r="G1198" s="27" t="s">
        <v>168</v>
      </c>
      <c r="H1198" s="28">
        <f>I1198+J1198+K1198+L1198</f>
        <v>2500</v>
      </c>
      <c r="I1198" s="28">
        <v>2500</v>
      </c>
      <c r="J1198" s="28"/>
      <c r="K1198" s="28"/>
      <c r="L1198" s="28"/>
    </row>
    <row r="1199" spans="1:12" ht="12.75">
      <c r="A1199" s="77"/>
      <c r="B1199" s="78"/>
      <c r="C1199" s="78"/>
      <c r="D1199" s="78"/>
      <c r="E1199" s="78"/>
      <c r="F1199" s="79"/>
      <c r="G1199" s="27" t="s">
        <v>169</v>
      </c>
      <c r="H1199" s="28">
        <f>I1199+J1199+K1199+L1199</f>
        <v>0</v>
      </c>
      <c r="I1199" s="28"/>
      <c r="J1199" s="28"/>
      <c r="K1199" s="28"/>
      <c r="L1199" s="28"/>
    </row>
    <row r="1200" spans="1:12" ht="12.75">
      <c r="A1200" s="80"/>
      <c r="B1200" s="81"/>
      <c r="C1200" s="81"/>
      <c r="D1200" s="81"/>
      <c r="E1200" s="81"/>
      <c r="F1200" s="82"/>
      <c r="G1200" s="59" t="s">
        <v>170</v>
      </c>
      <c r="H1200" s="60">
        <f>H1198+H1199</f>
        <v>2500</v>
      </c>
      <c r="I1200" s="60">
        <f>I1198+I1199</f>
        <v>2500</v>
      </c>
      <c r="J1200" s="60">
        <f>J1198+J1199</f>
        <v>0</v>
      </c>
      <c r="K1200" s="60">
        <f>K1198+K1199</f>
        <v>0</v>
      </c>
      <c r="L1200" s="60">
        <f>L1198+L1199</f>
        <v>0</v>
      </c>
    </row>
    <row r="1201" spans="1:12" ht="12.75">
      <c r="A1201" s="98">
        <v>90</v>
      </c>
      <c r="B1201" s="101" t="s">
        <v>233</v>
      </c>
      <c r="C1201" s="86" t="s">
        <v>221</v>
      </c>
      <c r="D1201" s="86" t="s">
        <v>149</v>
      </c>
      <c r="E1201" s="86">
        <v>2008</v>
      </c>
      <c r="F1201" s="86">
        <v>2011</v>
      </c>
      <c r="G1201" s="27" t="s">
        <v>168</v>
      </c>
      <c r="H1201" s="28">
        <f>H1204+H1207+H1210</f>
        <v>6350</v>
      </c>
      <c r="I1201" s="28">
        <f>I1204+I1207+I1210+I1213</f>
        <v>6240</v>
      </c>
      <c r="J1201" s="28">
        <f aca="true" t="shared" si="98" ref="J1201:L1202">J1204+J1207+J1210</f>
        <v>110</v>
      </c>
      <c r="K1201" s="28">
        <f t="shared" si="98"/>
        <v>0</v>
      </c>
      <c r="L1201" s="28">
        <f t="shared" si="98"/>
        <v>0</v>
      </c>
    </row>
    <row r="1202" spans="1:12" ht="12.75">
      <c r="A1202" s="99"/>
      <c r="B1202" s="102"/>
      <c r="C1202" s="87"/>
      <c r="D1202" s="87"/>
      <c r="E1202" s="87"/>
      <c r="F1202" s="87"/>
      <c r="G1202" s="27" t="s">
        <v>169</v>
      </c>
      <c r="H1202" s="28">
        <f>I1202+J1202+K1202+L1202</f>
        <v>100</v>
      </c>
      <c r="I1202" s="28">
        <f>I1205+I1208+I1211+I1214</f>
        <v>60</v>
      </c>
      <c r="J1202" s="28">
        <f t="shared" si="98"/>
        <v>40</v>
      </c>
      <c r="K1202" s="28">
        <f t="shared" si="98"/>
        <v>0</v>
      </c>
      <c r="L1202" s="28">
        <f t="shared" si="98"/>
        <v>0</v>
      </c>
    </row>
    <row r="1203" spans="1:12" ht="30" customHeight="1">
      <c r="A1203" s="100"/>
      <c r="B1203" s="103"/>
      <c r="C1203" s="88"/>
      <c r="D1203" s="88"/>
      <c r="E1203" s="88"/>
      <c r="F1203" s="88"/>
      <c r="G1203" s="57" t="s">
        <v>170</v>
      </c>
      <c r="H1203" s="58">
        <f>H1201+H1202</f>
        <v>6450</v>
      </c>
      <c r="I1203" s="58">
        <f>I1201+I1202</f>
        <v>6300</v>
      </c>
      <c r="J1203" s="58">
        <f>J1201+J1202</f>
        <v>150</v>
      </c>
      <c r="K1203" s="58">
        <f>K1201+K1202</f>
        <v>0</v>
      </c>
      <c r="L1203" s="58">
        <f>L1201+L1202</f>
        <v>0</v>
      </c>
    </row>
    <row r="1204" spans="1:12" ht="12.75">
      <c r="A1204" s="74" t="s">
        <v>177</v>
      </c>
      <c r="B1204" s="75"/>
      <c r="C1204" s="75"/>
      <c r="D1204" s="75"/>
      <c r="E1204" s="75"/>
      <c r="F1204" s="76"/>
      <c r="G1204" s="27" t="s">
        <v>168</v>
      </c>
      <c r="H1204" s="28">
        <f>I1204+J1204+K1204+L1204</f>
        <v>350</v>
      </c>
      <c r="I1204" s="28">
        <v>240</v>
      </c>
      <c r="J1204" s="28">
        <v>110</v>
      </c>
      <c r="K1204" s="28"/>
      <c r="L1204" s="28"/>
    </row>
    <row r="1205" spans="1:12" ht="12.75">
      <c r="A1205" s="77"/>
      <c r="B1205" s="78"/>
      <c r="C1205" s="78"/>
      <c r="D1205" s="78"/>
      <c r="E1205" s="78"/>
      <c r="F1205" s="79"/>
      <c r="G1205" s="27" t="s">
        <v>169</v>
      </c>
      <c r="H1205" s="28">
        <f>I1205+J1205+K1205+L1205</f>
        <v>100</v>
      </c>
      <c r="I1205" s="28">
        <f>-90+150</f>
        <v>60</v>
      </c>
      <c r="J1205" s="28">
        <f>190-150</f>
        <v>40</v>
      </c>
      <c r="K1205" s="28"/>
      <c r="L1205" s="28"/>
    </row>
    <row r="1206" spans="1:12" ht="12.75">
      <c r="A1206" s="80"/>
      <c r="B1206" s="81"/>
      <c r="C1206" s="81"/>
      <c r="D1206" s="81"/>
      <c r="E1206" s="81"/>
      <c r="F1206" s="82"/>
      <c r="G1206" s="59" t="s">
        <v>170</v>
      </c>
      <c r="H1206" s="60">
        <f>H1204+H1205</f>
        <v>450</v>
      </c>
      <c r="I1206" s="60">
        <f>I1204+I1205</f>
        <v>300</v>
      </c>
      <c r="J1206" s="60">
        <f>J1204+J1205</f>
        <v>150</v>
      </c>
      <c r="K1206" s="60">
        <f>K1204+K1205</f>
        <v>0</v>
      </c>
      <c r="L1206" s="60">
        <f>L1204+L1205</f>
        <v>0</v>
      </c>
    </row>
    <row r="1207" spans="1:12" ht="12.75">
      <c r="A1207" s="74" t="s">
        <v>176</v>
      </c>
      <c r="B1207" s="75"/>
      <c r="C1207" s="75"/>
      <c r="D1207" s="75"/>
      <c r="E1207" s="75"/>
      <c r="F1207" s="76"/>
      <c r="G1207" s="27" t="s">
        <v>168</v>
      </c>
      <c r="H1207" s="28">
        <f>I1207+J1207+K1207+L1207</f>
        <v>2500</v>
      </c>
      <c r="I1207" s="28">
        <v>2500</v>
      </c>
      <c r="J1207" s="28"/>
      <c r="K1207" s="28"/>
      <c r="L1207" s="28"/>
    </row>
    <row r="1208" spans="1:12" ht="12.75">
      <c r="A1208" s="77"/>
      <c r="B1208" s="78"/>
      <c r="C1208" s="78"/>
      <c r="D1208" s="78"/>
      <c r="E1208" s="78"/>
      <c r="F1208" s="79"/>
      <c r="G1208" s="27" t="s">
        <v>169</v>
      </c>
      <c r="H1208" s="28">
        <f>I1208+J1208+K1208+L1208</f>
        <v>-1000</v>
      </c>
      <c r="I1208" s="28">
        <v>-1000</v>
      </c>
      <c r="J1208" s="28"/>
      <c r="K1208" s="28"/>
      <c r="L1208" s="28"/>
    </row>
    <row r="1209" spans="1:12" ht="12.75">
      <c r="A1209" s="80"/>
      <c r="B1209" s="81"/>
      <c r="C1209" s="81"/>
      <c r="D1209" s="81"/>
      <c r="E1209" s="81"/>
      <c r="F1209" s="82"/>
      <c r="G1209" s="59" t="s">
        <v>170</v>
      </c>
      <c r="H1209" s="60">
        <f>H1207+H1208</f>
        <v>1500</v>
      </c>
      <c r="I1209" s="60">
        <f>I1207+I1208</f>
        <v>1500</v>
      </c>
      <c r="J1209" s="60">
        <f>J1207+J1208</f>
        <v>0</v>
      </c>
      <c r="K1209" s="60">
        <f>K1207+K1208</f>
        <v>0</v>
      </c>
      <c r="L1209" s="60">
        <f>L1207+L1208</f>
        <v>0</v>
      </c>
    </row>
    <row r="1210" spans="1:12" ht="12.75">
      <c r="A1210" s="74" t="s">
        <v>171</v>
      </c>
      <c r="B1210" s="75"/>
      <c r="C1210" s="75"/>
      <c r="D1210" s="75"/>
      <c r="E1210" s="75"/>
      <c r="F1210" s="76"/>
      <c r="G1210" s="27" t="s">
        <v>168</v>
      </c>
      <c r="H1210" s="28">
        <f>I1210+J1210+K1210+L1210</f>
        <v>3500</v>
      </c>
      <c r="I1210" s="28">
        <v>3500</v>
      </c>
      <c r="J1210" s="28"/>
      <c r="K1210" s="28"/>
      <c r="L1210" s="28"/>
    </row>
    <row r="1211" spans="1:12" ht="12.75">
      <c r="A1211" s="77"/>
      <c r="B1211" s="78"/>
      <c r="C1211" s="78"/>
      <c r="D1211" s="78"/>
      <c r="E1211" s="78"/>
      <c r="F1211" s="79"/>
      <c r="G1211" s="27" t="s">
        <v>169</v>
      </c>
      <c r="H1211" s="28">
        <f>I1211+J1211+K1211+L1211</f>
        <v>-1000</v>
      </c>
      <c r="I1211" s="28">
        <v>-1000</v>
      </c>
      <c r="J1211" s="28"/>
      <c r="K1211" s="28"/>
      <c r="L1211" s="28"/>
    </row>
    <row r="1212" spans="1:12" ht="12.75">
      <c r="A1212" s="80"/>
      <c r="B1212" s="81"/>
      <c r="C1212" s="81"/>
      <c r="D1212" s="81"/>
      <c r="E1212" s="81"/>
      <c r="F1212" s="82"/>
      <c r="G1212" s="59" t="s">
        <v>170</v>
      </c>
      <c r="H1212" s="60">
        <f>H1210+H1211</f>
        <v>2500</v>
      </c>
      <c r="I1212" s="60">
        <f>I1210+I1211</f>
        <v>2500</v>
      </c>
      <c r="J1212" s="60">
        <f>J1210+J1211</f>
        <v>0</v>
      </c>
      <c r="K1212" s="60">
        <f>K1210+K1211</f>
        <v>0</v>
      </c>
      <c r="L1212" s="60">
        <f>L1210+L1211</f>
        <v>0</v>
      </c>
    </row>
    <row r="1213" spans="1:12" ht="12.75">
      <c r="A1213" s="74" t="s">
        <v>274</v>
      </c>
      <c r="B1213" s="75"/>
      <c r="C1213" s="75"/>
      <c r="D1213" s="75"/>
      <c r="E1213" s="75"/>
      <c r="F1213" s="76"/>
      <c r="G1213" s="27" t="s">
        <v>168</v>
      </c>
      <c r="H1213" s="28">
        <f>I1213+J1213+K1213+L1213</f>
        <v>0</v>
      </c>
      <c r="I1213" s="28">
        <v>0</v>
      </c>
      <c r="J1213" s="28"/>
      <c r="K1213" s="28"/>
      <c r="L1213" s="28"/>
    </row>
    <row r="1214" spans="1:12" ht="12.75">
      <c r="A1214" s="77"/>
      <c r="B1214" s="78"/>
      <c r="C1214" s="78"/>
      <c r="D1214" s="78"/>
      <c r="E1214" s="78"/>
      <c r="F1214" s="79"/>
      <c r="G1214" s="27" t="s">
        <v>169</v>
      </c>
      <c r="H1214" s="28">
        <f>I1214+J1214+K1214+L1214</f>
        <v>2000</v>
      </c>
      <c r="I1214" s="28">
        <v>2000</v>
      </c>
      <c r="J1214" s="28"/>
      <c r="K1214" s="28"/>
      <c r="L1214" s="28"/>
    </row>
    <row r="1215" spans="1:12" ht="12.75">
      <c r="A1215" s="80"/>
      <c r="B1215" s="81"/>
      <c r="C1215" s="81"/>
      <c r="D1215" s="81"/>
      <c r="E1215" s="81"/>
      <c r="F1215" s="82"/>
      <c r="G1215" s="59" t="s">
        <v>170</v>
      </c>
      <c r="H1215" s="60">
        <f>H1213+H1214</f>
        <v>2000</v>
      </c>
      <c r="I1215" s="60">
        <f>I1213+I1214</f>
        <v>2000</v>
      </c>
      <c r="J1215" s="60">
        <f>J1213+J1214</f>
        <v>0</v>
      </c>
      <c r="K1215" s="60">
        <f>K1213+K1214</f>
        <v>0</v>
      </c>
      <c r="L1215" s="60">
        <f>L1213+L1214</f>
        <v>0</v>
      </c>
    </row>
    <row r="1216" spans="1:12" ht="12.75">
      <c r="A1216" s="98">
        <v>91</v>
      </c>
      <c r="B1216" s="101" t="s">
        <v>233</v>
      </c>
      <c r="C1216" s="86" t="s">
        <v>222</v>
      </c>
      <c r="D1216" s="86" t="s">
        <v>149</v>
      </c>
      <c r="E1216" s="86">
        <v>2007</v>
      </c>
      <c r="F1216" s="86">
        <v>2010</v>
      </c>
      <c r="G1216" s="27" t="s">
        <v>168</v>
      </c>
      <c r="H1216" s="28">
        <f>H1219+H1222+H1225</f>
        <v>1050</v>
      </c>
      <c r="I1216" s="28">
        <f>I1219+I1222+I1225</f>
        <v>1050</v>
      </c>
      <c r="J1216" s="28">
        <f>J1219+J1222+J1225</f>
        <v>0</v>
      </c>
      <c r="K1216" s="28">
        <f>K1219+K1222+K1225</f>
        <v>0</v>
      </c>
      <c r="L1216" s="28">
        <f>L1219+L1222+L1225</f>
        <v>0</v>
      </c>
    </row>
    <row r="1217" spans="1:12" ht="12.75">
      <c r="A1217" s="99"/>
      <c r="B1217" s="102"/>
      <c r="C1217" s="87"/>
      <c r="D1217" s="87"/>
      <c r="E1217" s="87"/>
      <c r="F1217" s="87"/>
      <c r="G1217" s="27" t="s">
        <v>169</v>
      </c>
      <c r="H1217" s="28">
        <f>I1217+J1217+K1217+L1217</f>
        <v>0</v>
      </c>
      <c r="I1217" s="28">
        <f>I1220+I1223+I1226</f>
        <v>0</v>
      </c>
      <c r="J1217" s="28">
        <f>J1220+J1223+J1226</f>
        <v>0</v>
      </c>
      <c r="K1217" s="28">
        <f>K1220+K1223+K1226</f>
        <v>0</v>
      </c>
      <c r="L1217" s="28">
        <f>L1220+L1223+L1226</f>
        <v>0</v>
      </c>
    </row>
    <row r="1218" spans="1:12" ht="12.75">
      <c r="A1218" s="100"/>
      <c r="B1218" s="103"/>
      <c r="C1218" s="88"/>
      <c r="D1218" s="88"/>
      <c r="E1218" s="88"/>
      <c r="F1218" s="88"/>
      <c r="G1218" s="57" t="s">
        <v>170</v>
      </c>
      <c r="H1218" s="58">
        <f>H1216+H1217</f>
        <v>1050</v>
      </c>
      <c r="I1218" s="58">
        <f>I1216+I1217</f>
        <v>1050</v>
      </c>
      <c r="J1218" s="58">
        <f>J1216+J1217</f>
        <v>0</v>
      </c>
      <c r="K1218" s="58">
        <f>K1216+K1217</f>
        <v>0</v>
      </c>
      <c r="L1218" s="58">
        <f>L1216+L1217</f>
        <v>0</v>
      </c>
    </row>
    <row r="1219" spans="1:12" ht="12.75">
      <c r="A1219" s="74" t="s">
        <v>177</v>
      </c>
      <c r="B1219" s="75"/>
      <c r="C1219" s="75"/>
      <c r="D1219" s="75"/>
      <c r="E1219" s="75"/>
      <c r="F1219" s="76"/>
      <c r="G1219" s="27" t="s">
        <v>168</v>
      </c>
      <c r="H1219" s="28">
        <f>I1219+J1219+K1219+L1219</f>
        <v>350</v>
      </c>
      <c r="I1219" s="28">
        <v>350</v>
      </c>
      <c r="J1219" s="28"/>
      <c r="K1219" s="28"/>
      <c r="L1219" s="28"/>
    </row>
    <row r="1220" spans="1:12" ht="12.75">
      <c r="A1220" s="77"/>
      <c r="B1220" s="78"/>
      <c r="C1220" s="78"/>
      <c r="D1220" s="78"/>
      <c r="E1220" s="78"/>
      <c r="F1220" s="79"/>
      <c r="G1220" s="27" t="s">
        <v>169</v>
      </c>
      <c r="H1220" s="28">
        <f>I1220+J1220+K1220+L1220</f>
        <v>0</v>
      </c>
      <c r="I1220" s="28"/>
      <c r="J1220" s="28"/>
      <c r="K1220" s="28"/>
      <c r="L1220" s="28"/>
    </row>
    <row r="1221" spans="1:12" ht="12.75">
      <c r="A1221" s="80"/>
      <c r="B1221" s="81"/>
      <c r="C1221" s="81"/>
      <c r="D1221" s="81"/>
      <c r="E1221" s="81"/>
      <c r="F1221" s="82"/>
      <c r="G1221" s="59" t="s">
        <v>170</v>
      </c>
      <c r="H1221" s="60">
        <f>H1219+H1220</f>
        <v>350</v>
      </c>
      <c r="I1221" s="60">
        <f>I1219+I1220</f>
        <v>350</v>
      </c>
      <c r="J1221" s="60">
        <f>J1219+J1220</f>
        <v>0</v>
      </c>
      <c r="K1221" s="60">
        <f>K1219+K1220</f>
        <v>0</v>
      </c>
      <c r="L1221" s="60">
        <f>L1219+L1220</f>
        <v>0</v>
      </c>
    </row>
    <row r="1222" spans="1:12" ht="12.75">
      <c r="A1222" s="74" t="s">
        <v>176</v>
      </c>
      <c r="B1222" s="75"/>
      <c r="C1222" s="75"/>
      <c r="D1222" s="75"/>
      <c r="E1222" s="75"/>
      <c r="F1222" s="76"/>
      <c r="G1222" s="27" t="s">
        <v>168</v>
      </c>
      <c r="H1222" s="28">
        <f>I1222+J1222+K1222+L1222</f>
        <v>350</v>
      </c>
      <c r="I1222" s="28">
        <v>350</v>
      </c>
      <c r="J1222" s="28"/>
      <c r="K1222" s="28"/>
      <c r="L1222" s="28"/>
    </row>
    <row r="1223" spans="1:12" ht="12.75">
      <c r="A1223" s="77"/>
      <c r="B1223" s="78"/>
      <c r="C1223" s="78"/>
      <c r="D1223" s="78"/>
      <c r="E1223" s="78"/>
      <c r="F1223" s="79"/>
      <c r="G1223" s="27" t="s">
        <v>169</v>
      </c>
      <c r="H1223" s="28">
        <f>I1223+J1223+K1223+L1223</f>
        <v>0</v>
      </c>
      <c r="I1223" s="28"/>
      <c r="J1223" s="28"/>
      <c r="K1223" s="28"/>
      <c r="L1223" s="28"/>
    </row>
    <row r="1224" spans="1:12" ht="12.75">
      <c r="A1224" s="80"/>
      <c r="B1224" s="81"/>
      <c r="C1224" s="81"/>
      <c r="D1224" s="81"/>
      <c r="E1224" s="81"/>
      <c r="F1224" s="82"/>
      <c r="G1224" s="59" t="s">
        <v>170</v>
      </c>
      <c r="H1224" s="60">
        <f>H1222+H1223</f>
        <v>350</v>
      </c>
      <c r="I1224" s="60">
        <f>I1222+I1223</f>
        <v>350</v>
      </c>
      <c r="J1224" s="60">
        <f>J1222+J1223</f>
        <v>0</v>
      </c>
      <c r="K1224" s="60">
        <f>K1222+K1223</f>
        <v>0</v>
      </c>
      <c r="L1224" s="60">
        <f>L1222+L1223</f>
        <v>0</v>
      </c>
    </row>
    <row r="1225" spans="1:12" ht="12.75">
      <c r="A1225" s="74" t="s">
        <v>171</v>
      </c>
      <c r="B1225" s="75"/>
      <c r="C1225" s="75"/>
      <c r="D1225" s="75"/>
      <c r="E1225" s="75"/>
      <c r="F1225" s="76"/>
      <c r="G1225" s="27" t="s">
        <v>168</v>
      </c>
      <c r="H1225" s="28">
        <f>I1225+J1225+K1225+L1225</f>
        <v>350</v>
      </c>
      <c r="I1225" s="28">
        <v>350</v>
      </c>
      <c r="J1225" s="28"/>
      <c r="K1225" s="28"/>
      <c r="L1225" s="28"/>
    </row>
    <row r="1226" spans="1:12" ht="12.75">
      <c r="A1226" s="77"/>
      <c r="B1226" s="78"/>
      <c r="C1226" s="78"/>
      <c r="D1226" s="78"/>
      <c r="E1226" s="78"/>
      <c r="F1226" s="79"/>
      <c r="G1226" s="27" t="s">
        <v>169</v>
      </c>
      <c r="H1226" s="28">
        <f>I1226+J1226+K1226+L1226</f>
        <v>0</v>
      </c>
      <c r="I1226" s="28"/>
      <c r="J1226" s="28"/>
      <c r="K1226" s="28"/>
      <c r="L1226" s="28"/>
    </row>
    <row r="1227" spans="1:12" ht="12.75">
      <c r="A1227" s="80"/>
      <c r="B1227" s="81"/>
      <c r="C1227" s="81"/>
      <c r="D1227" s="81"/>
      <c r="E1227" s="81"/>
      <c r="F1227" s="82"/>
      <c r="G1227" s="59" t="s">
        <v>170</v>
      </c>
      <c r="H1227" s="60">
        <f>H1225+H1226</f>
        <v>350</v>
      </c>
      <c r="I1227" s="60">
        <f>I1225+I1226</f>
        <v>350</v>
      </c>
      <c r="J1227" s="60">
        <f>J1225+J1226</f>
        <v>0</v>
      </c>
      <c r="K1227" s="60">
        <f>K1225+K1226</f>
        <v>0</v>
      </c>
      <c r="L1227" s="60">
        <f>L1225+L1226</f>
        <v>0</v>
      </c>
    </row>
    <row r="1228" spans="1:12" ht="12.75">
      <c r="A1228" s="98">
        <v>92</v>
      </c>
      <c r="B1228" s="101" t="s">
        <v>233</v>
      </c>
      <c r="C1228" s="86" t="s">
        <v>139</v>
      </c>
      <c r="D1228" s="86" t="s">
        <v>149</v>
      </c>
      <c r="E1228" s="86">
        <v>2009</v>
      </c>
      <c r="F1228" s="86">
        <v>2010</v>
      </c>
      <c r="G1228" s="27" t="s">
        <v>168</v>
      </c>
      <c r="H1228" s="28">
        <f>H1231</f>
        <v>700</v>
      </c>
      <c r="I1228" s="28">
        <f>I1231+I1234</f>
        <v>700</v>
      </c>
      <c r="J1228" s="28">
        <f aca="true" t="shared" si="99" ref="J1228:L1229">J1231</f>
        <v>0</v>
      </c>
      <c r="K1228" s="28">
        <f t="shared" si="99"/>
        <v>0</v>
      </c>
      <c r="L1228" s="28">
        <f t="shared" si="99"/>
        <v>0</v>
      </c>
    </row>
    <row r="1229" spans="1:12" ht="12.75">
      <c r="A1229" s="99"/>
      <c r="B1229" s="102"/>
      <c r="C1229" s="87"/>
      <c r="D1229" s="87"/>
      <c r="E1229" s="87"/>
      <c r="F1229" s="87"/>
      <c r="G1229" s="27" t="s">
        <v>169</v>
      </c>
      <c r="H1229" s="28">
        <f>I1229+J1229+K1229+L1229</f>
        <v>0</v>
      </c>
      <c r="I1229" s="28">
        <f>I1232+I1235</f>
        <v>0</v>
      </c>
      <c r="J1229" s="28">
        <f t="shared" si="99"/>
        <v>0</v>
      </c>
      <c r="K1229" s="28">
        <f t="shared" si="99"/>
        <v>0</v>
      </c>
      <c r="L1229" s="28">
        <f t="shared" si="99"/>
        <v>0</v>
      </c>
    </row>
    <row r="1230" spans="1:12" ht="12.75">
      <c r="A1230" s="100"/>
      <c r="B1230" s="103"/>
      <c r="C1230" s="88"/>
      <c r="D1230" s="88"/>
      <c r="E1230" s="88"/>
      <c r="F1230" s="88"/>
      <c r="G1230" s="57" t="s">
        <v>170</v>
      </c>
      <c r="H1230" s="58">
        <f>H1228+H1229</f>
        <v>700</v>
      </c>
      <c r="I1230" s="58">
        <f>I1228+I1229</f>
        <v>700</v>
      </c>
      <c r="J1230" s="58">
        <f>J1228+J1229</f>
        <v>0</v>
      </c>
      <c r="K1230" s="58">
        <f>K1228+K1229</f>
        <v>0</v>
      </c>
      <c r="L1230" s="58">
        <f>L1228+L1229</f>
        <v>0</v>
      </c>
    </row>
    <row r="1231" spans="1:12" ht="12.75">
      <c r="A1231" s="74" t="s">
        <v>176</v>
      </c>
      <c r="B1231" s="75"/>
      <c r="C1231" s="75"/>
      <c r="D1231" s="75"/>
      <c r="E1231" s="75"/>
      <c r="F1231" s="76"/>
      <c r="G1231" s="27" t="s">
        <v>168</v>
      </c>
      <c r="H1231" s="28">
        <f>I1231+J1231+K1231+L1231</f>
        <v>700</v>
      </c>
      <c r="I1231" s="28">
        <v>700</v>
      </c>
      <c r="J1231" s="28"/>
      <c r="K1231" s="28"/>
      <c r="L1231" s="28"/>
    </row>
    <row r="1232" spans="1:12" ht="12.75">
      <c r="A1232" s="77"/>
      <c r="B1232" s="78"/>
      <c r="C1232" s="78"/>
      <c r="D1232" s="78"/>
      <c r="E1232" s="78"/>
      <c r="F1232" s="79"/>
      <c r="G1232" s="27" t="s">
        <v>169</v>
      </c>
      <c r="H1232" s="28">
        <f>I1232+J1232+K1232+L1232</f>
        <v>-500</v>
      </c>
      <c r="I1232" s="28">
        <v>-500</v>
      </c>
      <c r="J1232" s="28"/>
      <c r="K1232" s="28"/>
      <c r="L1232" s="28"/>
    </row>
    <row r="1233" spans="1:12" ht="12.75">
      <c r="A1233" s="80"/>
      <c r="B1233" s="81"/>
      <c r="C1233" s="81"/>
      <c r="D1233" s="81"/>
      <c r="E1233" s="81"/>
      <c r="F1233" s="82"/>
      <c r="G1233" s="59" t="s">
        <v>170</v>
      </c>
      <c r="H1233" s="60">
        <f>H1231+H1232</f>
        <v>200</v>
      </c>
      <c r="I1233" s="60">
        <f>I1231+I1232</f>
        <v>200</v>
      </c>
      <c r="J1233" s="60">
        <f>J1231+J1232</f>
        <v>0</v>
      </c>
      <c r="K1233" s="60">
        <f>K1231+K1232</f>
        <v>0</v>
      </c>
      <c r="L1233" s="60">
        <f>L1231+L1232</f>
        <v>0</v>
      </c>
    </row>
    <row r="1234" spans="1:12" ht="12.75">
      <c r="A1234" s="74" t="s">
        <v>171</v>
      </c>
      <c r="B1234" s="75"/>
      <c r="C1234" s="75"/>
      <c r="D1234" s="75"/>
      <c r="E1234" s="75"/>
      <c r="F1234" s="76"/>
      <c r="G1234" s="27" t="s">
        <v>168</v>
      </c>
      <c r="H1234" s="28">
        <f>I1234+J1234+K1234+L1234</f>
        <v>0</v>
      </c>
      <c r="I1234" s="28">
        <v>0</v>
      </c>
      <c r="J1234" s="28"/>
      <c r="K1234" s="28"/>
      <c r="L1234" s="28"/>
    </row>
    <row r="1235" spans="1:12" ht="12.75">
      <c r="A1235" s="77"/>
      <c r="B1235" s="78"/>
      <c r="C1235" s="78"/>
      <c r="D1235" s="78"/>
      <c r="E1235" s="78"/>
      <c r="F1235" s="79"/>
      <c r="G1235" s="27" t="s">
        <v>169</v>
      </c>
      <c r="H1235" s="28">
        <f>I1235+J1235+K1235+L1235</f>
        <v>500</v>
      </c>
      <c r="I1235" s="28">
        <v>500</v>
      </c>
      <c r="J1235" s="28"/>
      <c r="K1235" s="28"/>
      <c r="L1235" s="28"/>
    </row>
    <row r="1236" spans="1:12" ht="12.75">
      <c r="A1236" s="80"/>
      <c r="B1236" s="81"/>
      <c r="C1236" s="81"/>
      <c r="D1236" s="81"/>
      <c r="E1236" s="81"/>
      <c r="F1236" s="82"/>
      <c r="G1236" s="59" t="s">
        <v>170</v>
      </c>
      <c r="H1236" s="60">
        <f>H1234+H1235</f>
        <v>500</v>
      </c>
      <c r="I1236" s="60">
        <f>I1234+I1235</f>
        <v>500</v>
      </c>
      <c r="J1236" s="60">
        <f>J1234+J1235</f>
        <v>0</v>
      </c>
      <c r="K1236" s="60">
        <f>K1234+K1235</f>
        <v>0</v>
      </c>
      <c r="L1236" s="60">
        <f>L1234+L1235</f>
        <v>0</v>
      </c>
    </row>
    <row r="1237" spans="1:12" ht="12.75">
      <c r="A1237" s="98">
        <v>93</v>
      </c>
      <c r="B1237" s="101" t="s">
        <v>233</v>
      </c>
      <c r="C1237" s="86" t="s">
        <v>140</v>
      </c>
      <c r="D1237" s="86" t="s">
        <v>149</v>
      </c>
      <c r="E1237" s="86">
        <v>2007</v>
      </c>
      <c r="F1237" s="86">
        <v>2009</v>
      </c>
      <c r="G1237" s="27" t="s">
        <v>168</v>
      </c>
      <c r="H1237" s="28">
        <f>H1240</f>
        <v>50</v>
      </c>
      <c r="I1237" s="28">
        <f>I1240</f>
        <v>50</v>
      </c>
      <c r="J1237" s="28">
        <f>J1240</f>
        <v>0</v>
      </c>
      <c r="K1237" s="28">
        <f>K1240</f>
        <v>0</v>
      </c>
      <c r="L1237" s="28">
        <f>L1240</f>
        <v>0</v>
      </c>
    </row>
    <row r="1238" spans="1:12" ht="12.75">
      <c r="A1238" s="99"/>
      <c r="B1238" s="102"/>
      <c r="C1238" s="87"/>
      <c r="D1238" s="87"/>
      <c r="E1238" s="87"/>
      <c r="F1238" s="87"/>
      <c r="G1238" s="27" t="s">
        <v>169</v>
      </c>
      <c r="H1238" s="28">
        <f>I1238+J1238+K1238+L1238</f>
        <v>0</v>
      </c>
      <c r="I1238" s="28">
        <f>I1241</f>
        <v>0</v>
      </c>
      <c r="J1238" s="28">
        <f>J1241</f>
        <v>0</v>
      </c>
      <c r="K1238" s="28">
        <f>K1241</f>
        <v>0</v>
      </c>
      <c r="L1238" s="28">
        <f>L1241</f>
        <v>0</v>
      </c>
    </row>
    <row r="1239" spans="1:12" ht="12.75">
      <c r="A1239" s="100"/>
      <c r="B1239" s="103"/>
      <c r="C1239" s="88"/>
      <c r="D1239" s="88"/>
      <c r="E1239" s="88"/>
      <c r="F1239" s="88"/>
      <c r="G1239" s="57" t="s">
        <v>170</v>
      </c>
      <c r="H1239" s="58">
        <f>H1237+H1238</f>
        <v>50</v>
      </c>
      <c r="I1239" s="58">
        <f>I1237+I1238</f>
        <v>50</v>
      </c>
      <c r="J1239" s="58">
        <f>J1237+J1238</f>
        <v>0</v>
      </c>
      <c r="K1239" s="58">
        <f>K1237+K1238</f>
        <v>0</v>
      </c>
      <c r="L1239" s="58">
        <f>L1237+L1238</f>
        <v>0</v>
      </c>
    </row>
    <row r="1240" spans="1:12" ht="12.75">
      <c r="A1240" s="74" t="s">
        <v>177</v>
      </c>
      <c r="B1240" s="75"/>
      <c r="C1240" s="75"/>
      <c r="D1240" s="75"/>
      <c r="E1240" s="75"/>
      <c r="F1240" s="76"/>
      <c r="G1240" s="27" t="s">
        <v>168</v>
      </c>
      <c r="H1240" s="28">
        <f>I1240+J1240+K1240+L1240</f>
        <v>50</v>
      </c>
      <c r="I1240" s="28">
        <v>50</v>
      </c>
      <c r="J1240" s="28"/>
      <c r="K1240" s="28"/>
      <c r="L1240" s="28"/>
    </row>
    <row r="1241" spans="1:12" ht="12.75">
      <c r="A1241" s="77"/>
      <c r="B1241" s="78"/>
      <c r="C1241" s="78"/>
      <c r="D1241" s="78"/>
      <c r="E1241" s="78"/>
      <c r="F1241" s="79"/>
      <c r="G1241" s="27" t="s">
        <v>169</v>
      </c>
      <c r="H1241" s="28"/>
      <c r="I1241" s="28"/>
      <c r="J1241" s="28"/>
      <c r="K1241" s="28"/>
      <c r="L1241" s="28"/>
    </row>
    <row r="1242" spans="1:12" ht="12.75">
      <c r="A1242" s="80"/>
      <c r="B1242" s="81"/>
      <c r="C1242" s="81"/>
      <c r="D1242" s="81"/>
      <c r="E1242" s="81"/>
      <c r="F1242" s="82"/>
      <c r="G1242" s="59" t="s">
        <v>170</v>
      </c>
      <c r="H1242" s="60">
        <f>H1240+H1241</f>
        <v>50</v>
      </c>
      <c r="I1242" s="60">
        <f>I1240+I1241</f>
        <v>50</v>
      </c>
      <c r="J1242" s="60">
        <f>J1240+J1241</f>
        <v>0</v>
      </c>
      <c r="K1242" s="60">
        <f>K1240+K1241</f>
        <v>0</v>
      </c>
      <c r="L1242" s="60">
        <f>L1240+L1241</f>
        <v>0</v>
      </c>
    </row>
    <row r="1243" spans="1:12" ht="12.75">
      <c r="A1243" s="98">
        <v>94</v>
      </c>
      <c r="B1243" s="101" t="s">
        <v>233</v>
      </c>
      <c r="C1243" s="86" t="s">
        <v>35</v>
      </c>
      <c r="D1243" s="86" t="s">
        <v>149</v>
      </c>
      <c r="E1243" s="86">
        <v>2010</v>
      </c>
      <c r="F1243" s="86">
        <v>2011</v>
      </c>
      <c r="G1243" s="27" t="s">
        <v>168</v>
      </c>
      <c r="H1243" s="28">
        <f>H1246</f>
        <v>200</v>
      </c>
      <c r="I1243" s="28">
        <f>I1246+I1249</f>
        <v>200</v>
      </c>
      <c r="J1243" s="28">
        <f aca="true" t="shared" si="100" ref="J1243:L1244">J1246</f>
        <v>0</v>
      </c>
      <c r="K1243" s="28">
        <f t="shared" si="100"/>
        <v>0</v>
      </c>
      <c r="L1243" s="28">
        <f t="shared" si="100"/>
        <v>0</v>
      </c>
    </row>
    <row r="1244" spans="1:12" ht="12.75">
      <c r="A1244" s="99"/>
      <c r="B1244" s="102"/>
      <c r="C1244" s="87"/>
      <c r="D1244" s="87"/>
      <c r="E1244" s="87"/>
      <c r="F1244" s="87"/>
      <c r="G1244" s="27" t="s">
        <v>169</v>
      </c>
      <c r="H1244" s="28">
        <f>I1244+J1244+K1244+L1244</f>
        <v>0</v>
      </c>
      <c r="I1244" s="28">
        <f>I1247+I1250</f>
        <v>0</v>
      </c>
      <c r="J1244" s="28">
        <f t="shared" si="100"/>
        <v>0</v>
      </c>
      <c r="K1244" s="28">
        <f t="shared" si="100"/>
        <v>0</v>
      </c>
      <c r="L1244" s="28">
        <f t="shared" si="100"/>
        <v>0</v>
      </c>
    </row>
    <row r="1245" spans="1:12" ht="12.75">
      <c r="A1245" s="100"/>
      <c r="B1245" s="103"/>
      <c r="C1245" s="88"/>
      <c r="D1245" s="88"/>
      <c r="E1245" s="88"/>
      <c r="F1245" s="88"/>
      <c r="G1245" s="57" t="s">
        <v>170</v>
      </c>
      <c r="H1245" s="58">
        <f>H1243+H1244</f>
        <v>200</v>
      </c>
      <c r="I1245" s="58">
        <f>I1243+I1244</f>
        <v>200</v>
      </c>
      <c r="J1245" s="58">
        <f>J1243+J1244</f>
        <v>0</v>
      </c>
      <c r="K1245" s="58">
        <f>K1243+K1244</f>
        <v>0</v>
      </c>
      <c r="L1245" s="58">
        <f>L1243+L1244</f>
        <v>0</v>
      </c>
    </row>
    <row r="1246" spans="1:12" ht="12.75">
      <c r="A1246" s="74" t="s">
        <v>171</v>
      </c>
      <c r="B1246" s="75"/>
      <c r="C1246" s="75"/>
      <c r="D1246" s="75"/>
      <c r="E1246" s="75"/>
      <c r="F1246" s="76"/>
      <c r="G1246" s="27" t="s">
        <v>168</v>
      </c>
      <c r="H1246" s="28">
        <f>I1246+J1246+K1246+L1246</f>
        <v>200</v>
      </c>
      <c r="I1246" s="28">
        <v>200</v>
      </c>
      <c r="J1246" s="28"/>
      <c r="K1246" s="28"/>
      <c r="L1246" s="28"/>
    </row>
    <row r="1247" spans="1:12" ht="12.75">
      <c r="A1247" s="77"/>
      <c r="B1247" s="78"/>
      <c r="C1247" s="78"/>
      <c r="D1247" s="78"/>
      <c r="E1247" s="78"/>
      <c r="F1247" s="79"/>
      <c r="G1247" s="27" t="s">
        <v>169</v>
      </c>
      <c r="H1247" s="28">
        <f>I1247+J1247+K1247+L1247</f>
        <v>-150</v>
      </c>
      <c r="I1247" s="28">
        <v>-150</v>
      </c>
      <c r="J1247" s="28"/>
      <c r="K1247" s="28"/>
      <c r="L1247" s="28"/>
    </row>
    <row r="1248" spans="1:12" ht="12.75">
      <c r="A1248" s="80"/>
      <c r="B1248" s="81"/>
      <c r="C1248" s="81"/>
      <c r="D1248" s="81"/>
      <c r="E1248" s="81"/>
      <c r="F1248" s="82"/>
      <c r="G1248" s="59" t="s">
        <v>170</v>
      </c>
      <c r="H1248" s="60">
        <f>H1246+H1247</f>
        <v>50</v>
      </c>
      <c r="I1248" s="60">
        <f>I1246+I1247</f>
        <v>50</v>
      </c>
      <c r="J1248" s="60">
        <f>J1246+J1247</f>
        <v>0</v>
      </c>
      <c r="K1248" s="60">
        <f>K1246+K1247</f>
        <v>0</v>
      </c>
      <c r="L1248" s="60">
        <f>L1246+L1247</f>
        <v>0</v>
      </c>
    </row>
    <row r="1249" spans="1:12" ht="12.75">
      <c r="A1249" s="74" t="s">
        <v>274</v>
      </c>
      <c r="B1249" s="75"/>
      <c r="C1249" s="75"/>
      <c r="D1249" s="75"/>
      <c r="E1249" s="75"/>
      <c r="F1249" s="76"/>
      <c r="G1249" s="27" t="s">
        <v>168</v>
      </c>
      <c r="H1249" s="28">
        <f>I1249+J1249+K1249+L1249</f>
        <v>0</v>
      </c>
      <c r="I1249" s="28">
        <v>0</v>
      </c>
      <c r="J1249" s="28"/>
      <c r="K1249" s="28"/>
      <c r="L1249" s="28"/>
    </row>
    <row r="1250" spans="1:12" ht="12.75">
      <c r="A1250" s="77"/>
      <c r="B1250" s="78"/>
      <c r="C1250" s="78"/>
      <c r="D1250" s="78"/>
      <c r="E1250" s="78"/>
      <c r="F1250" s="79"/>
      <c r="G1250" s="27" t="s">
        <v>169</v>
      </c>
      <c r="H1250" s="28">
        <f>I1250+J1250+K1250+L1250</f>
        <v>150</v>
      </c>
      <c r="I1250" s="28">
        <v>150</v>
      </c>
      <c r="J1250" s="28"/>
      <c r="K1250" s="28"/>
      <c r="L1250" s="28"/>
    </row>
    <row r="1251" spans="1:12" ht="12.75">
      <c r="A1251" s="80"/>
      <c r="B1251" s="81"/>
      <c r="C1251" s="81"/>
      <c r="D1251" s="81"/>
      <c r="E1251" s="81"/>
      <c r="F1251" s="82"/>
      <c r="G1251" s="59" t="s">
        <v>170</v>
      </c>
      <c r="H1251" s="60">
        <f>H1249+H1250</f>
        <v>150</v>
      </c>
      <c r="I1251" s="60">
        <f>I1249+I1250</f>
        <v>150</v>
      </c>
      <c r="J1251" s="60">
        <f>J1249+J1250</f>
        <v>0</v>
      </c>
      <c r="K1251" s="60">
        <f>K1249+K1250</f>
        <v>0</v>
      </c>
      <c r="L1251" s="60">
        <f>L1249+L1250</f>
        <v>0</v>
      </c>
    </row>
    <row r="1252" spans="1:12" ht="16.5">
      <c r="A1252" s="83" t="s">
        <v>17</v>
      </c>
      <c r="B1252" s="84"/>
      <c r="C1252" s="84"/>
      <c r="D1252" s="84"/>
      <c r="E1252" s="84"/>
      <c r="F1252" s="84"/>
      <c r="G1252" s="84"/>
      <c r="H1252" s="84"/>
      <c r="I1252" s="84"/>
      <c r="J1252" s="84"/>
      <c r="K1252" s="84"/>
      <c r="L1252" s="85"/>
    </row>
    <row r="1253" spans="1:12" ht="12.75">
      <c r="A1253" s="98">
        <v>95</v>
      </c>
      <c r="B1253" s="101" t="s">
        <v>233</v>
      </c>
      <c r="C1253" s="86" t="s">
        <v>141</v>
      </c>
      <c r="D1253" s="86" t="s">
        <v>149</v>
      </c>
      <c r="E1253" s="86">
        <v>2008</v>
      </c>
      <c r="F1253" s="86">
        <v>2011</v>
      </c>
      <c r="G1253" s="27" t="s">
        <v>168</v>
      </c>
      <c r="H1253" s="28">
        <f>H1256+H1259+H1262</f>
        <v>1950</v>
      </c>
      <c r="I1253" s="28">
        <f>I1256+I1259+I1262+I1265</f>
        <v>1950</v>
      </c>
      <c r="J1253" s="28">
        <f aca="true" t="shared" si="101" ref="J1253:L1254">J1256+J1259+J1262</f>
        <v>0</v>
      </c>
      <c r="K1253" s="28">
        <f t="shared" si="101"/>
        <v>0</v>
      </c>
      <c r="L1253" s="28">
        <f t="shared" si="101"/>
        <v>0</v>
      </c>
    </row>
    <row r="1254" spans="1:12" ht="12.75">
      <c r="A1254" s="99"/>
      <c r="B1254" s="102"/>
      <c r="C1254" s="87"/>
      <c r="D1254" s="87"/>
      <c r="E1254" s="87"/>
      <c r="F1254" s="87"/>
      <c r="G1254" s="27" t="s">
        <v>169</v>
      </c>
      <c r="H1254" s="28">
        <f>I1254+J1254+K1254+L1254</f>
        <v>0</v>
      </c>
      <c r="I1254" s="28">
        <f>I1257+I1260+I1263+I1266</f>
        <v>0</v>
      </c>
      <c r="J1254" s="28">
        <f t="shared" si="101"/>
        <v>0</v>
      </c>
      <c r="K1254" s="28">
        <f t="shared" si="101"/>
        <v>0</v>
      </c>
      <c r="L1254" s="28">
        <f t="shared" si="101"/>
        <v>0</v>
      </c>
    </row>
    <row r="1255" spans="1:12" ht="12.75">
      <c r="A1255" s="100"/>
      <c r="B1255" s="103"/>
      <c r="C1255" s="88"/>
      <c r="D1255" s="88"/>
      <c r="E1255" s="88"/>
      <c r="F1255" s="88"/>
      <c r="G1255" s="57" t="s">
        <v>170</v>
      </c>
      <c r="H1255" s="58">
        <f>H1253+H1254</f>
        <v>1950</v>
      </c>
      <c r="I1255" s="58">
        <f>I1253+I1254</f>
        <v>1950</v>
      </c>
      <c r="J1255" s="58">
        <f>J1253+J1254</f>
        <v>0</v>
      </c>
      <c r="K1255" s="58">
        <f>K1253+K1254</f>
        <v>0</v>
      </c>
      <c r="L1255" s="58">
        <f>L1253+L1254</f>
        <v>0</v>
      </c>
    </row>
    <row r="1256" spans="1:12" ht="12.75">
      <c r="A1256" s="74" t="s">
        <v>177</v>
      </c>
      <c r="B1256" s="75"/>
      <c r="C1256" s="75"/>
      <c r="D1256" s="75"/>
      <c r="E1256" s="75"/>
      <c r="F1256" s="76"/>
      <c r="G1256" s="27" t="s">
        <v>168</v>
      </c>
      <c r="H1256" s="28">
        <f>I1256+J1256+K1256+L1256</f>
        <v>150</v>
      </c>
      <c r="I1256" s="28">
        <v>150</v>
      </c>
      <c r="J1256" s="28"/>
      <c r="K1256" s="28"/>
      <c r="L1256" s="28"/>
    </row>
    <row r="1257" spans="1:12" ht="12.75">
      <c r="A1257" s="77"/>
      <c r="B1257" s="78"/>
      <c r="C1257" s="78"/>
      <c r="D1257" s="78"/>
      <c r="E1257" s="78"/>
      <c r="F1257" s="79"/>
      <c r="G1257" s="27" t="s">
        <v>169</v>
      </c>
      <c r="H1257" s="28">
        <f>I1257+J1257+K1257+L1257</f>
        <v>0</v>
      </c>
      <c r="I1257" s="28"/>
      <c r="J1257" s="28"/>
      <c r="K1257" s="28"/>
      <c r="L1257" s="28"/>
    </row>
    <row r="1258" spans="1:12" ht="12.75">
      <c r="A1258" s="80"/>
      <c r="B1258" s="81"/>
      <c r="C1258" s="81"/>
      <c r="D1258" s="81"/>
      <c r="E1258" s="81"/>
      <c r="F1258" s="82"/>
      <c r="G1258" s="59" t="s">
        <v>170</v>
      </c>
      <c r="H1258" s="60">
        <f>H1256+H1257</f>
        <v>150</v>
      </c>
      <c r="I1258" s="60">
        <f>I1256+I1257</f>
        <v>150</v>
      </c>
      <c r="J1258" s="60">
        <f>J1256+J1257</f>
        <v>0</v>
      </c>
      <c r="K1258" s="60">
        <f>K1256+K1257</f>
        <v>0</v>
      </c>
      <c r="L1258" s="60">
        <f>L1256+L1257</f>
        <v>0</v>
      </c>
    </row>
    <row r="1259" spans="1:12" ht="12.75">
      <c r="A1259" s="74" t="s">
        <v>176</v>
      </c>
      <c r="B1259" s="75"/>
      <c r="C1259" s="75"/>
      <c r="D1259" s="75"/>
      <c r="E1259" s="75"/>
      <c r="F1259" s="76"/>
      <c r="G1259" s="27" t="s">
        <v>168</v>
      </c>
      <c r="H1259" s="28">
        <f>I1259+J1259+K1259+L1259</f>
        <v>600</v>
      </c>
      <c r="I1259" s="28">
        <v>600</v>
      </c>
      <c r="J1259" s="28"/>
      <c r="K1259" s="28"/>
      <c r="L1259" s="28"/>
    </row>
    <row r="1260" spans="1:12" ht="12.75">
      <c r="A1260" s="77"/>
      <c r="B1260" s="78"/>
      <c r="C1260" s="78"/>
      <c r="D1260" s="78"/>
      <c r="E1260" s="78"/>
      <c r="F1260" s="79"/>
      <c r="G1260" s="27" t="s">
        <v>169</v>
      </c>
      <c r="H1260" s="28">
        <f>I1260+J1260+K1260+L1260</f>
        <v>-400</v>
      </c>
      <c r="I1260" s="28">
        <v>-400</v>
      </c>
      <c r="J1260" s="28"/>
      <c r="K1260" s="28"/>
      <c r="L1260" s="28"/>
    </row>
    <row r="1261" spans="1:12" ht="12.75">
      <c r="A1261" s="80"/>
      <c r="B1261" s="81"/>
      <c r="C1261" s="81"/>
      <c r="D1261" s="81"/>
      <c r="E1261" s="81"/>
      <c r="F1261" s="82"/>
      <c r="G1261" s="59" t="s">
        <v>170</v>
      </c>
      <c r="H1261" s="60">
        <f>H1259+H1260</f>
        <v>200</v>
      </c>
      <c r="I1261" s="60">
        <f>I1259+I1260</f>
        <v>200</v>
      </c>
      <c r="J1261" s="60">
        <f>J1259+J1260</f>
        <v>0</v>
      </c>
      <c r="K1261" s="60">
        <f>K1259+K1260</f>
        <v>0</v>
      </c>
      <c r="L1261" s="60">
        <f>L1259+L1260</f>
        <v>0</v>
      </c>
    </row>
    <row r="1262" spans="1:12" ht="12.75">
      <c r="A1262" s="74" t="s">
        <v>171</v>
      </c>
      <c r="B1262" s="75"/>
      <c r="C1262" s="75"/>
      <c r="D1262" s="75"/>
      <c r="E1262" s="75"/>
      <c r="F1262" s="76"/>
      <c r="G1262" s="27" t="s">
        <v>168</v>
      </c>
      <c r="H1262" s="28">
        <f>I1262+J1262+K1262+L1262</f>
        <v>1200</v>
      </c>
      <c r="I1262" s="28">
        <v>1200</v>
      </c>
      <c r="J1262" s="28"/>
      <c r="K1262" s="28"/>
      <c r="L1262" s="28"/>
    </row>
    <row r="1263" spans="1:12" ht="12.75">
      <c r="A1263" s="77"/>
      <c r="B1263" s="78"/>
      <c r="C1263" s="78"/>
      <c r="D1263" s="78"/>
      <c r="E1263" s="78"/>
      <c r="F1263" s="79"/>
      <c r="G1263" s="27" t="s">
        <v>169</v>
      </c>
      <c r="H1263" s="28">
        <f>I1263+J1263+K1263+L1263</f>
        <v>-600</v>
      </c>
      <c r="I1263" s="28">
        <v>-600</v>
      </c>
      <c r="J1263" s="28"/>
      <c r="K1263" s="28"/>
      <c r="L1263" s="28"/>
    </row>
    <row r="1264" spans="1:12" ht="12.75">
      <c r="A1264" s="80"/>
      <c r="B1264" s="81"/>
      <c r="C1264" s="81"/>
      <c r="D1264" s="81"/>
      <c r="E1264" s="81"/>
      <c r="F1264" s="82"/>
      <c r="G1264" s="59" t="s">
        <v>170</v>
      </c>
      <c r="H1264" s="60">
        <f>H1262+H1263</f>
        <v>600</v>
      </c>
      <c r="I1264" s="60">
        <f>I1262+I1263</f>
        <v>600</v>
      </c>
      <c r="J1264" s="60">
        <f>J1262+J1263</f>
        <v>0</v>
      </c>
      <c r="K1264" s="60">
        <f>K1262+K1263</f>
        <v>0</v>
      </c>
      <c r="L1264" s="60">
        <f>L1262+L1263</f>
        <v>0</v>
      </c>
    </row>
    <row r="1265" spans="1:12" ht="12.75">
      <c r="A1265" s="74" t="s">
        <v>274</v>
      </c>
      <c r="B1265" s="75"/>
      <c r="C1265" s="75"/>
      <c r="D1265" s="75"/>
      <c r="E1265" s="75"/>
      <c r="F1265" s="76"/>
      <c r="G1265" s="27" t="s">
        <v>168</v>
      </c>
      <c r="H1265" s="28">
        <f>I1265+J1265+K1265+L1265</f>
        <v>0</v>
      </c>
      <c r="I1265" s="28">
        <v>0</v>
      </c>
      <c r="J1265" s="28"/>
      <c r="K1265" s="28"/>
      <c r="L1265" s="28"/>
    </row>
    <row r="1266" spans="1:12" ht="12.75">
      <c r="A1266" s="77"/>
      <c r="B1266" s="78"/>
      <c r="C1266" s="78"/>
      <c r="D1266" s="78"/>
      <c r="E1266" s="78"/>
      <c r="F1266" s="79"/>
      <c r="G1266" s="27" t="s">
        <v>169</v>
      </c>
      <c r="H1266" s="28">
        <f>I1266+J1266+K1266+L1266</f>
        <v>1000</v>
      </c>
      <c r="I1266" s="28">
        <v>1000</v>
      </c>
      <c r="J1266" s="28"/>
      <c r="K1266" s="28"/>
      <c r="L1266" s="28"/>
    </row>
    <row r="1267" spans="1:12" ht="12.75">
      <c r="A1267" s="80"/>
      <c r="B1267" s="81"/>
      <c r="C1267" s="81"/>
      <c r="D1267" s="81"/>
      <c r="E1267" s="81"/>
      <c r="F1267" s="82"/>
      <c r="G1267" s="59" t="s">
        <v>170</v>
      </c>
      <c r="H1267" s="60">
        <f>H1265+H1266</f>
        <v>1000</v>
      </c>
      <c r="I1267" s="60">
        <f>I1265+I1266</f>
        <v>1000</v>
      </c>
      <c r="J1267" s="60">
        <f>J1265+J1266</f>
        <v>0</v>
      </c>
      <c r="K1267" s="60">
        <f>K1265+K1266</f>
        <v>0</v>
      </c>
      <c r="L1267" s="60">
        <f>L1265+L1266</f>
        <v>0</v>
      </c>
    </row>
    <row r="1268" spans="1:12" ht="16.5">
      <c r="A1268" s="83" t="s">
        <v>18</v>
      </c>
      <c r="B1268" s="84"/>
      <c r="C1268" s="84"/>
      <c r="D1268" s="84"/>
      <c r="E1268" s="84"/>
      <c r="F1268" s="84"/>
      <c r="G1268" s="84"/>
      <c r="H1268" s="84"/>
      <c r="I1268" s="84"/>
      <c r="J1268" s="84"/>
      <c r="K1268" s="84"/>
      <c r="L1268" s="85"/>
    </row>
    <row r="1269" spans="1:12" ht="12.75">
      <c r="A1269" s="98">
        <v>96</v>
      </c>
      <c r="B1269" s="101" t="s">
        <v>233</v>
      </c>
      <c r="C1269" s="86" t="s">
        <v>250</v>
      </c>
      <c r="D1269" s="86" t="s">
        <v>149</v>
      </c>
      <c r="E1269" s="86">
        <v>2007</v>
      </c>
      <c r="F1269" s="86">
        <v>2010</v>
      </c>
      <c r="G1269" s="27" t="s">
        <v>168</v>
      </c>
      <c r="H1269" s="28">
        <f>H1272+H1275+H1278</f>
        <v>4450</v>
      </c>
      <c r="I1269" s="28">
        <f>I1272+I1275+I1278</f>
        <v>4450</v>
      </c>
      <c r="J1269" s="28">
        <f>J1272+J1275+J1278</f>
        <v>0</v>
      </c>
      <c r="K1269" s="28">
        <f>K1272+K1275+K1278</f>
        <v>0</v>
      </c>
      <c r="L1269" s="28">
        <f>L1272+L1275+L1278</f>
        <v>0</v>
      </c>
    </row>
    <row r="1270" spans="1:12" ht="12.75">
      <c r="A1270" s="99"/>
      <c r="B1270" s="102"/>
      <c r="C1270" s="87"/>
      <c r="D1270" s="87"/>
      <c r="E1270" s="87"/>
      <c r="F1270" s="87"/>
      <c r="G1270" s="27" t="s">
        <v>169</v>
      </c>
      <c r="H1270" s="28">
        <f>I1270+J1270+K1270+L1270</f>
        <v>-2835</v>
      </c>
      <c r="I1270" s="28">
        <f>I1273+I1276+I1279</f>
        <v>-2835</v>
      </c>
      <c r="J1270" s="28">
        <f>J1273+J1276+J1279</f>
        <v>0</v>
      </c>
      <c r="K1270" s="28">
        <f>K1273+K1276+K1279</f>
        <v>0</v>
      </c>
      <c r="L1270" s="28">
        <f>L1273+L1276+L1279</f>
        <v>0</v>
      </c>
    </row>
    <row r="1271" spans="1:12" ht="12.75" customHeight="1">
      <c r="A1271" s="100"/>
      <c r="B1271" s="103"/>
      <c r="C1271" s="88"/>
      <c r="D1271" s="88"/>
      <c r="E1271" s="88"/>
      <c r="F1271" s="88"/>
      <c r="G1271" s="57" t="s">
        <v>170</v>
      </c>
      <c r="H1271" s="58">
        <f>H1269+H1270</f>
        <v>1615</v>
      </c>
      <c r="I1271" s="58">
        <f>I1269+I1270</f>
        <v>1615</v>
      </c>
      <c r="J1271" s="58">
        <f>J1269+J1270</f>
        <v>0</v>
      </c>
      <c r="K1271" s="58">
        <f>K1269+K1270</f>
        <v>0</v>
      </c>
      <c r="L1271" s="58">
        <f>L1269+L1270</f>
        <v>0</v>
      </c>
    </row>
    <row r="1272" spans="1:12" ht="12.75">
      <c r="A1272" s="74" t="s">
        <v>177</v>
      </c>
      <c r="B1272" s="75"/>
      <c r="C1272" s="75"/>
      <c r="D1272" s="75"/>
      <c r="E1272" s="75"/>
      <c r="F1272" s="76"/>
      <c r="G1272" s="27" t="s">
        <v>168</v>
      </c>
      <c r="H1272" s="28">
        <f>I1272+J1272+K1272+L1272</f>
        <v>1750</v>
      </c>
      <c r="I1272" s="28">
        <v>1750</v>
      </c>
      <c r="J1272" s="28"/>
      <c r="K1272" s="28"/>
      <c r="L1272" s="28"/>
    </row>
    <row r="1273" spans="1:12" ht="12.75">
      <c r="A1273" s="77"/>
      <c r="B1273" s="78"/>
      <c r="C1273" s="78"/>
      <c r="D1273" s="78"/>
      <c r="E1273" s="78"/>
      <c r="F1273" s="79"/>
      <c r="G1273" s="27" t="s">
        <v>169</v>
      </c>
      <c r="H1273" s="28">
        <f>I1273+J1273+K1273+L1273</f>
        <v>-1635</v>
      </c>
      <c r="I1273" s="28">
        <f>-1650+15</f>
        <v>-1635</v>
      </c>
      <c r="J1273" s="28"/>
      <c r="K1273" s="28"/>
      <c r="L1273" s="28"/>
    </row>
    <row r="1274" spans="1:12" ht="12.75">
      <c r="A1274" s="80"/>
      <c r="B1274" s="81"/>
      <c r="C1274" s="81"/>
      <c r="D1274" s="81"/>
      <c r="E1274" s="81"/>
      <c r="F1274" s="82"/>
      <c r="G1274" s="59" t="s">
        <v>170</v>
      </c>
      <c r="H1274" s="60">
        <f>H1272+H1273</f>
        <v>115</v>
      </c>
      <c r="I1274" s="60">
        <f>I1272+I1273</f>
        <v>115</v>
      </c>
      <c r="J1274" s="60">
        <f>J1272+J1273</f>
        <v>0</v>
      </c>
      <c r="K1274" s="60">
        <f>K1272+K1273</f>
        <v>0</v>
      </c>
      <c r="L1274" s="60">
        <f>L1272+L1273</f>
        <v>0</v>
      </c>
    </row>
    <row r="1275" spans="1:12" ht="12.75">
      <c r="A1275" s="74" t="s">
        <v>176</v>
      </c>
      <c r="B1275" s="75"/>
      <c r="C1275" s="75"/>
      <c r="D1275" s="75"/>
      <c r="E1275" s="75"/>
      <c r="F1275" s="76"/>
      <c r="G1275" s="27" t="s">
        <v>168</v>
      </c>
      <c r="H1275" s="28">
        <f>I1275+J1275+K1275+L1275</f>
        <v>900</v>
      </c>
      <c r="I1275" s="28">
        <v>900</v>
      </c>
      <c r="J1275" s="28"/>
      <c r="K1275" s="28"/>
      <c r="L1275" s="28"/>
    </row>
    <row r="1276" spans="1:12" ht="12.75">
      <c r="A1276" s="77"/>
      <c r="B1276" s="78"/>
      <c r="C1276" s="78"/>
      <c r="D1276" s="78"/>
      <c r="E1276" s="78"/>
      <c r="F1276" s="79"/>
      <c r="G1276" s="27" t="s">
        <v>169</v>
      </c>
      <c r="H1276" s="28">
        <f>I1276+J1276+K1276+L1276</f>
        <v>-400</v>
      </c>
      <c r="I1276" s="28">
        <v>-400</v>
      </c>
      <c r="J1276" s="28"/>
      <c r="K1276" s="28"/>
      <c r="L1276" s="28"/>
    </row>
    <row r="1277" spans="1:12" ht="12.75">
      <c r="A1277" s="80"/>
      <c r="B1277" s="81"/>
      <c r="C1277" s="81"/>
      <c r="D1277" s="81"/>
      <c r="E1277" s="81"/>
      <c r="F1277" s="82"/>
      <c r="G1277" s="59" t="s">
        <v>170</v>
      </c>
      <c r="H1277" s="60">
        <f>H1275+H1276</f>
        <v>500</v>
      </c>
      <c r="I1277" s="60">
        <f>I1275+I1276</f>
        <v>500</v>
      </c>
      <c r="J1277" s="60">
        <f>J1275+J1276</f>
        <v>0</v>
      </c>
      <c r="K1277" s="60">
        <f>K1275+K1276</f>
        <v>0</v>
      </c>
      <c r="L1277" s="60">
        <f>L1275+L1276</f>
        <v>0</v>
      </c>
    </row>
    <row r="1278" spans="1:12" ht="12.75">
      <c r="A1278" s="74" t="s">
        <v>171</v>
      </c>
      <c r="B1278" s="75"/>
      <c r="C1278" s="75"/>
      <c r="D1278" s="75"/>
      <c r="E1278" s="75"/>
      <c r="F1278" s="76"/>
      <c r="G1278" s="27" t="s">
        <v>168</v>
      </c>
      <c r="H1278" s="28">
        <f>I1278+J1278+K1278+L1278</f>
        <v>1800</v>
      </c>
      <c r="I1278" s="28">
        <v>1800</v>
      </c>
      <c r="J1278" s="28"/>
      <c r="K1278" s="28"/>
      <c r="L1278" s="28"/>
    </row>
    <row r="1279" spans="1:12" ht="12.75">
      <c r="A1279" s="77"/>
      <c r="B1279" s="78"/>
      <c r="C1279" s="78"/>
      <c r="D1279" s="78"/>
      <c r="E1279" s="78"/>
      <c r="F1279" s="79"/>
      <c r="G1279" s="27" t="s">
        <v>169</v>
      </c>
      <c r="H1279" s="28">
        <f>I1279+J1279+K1279+L1279</f>
        <v>-800</v>
      </c>
      <c r="I1279" s="28">
        <v>-800</v>
      </c>
      <c r="J1279" s="28"/>
      <c r="K1279" s="28"/>
      <c r="L1279" s="28"/>
    </row>
    <row r="1280" spans="1:12" ht="12.75">
      <c r="A1280" s="80"/>
      <c r="B1280" s="81"/>
      <c r="C1280" s="81"/>
      <c r="D1280" s="81"/>
      <c r="E1280" s="81"/>
      <c r="F1280" s="82"/>
      <c r="G1280" s="59" t="s">
        <v>170</v>
      </c>
      <c r="H1280" s="60">
        <f>H1278+H1279</f>
        <v>1000</v>
      </c>
      <c r="I1280" s="60">
        <f>I1278+I1279</f>
        <v>1000</v>
      </c>
      <c r="J1280" s="60">
        <f>J1278+J1279</f>
        <v>0</v>
      </c>
      <c r="K1280" s="60">
        <f>K1278+K1279</f>
        <v>0</v>
      </c>
      <c r="L1280" s="60">
        <f>L1278+L1279</f>
        <v>0</v>
      </c>
    </row>
    <row r="1281" spans="1:12" ht="12.75">
      <c r="A1281" s="98">
        <v>97</v>
      </c>
      <c r="B1281" s="101" t="s">
        <v>233</v>
      </c>
      <c r="C1281" s="86" t="s">
        <v>249</v>
      </c>
      <c r="D1281" s="86" t="s">
        <v>149</v>
      </c>
      <c r="E1281" s="86">
        <v>2007</v>
      </c>
      <c r="F1281" s="86">
        <v>2008</v>
      </c>
      <c r="G1281" s="27" t="s">
        <v>168</v>
      </c>
      <c r="H1281" s="28">
        <f>H1284</f>
        <v>0</v>
      </c>
      <c r="I1281" s="28">
        <f>I1284</f>
        <v>0</v>
      </c>
      <c r="J1281" s="28">
        <f>J1284</f>
        <v>0</v>
      </c>
      <c r="K1281" s="28">
        <f>K1284</f>
        <v>0</v>
      </c>
      <c r="L1281" s="28">
        <f>L1284</f>
        <v>0</v>
      </c>
    </row>
    <row r="1282" spans="1:12" ht="12.75">
      <c r="A1282" s="99"/>
      <c r="B1282" s="102"/>
      <c r="C1282" s="87"/>
      <c r="D1282" s="87"/>
      <c r="E1282" s="87"/>
      <c r="F1282" s="87"/>
      <c r="G1282" s="27" t="s">
        <v>169</v>
      </c>
      <c r="H1282" s="28">
        <f>I1282+J1282+K1282+L1282</f>
        <v>1600</v>
      </c>
      <c r="I1282" s="28">
        <f>I1285</f>
        <v>1600</v>
      </c>
      <c r="J1282" s="28">
        <f>J1285</f>
        <v>0</v>
      </c>
      <c r="K1282" s="28">
        <f>K1285</f>
        <v>0</v>
      </c>
      <c r="L1282" s="28">
        <f>L1285</f>
        <v>0</v>
      </c>
    </row>
    <row r="1283" spans="1:12" ht="12.75">
      <c r="A1283" s="100"/>
      <c r="B1283" s="103"/>
      <c r="C1283" s="88"/>
      <c r="D1283" s="88"/>
      <c r="E1283" s="88"/>
      <c r="F1283" s="88"/>
      <c r="G1283" s="57" t="s">
        <v>170</v>
      </c>
      <c r="H1283" s="58">
        <f>H1281+H1282</f>
        <v>1600</v>
      </c>
      <c r="I1283" s="58">
        <f>I1281+I1282</f>
        <v>1600</v>
      </c>
      <c r="J1283" s="58">
        <f>J1281+J1282</f>
        <v>0</v>
      </c>
      <c r="K1283" s="58">
        <f>K1281+K1282</f>
        <v>0</v>
      </c>
      <c r="L1283" s="58">
        <f>L1281+L1282</f>
        <v>0</v>
      </c>
    </row>
    <row r="1284" spans="1:12" ht="12.75">
      <c r="A1284" s="74" t="s">
        <v>177</v>
      </c>
      <c r="B1284" s="75"/>
      <c r="C1284" s="75"/>
      <c r="D1284" s="75"/>
      <c r="E1284" s="75"/>
      <c r="F1284" s="76"/>
      <c r="G1284" s="27" t="s">
        <v>168</v>
      </c>
      <c r="H1284" s="28">
        <f>I1284+J1284+K1284+L1284</f>
        <v>0</v>
      </c>
      <c r="I1284" s="28">
        <v>0</v>
      </c>
      <c r="J1284" s="28"/>
      <c r="K1284" s="28"/>
      <c r="L1284" s="28"/>
    </row>
    <row r="1285" spans="1:12" ht="12.75">
      <c r="A1285" s="77"/>
      <c r="B1285" s="78"/>
      <c r="C1285" s="78"/>
      <c r="D1285" s="78"/>
      <c r="E1285" s="78"/>
      <c r="F1285" s="79"/>
      <c r="G1285" s="27" t="s">
        <v>169</v>
      </c>
      <c r="H1285" s="28">
        <f>I1285+J1285+K1285+L1285</f>
        <v>1600</v>
      </c>
      <c r="I1285" s="28">
        <f>1000+600</f>
        <v>1600</v>
      </c>
      <c r="J1285" s="28">
        <f>600-600</f>
        <v>0</v>
      </c>
      <c r="K1285" s="28"/>
      <c r="L1285" s="28"/>
    </row>
    <row r="1286" spans="1:12" ht="12.75">
      <c r="A1286" s="80"/>
      <c r="B1286" s="81"/>
      <c r="C1286" s="81"/>
      <c r="D1286" s="81"/>
      <c r="E1286" s="81"/>
      <c r="F1286" s="82"/>
      <c r="G1286" s="59" t="s">
        <v>170</v>
      </c>
      <c r="H1286" s="60">
        <f>H1284+H1285</f>
        <v>1600</v>
      </c>
      <c r="I1286" s="60">
        <f>I1284+I1285</f>
        <v>1600</v>
      </c>
      <c r="J1286" s="60">
        <f>J1284+J1285</f>
        <v>0</v>
      </c>
      <c r="K1286" s="60">
        <f>K1284+K1285</f>
        <v>0</v>
      </c>
      <c r="L1286" s="60">
        <f>L1284+L1285</f>
        <v>0</v>
      </c>
    </row>
    <row r="1287" spans="1:12" ht="12.75">
      <c r="A1287" s="98">
        <v>98</v>
      </c>
      <c r="B1287" s="101" t="s">
        <v>233</v>
      </c>
      <c r="C1287" s="86" t="s">
        <v>251</v>
      </c>
      <c r="D1287" s="86" t="s">
        <v>149</v>
      </c>
      <c r="E1287" s="86">
        <v>2008</v>
      </c>
      <c r="F1287" s="86">
        <v>2011</v>
      </c>
      <c r="G1287" s="27" t="s">
        <v>168</v>
      </c>
      <c r="H1287" s="28">
        <f>H1290+H1293+H1296</f>
        <v>0</v>
      </c>
      <c r="I1287" s="28">
        <f>I1290+I1293+I1296+I1299</f>
        <v>0</v>
      </c>
      <c r="J1287" s="28">
        <f aca="true" t="shared" si="102" ref="J1287:L1288">J1290+J1293+J1296</f>
        <v>0</v>
      </c>
      <c r="K1287" s="28">
        <f t="shared" si="102"/>
        <v>0</v>
      </c>
      <c r="L1287" s="28">
        <f t="shared" si="102"/>
        <v>0</v>
      </c>
    </row>
    <row r="1288" spans="1:12" ht="12.75">
      <c r="A1288" s="99"/>
      <c r="B1288" s="102"/>
      <c r="C1288" s="87"/>
      <c r="D1288" s="87"/>
      <c r="E1288" s="87"/>
      <c r="F1288" s="87"/>
      <c r="G1288" s="27" t="s">
        <v>169</v>
      </c>
      <c r="H1288" s="28">
        <f>I1288+J1288+K1288+L1288</f>
        <v>1290</v>
      </c>
      <c r="I1288" s="28">
        <f>I1291+I1294+I1297+I1300</f>
        <v>1290</v>
      </c>
      <c r="J1288" s="28">
        <f t="shared" si="102"/>
        <v>0</v>
      </c>
      <c r="K1288" s="28">
        <f t="shared" si="102"/>
        <v>0</v>
      </c>
      <c r="L1288" s="28">
        <f t="shared" si="102"/>
        <v>0</v>
      </c>
    </row>
    <row r="1289" spans="1:12" ht="12.75">
      <c r="A1289" s="100"/>
      <c r="B1289" s="103"/>
      <c r="C1289" s="88"/>
      <c r="D1289" s="88"/>
      <c r="E1289" s="88"/>
      <c r="F1289" s="88"/>
      <c r="G1289" s="57" t="s">
        <v>170</v>
      </c>
      <c r="H1289" s="58">
        <f>H1287+H1288</f>
        <v>1290</v>
      </c>
      <c r="I1289" s="58">
        <f>I1287+I1288</f>
        <v>1290</v>
      </c>
      <c r="J1289" s="58">
        <f>J1287+J1288</f>
        <v>0</v>
      </c>
      <c r="K1289" s="58">
        <f>K1287+K1288</f>
        <v>0</v>
      </c>
      <c r="L1289" s="58">
        <f>L1287+L1288</f>
        <v>0</v>
      </c>
    </row>
    <row r="1290" spans="1:12" ht="12.75">
      <c r="A1290" s="74" t="s">
        <v>177</v>
      </c>
      <c r="B1290" s="75"/>
      <c r="C1290" s="75"/>
      <c r="D1290" s="75"/>
      <c r="E1290" s="75"/>
      <c r="F1290" s="76"/>
      <c r="G1290" s="27" t="s">
        <v>168</v>
      </c>
      <c r="H1290" s="28">
        <f>I1290+J1290+K1290+L1290</f>
        <v>0</v>
      </c>
      <c r="I1290" s="28">
        <v>0</v>
      </c>
      <c r="J1290" s="28"/>
      <c r="K1290" s="28"/>
      <c r="L1290" s="28"/>
    </row>
    <row r="1291" spans="1:12" ht="12.75">
      <c r="A1291" s="77"/>
      <c r="B1291" s="78"/>
      <c r="C1291" s="78"/>
      <c r="D1291" s="78"/>
      <c r="E1291" s="78"/>
      <c r="F1291" s="79"/>
      <c r="G1291" s="27" t="s">
        <v>169</v>
      </c>
      <c r="H1291" s="28">
        <f>I1291+J1291+K1291+L1291</f>
        <v>90</v>
      </c>
      <c r="I1291" s="28">
        <v>90</v>
      </c>
      <c r="J1291" s="28"/>
      <c r="K1291" s="28"/>
      <c r="L1291" s="28"/>
    </row>
    <row r="1292" spans="1:12" ht="12.75">
      <c r="A1292" s="80"/>
      <c r="B1292" s="81"/>
      <c r="C1292" s="81"/>
      <c r="D1292" s="81"/>
      <c r="E1292" s="81"/>
      <c r="F1292" s="82"/>
      <c r="G1292" s="59" t="s">
        <v>170</v>
      </c>
      <c r="H1292" s="60">
        <f>H1290+H1291</f>
        <v>90</v>
      </c>
      <c r="I1292" s="60">
        <f>I1290+I1291</f>
        <v>90</v>
      </c>
      <c r="J1292" s="60">
        <f>J1290+J1291</f>
        <v>0</v>
      </c>
      <c r="K1292" s="60">
        <f>K1290+K1291</f>
        <v>0</v>
      </c>
      <c r="L1292" s="60">
        <f>L1290+L1291</f>
        <v>0</v>
      </c>
    </row>
    <row r="1293" spans="1:12" ht="12.75">
      <c r="A1293" s="74" t="s">
        <v>176</v>
      </c>
      <c r="B1293" s="75"/>
      <c r="C1293" s="75"/>
      <c r="D1293" s="75"/>
      <c r="E1293" s="75"/>
      <c r="F1293" s="76"/>
      <c r="G1293" s="27" t="s">
        <v>168</v>
      </c>
      <c r="H1293" s="28">
        <f>I1293+J1293+K1293+L1293</f>
        <v>0</v>
      </c>
      <c r="I1293" s="28">
        <v>0</v>
      </c>
      <c r="J1293" s="28"/>
      <c r="K1293" s="28"/>
      <c r="L1293" s="28"/>
    </row>
    <row r="1294" spans="1:12" ht="12.75">
      <c r="A1294" s="77"/>
      <c r="B1294" s="78"/>
      <c r="C1294" s="78"/>
      <c r="D1294" s="78"/>
      <c r="E1294" s="78"/>
      <c r="F1294" s="79"/>
      <c r="G1294" s="27" t="s">
        <v>169</v>
      </c>
      <c r="H1294" s="28">
        <f>I1294+J1294+K1294+L1294</f>
        <v>400</v>
      </c>
      <c r="I1294" s="28">
        <v>400</v>
      </c>
      <c r="J1294" s="28"/>
      <c r="K1294" s="28"/>
      <c r="L1294" s="28"/>
    </row>
    <row r="1295" spans="1:12" ht="12.75">
      <c r="A1295" s="80"/>
      <c r="B1295" s="81"/>
      <c r="C1295" s="81"/>
      <c r="D1295" s="81"/>
      <c r="E1295" s="81"/>
      <c r="F1295" s="82"/>
      <c r="G1295" s="59" t="s">
        <v>170</v>
      </c>
      <c r="H1295" s="60">
        <f>H1293+H1294</f>
        <v>400</v>
      </c>
      <c r="I1295" s="60">
        <f>I1293+I1294</f>
        <v>400</v>
      </c>
      <c r="J1295" s="60">
        <f>J1293+J1294</f>
        <v>0</v>
      </c>
      <c r="K1295" s="60">
        <f>K1293+K1294</f>
        <v>0</v>
      </c>
      <c r="L1295" s="60">
        <f>L1293+L1294</f>
        <v>0</v>
      </c>
    </row>
    <row r="1296" spans="1:12" ht="12.75">
      <c r="A1296" s="74" t="s">
        <v>171</v>
      </c>
      <c r="B1296" s="75"/>
      <c r="C1296" s="75"/>
      <c r="D1296" s="75"/>
      <c r="E1296" s="75"/>
      <c r="F1296" s="76"/>
      <c r="G1296" s="27" t="s">
        <v>168</v>
      </c>
      <c r="H1296" s="28">
        <f>I1296+J1296+K1296+L1296</f>
        <v>0</v>
      </c>
      <c r="I1296" s="28">
        <v>0</v>
      </c>
      <c r="J1296" s="28"/>
      <c r="K1296" s="28"/>
      <c r="L1296" s="28"/>
    </row>
    <row r="1297" spans="1:12" ht="12.75">
      <c r="A1297" s="77"/>
      <c r="B1297" s="78"/>
      <c r="C1297" s="78"/>
      <c r="D1297" s="78"/>
      <c r="E1297" s="78"/>
      <c r="F1297" s="79"/>
      <c r="G1297" s="27" t="s">
        <v>169</v>
      </c>
      <c r="H1297" s="28">
        <f>I1297+J1297+K1297+L1297</f>
        <v>400</v>
      </c>
      <c r="I1297" s="28">
        <f>800-400</f>
        <v>400</v>
      </c>
      <c r="J1297" s="28"/>
      <c r="K1297" s="28"/>
      <c r="L1297" s="28"/>
    </row>
    <row r="1298" spans="1:12" ht="12.75">
      <c r="A1298" s="80"/>
      <c r="B1298" s="81"/>
      <c r="C1298" s="81"/>
      <c r="D1298" s="81"/>
      <c r="E1298" s="81"/>
      <c r="F1298" s="82"/>
      <c r="G1298" s="59" t="s">
        <v>170</v>
      </c>
      <c r="H1298" s="60">
        <f>H1296+H1297</f>
        <v>400</v>
      </c>
      <c r="I1298" s="60">
        <f>I1296+I1297</f>
        <v>400</v>
      </c>
      <c r="J1298" s="60">
        <f>J1296+J1297</f>
        <v>0</v>
      </c>
      <c r="K1298" s="60">
        <f>K1296+K1297</f>
        <v>0</v>
      </c>
      <c r="L1298" s="60">
        <f>L1296+L1297</f>
        <v>0</v>
      </c>
    </row>
    <row r="1299" spans="1:12" ht="12.75">
      <c r="A1299" s="74" t="s">
        <v>274</v>
      </c>
      <c r="B1299" s="75"/>
      <c r="C1299" s="75"/>
      <c r="D1299" s="75"/>
      <c r="E1299" s="75"/>
      <c r="F1299" s="76"/>
      <c r="G1299" s="27" t="s">
        <v>168</v>
      </c>
      <c r="H1299" s="28">
        <f>I1299+J1299+K1299+L1299</f>
        <v>0</v>
      </c>
      <c r="I1299" s="28">
        <v>0</v>
      </c>
      <c r="J1299" s="28"/>
      <c r="K1299" s="28"/>
      <c r="L1299" s="28"/>
    </row>
    <row r="1300" spans="1:12" ht="12.75">
      <c r="A1300" s="77"/>
      <c r="B1300" s="78"/>
      <c r="C1300" s="78"/>
      <c r="D1300" s="78"/>
      <c r="E1300" s="78"/>
      <c r="F1300" s="79"/>
      <c r="G1300" s="27" t="s">
        <v>169</v>
      </c>
      <c r="H1300" s="28">
        <f>I1300+J1300+K1300+L1300</f>
        <v>400</v>
      </c>
      <c r="I1300" s="28">
        <v>400</v>
      </c>
      <c r="J1300" s="28"/>
      <c r="K1300" s="28"/>
      <c r="L1300" s="28"/>
    </row>
    <row r="1301" spans="1:12" ht="12.75">
      <c r="A1301" s="80"/>
      <c r="B1301" s="81"/>
      <c r="C1301" s="81"/>
      <c r="D1301" s="81"/>
      <c r="E1301" s="81"/>
      <c r="F1301" s="82"/>
      <c r="G1301" s="59" t="s">
        <v>170</v>
      </c>
      <c r="H1301" s="60">
        <f>H1299+H1300</f>
        <v>400</v>
      </c>
      <c r="I1301" s="60">
        <f>I1299+I1300</f>
        <v>400</v>
      </c>
      <c r="J1301" s="60">
        <f>J1299+J1300</f>
        <v>0</v>
      </c>
      <c r="K1301" s="60">
        <f>K1299+K1300</f>
        <v>0</v>
      </c>
      <c r="L1301" s="60">
        <f>L1299+L1300</f>
        <v>0</v>
      </c>
    </row>
    <row r="1302" spans="1:12" ht="12.75">
      <c r="A1302" s="98">
        <v>99</v>
      </c>
      <c r="B1302" s="101" t="s">
        <v>233</v>
      </c>
      <c r="C1302" s="86" t="s">
        <v>153</v>
      </c>
      <c r="D1302" s="86" t="s">
        <v>149</v>
      </c>
      <c r="E1302" s="86">
        <v>2010</v>
      </c>
      <c r="F1302" s="86">
        <v>2011</v>
      </c>
      <c r="G1302" s="27" t="s">
        <v>168</v>
      </c>
      <c r="H1302" s="28">
        <f>H1305</f>
        <v>200</v>
      </c>
      <c r="I1302" s="28">
        <f>I1305+I1308</f>
        <v>200</v>
      </c>
      <c r="J1302" s="28">
        <f aca="true" t="shared" si="103" ref="J1302:L1303">J1305</f>
        <v>0</v>
      </c>
      <c r="K1302" s="28">
        <f t="shared" si="103"/>
        <v>0</v>
      </c>
      <c r="L1302" s="28">
        <f t="shared" si="103"/>
        <v>0</v>
      </c>
    </row>
    <row r="1303" spans="1:12" ht="12.75">
      <c r="A1303" s="99"/>
      <c r="B1303" s="102"/>
      <c r="C1303" s="87"/>
      <c r="D1303" s="87"/>
      <c r="E1303" s="87"/>
      <c r="F1303" s="87"/>
      <c r="G1303" s="27" t="s">
        <v>169</v>
      </c>
      <c r="H1303" s="28">
        <f>I1303+J1303+K1303+L1303</f>
        <v>0</v>
      </c>
      <c r="I1303" s="28">
        <f>I1306+I1309</f>
        <v>0</v>
      </c>
      <c r="J1303" s="28">
        <f t="shared" si="103"/>
        <v>0</v>
      </c>
      <c r="K1303" s="28">
        <f t="shared" si="103"/>
        <v>0</v>
      </c>
      <c r="L1303" s="28">
        <f t="shared" si="103"/>
        <v>0</v>
      </c>
    </row>
    <row r="1304" spans="1:12" ht="12.75">
      <c r="A1304" s="100"/>
      <c r="B1304" s="103"/>
      <c r="C1304" s="88"/>
      <c r="D1304" s="88"/>
      <c r="E1304" s="88"/>
      <c r="F1304" s="88"/>
      <c r="G1304" s="57" t="s">
        <v>170</v>
      </c>
      <c r="H1304" s="58">
        <f>H1302+H1303</f>
        <v>200</v>
      </c>
      <c r="I1304" s="58">
        <f>I1302+I1303</f>
        <v>200</v>
      </c>
      <c r="J1304" s="58">
        <f>J1302+J1303</f>
        <v>0</v>
      </c>
      <c r="K1304" s="58">
        <f>K1302+K1303</f>
        <v>0</v>
      </c>
      <c r="L1304" s="58">
        <f>L1302+L1303</f>
        <v>0</v>
      </c>
    </row>
    <row r="1305" spans="1:12" ht="12.75">
      <c r="A1305" s="74" t="s">
        <v>171</v>
      </c>
      <c r="B1305" s="75"/>
      <c r="C1305" s="75"/>
      <c r="D1305" s="75"/>
      <c r="E1305" s="75"/>
      <c r="F1305" s="76"/>
      <c r="G1305" s="27" t="s">
        <v>168</v>
      </c>
      <c r="H1305" s="28">
        <f>I1305+J1305+K1305+L1305</f>
        <v>200</v>
      </c>
      <c r="I1305" s="28">
        <v>200</v>
      </c>
      <c r="J1305" s="28"/>
      <c r="K1305" s="28"/>
      <c r="L1305" s="28"/>
    </row>
    <row r="1306" spans="1:12" ht="12.75">
      <c r="A1306" s="77"/>
      <c r="B1306" s="78"/>
      <c r="C1306" s="78"/>
      <c r="D1306" s="78"/>
      <c r="E1306" s="78"/>
      <c r="F1306" s="79"/>
      <c r="G1306" s="27" t="s">
        <v>169</v>
      </c>
      <c r="H1306" s="28">
        <f>I1306+J1306+K1306+L1306</f>
        <v>-100</v>
      </c>
      <c r="I1306" s="28">
        <v>-100</v>
      </c>
      <c r="J1306" s="28"/>
      <c r="K1306" s="28"/>
      <c r="L1306" s="28"/>
    </row>
    <row r="1307" spans="1:12" ht="12.75">
      <c r="A1307" s="80"/>
      <c r="B1307" s="81"/>
      <c r="C1307" s="81"/>
      <c r="D1307" s="81"/>
      <c r="E1307" s="81"/>
      <c r="F1307" s="82"/>
      <c r="G1307" s="59" t="s">
        <v>170</v>
      </c>
      <c r="H1307" s="60">
        <f>H1305+H1306</f>
        <v>100</v>
      </c>
      <c r="I1307" s="60">
        <f>I1305+I1306</f>
        <v>100</v>
      </c>
      <c r="J1307" s="60">
        <f>J1305+J1306</f>
        <v>0</v>
      </c>
      <c r="K1307" s="60">
        <f>K1305+K1306</f>
        <v>0</v>
      </c>
      <c r="L1307" s="60">
        <f>L1305+L1306</f>
        <v>0</v>
      </c>
    </row>
    <row r="1308" spans="1:12" ht="12.75">
      <c r="A1308" s="74" t="s">
        <v>274</v>
      </c>
      <c r="B1308" s="75"/>
      <c r="C1308" s="75"/>
      <c r="D1308" s="75"/>
      <c r="E1308" s="75"/>
      <c r="F1308" s="76"/>
      <c r="G1308" s="27" t="s">
        <v>168</v>
      </c>
      <c r="H1308" s="28">
        <f>I1308+J1308+K1308+L1308</f>
        <v>0</v>
      </c>
      <c r="I1308" s="28">
        <v>0</v>
      </c>
      <c r="J1308" s="28"/>
      <c r="K1308" s="28"/>
      <c r="L1308" s="28"/>
    </row>
    <row r="1309" spans="1:12" ht="12.75">
      <c r="A1309" s="77"/>
      <c r="B1309" s="78"/>
      <c r="C1309" s="78"/>
      <c r="D1309" s="78"/>
      <c r="E1309" s="78"/>
      <c r="F1309" s="79"/>
      <c r="G1309" s="27" t="s">
        <v>169</v>
      </c>
      <c r="H1309" s="28">
        <f>I1309+J1309+K1309+L1309</f>
        <v>100</v>
      </c>
      <c r="I1309" s="28">
        <v>100</v>
      </c>
      <c r="J1309" s="28"/>
      <c r="K1309" s="28"/>
      <c r="L1309" s="28"/>
    </row>
    <row r="1310" spans="1:12" ht="12.75">
      <c r="A1310" s="80"/>
      <c r="B1310" s="81"/>
      <c r="C1310" s="81"/>
      <c r="D1310" s="81"/>
      <c r="E1310" s="81"/>
      <c r="F1310" s="82"/>
      <c r="G1310" s="59" t="s">
        <v>170</v>
      </c>
      <c r="H1310" s="60">
        <f>H1308+H1309</f>
        <v>100</v>
      </c>
      <c r="I1310" s="60">
        <f>I1308+I1309</f>
        <v>100</v>
      </c>
      <c r="J1310" s="60">
        <f>J1308+J1309</f>
        <v>0</v>
      </c>
      <c r="K1310" s="60">
        <f>K1308+K1309</f>
        <v>0</v>
      </c>
      <c r="L1310" s="60">
        <f>L1308+L1309</f>
        <v>0</v>
      </c>
    </row>
    <row r="1311" spans="1:12" ht="12.75">
      <c r="A1311" s="89" t="s">
        <v>19</v>
      </c>
      <c r="B1311" s="90"/>
      <c r="C1311" s="91"/>
      <c r="D1311" s="86" t="s">
        <v>149</v>
      </c>
      <c r="E1311" s="86">
        <v>2008</v>
      </c>
      <c r="F1311" s="86">
        <v>2011</v>
      </c>
      <c r="G1311" s="27" t="s">
        <v>168</v>
      </c>
      <c r="H1311" s="28">
        <f>H1314+H1317+H1320</f>
        <v>24605</v>
      </c>
      <c r="I1311" s="28">
        <f>I1314+I1317+I1320+I1323</f>
        <v>23955</v>
      </c>
      <c r="J1311" s="28">
        <f>J1314+J1317+J1320</f>
        <v>650</v>
      </c>
      <c r="K1311" s="28">
        <f>K1314+K1318+K1320</f>
        <v>0</v>
      </c>
      <c r="L1311" s="28">
        <f>L1314+L1318+L1320</f>
        <v>0</v>
      </c>
    </row>
    <row r="1312" spans="1:12" ht="12.75">
      <c r="A1312" s="92"/>
      <c r="B1312" s="93"/>
      <c r="C1312" s="94"/>
      <c r="D1312" s="87"/>
      <c r="E1312" s="87"/>
      <c r="F1312" s="87"/>
      <c r="G1312" s="27" t="s">
        <v>169</v>
      </c>
      <c r="H1312" s="28">
        <f>I1312+J1312+K1312+L1312</f>
        <v>715</v>
      </c>
      <c r="I1312" s="28">
        <f>I1315+I1318+I1321+I1324</f>
        <v>1215</v>
      </c>
      <c r="J1312" s="28">
        <f>J1315+J1318+J1321</f>
        <v>-500</v>
      </c>
      <c r="K1312" s="28">
        <f>K1315+K1318+K1321</f>
        <v>0</v>
      </c>
      <c r="L1312" s="28">
        <f>L1315+L1318+L1321</f>
        <v>0</v>
      </c>
    </row>
    <row r="1313" spans="1:12" ht="12.75">
      <c r="A1313" s="95"/>
      <c r="B1313" s="96"/>
      <c r="C1313" s="97"/>
      <c r="D1313" s="88"/>
      <c r="E1313" s="88"/>
      <c r="F1313" s="88"/>
      <c r="G1313" s="57" t="s">
        <v>170</v>
      </c>
      <c r="H1313" s="58">
        <f>H1311+H1312</f>
        <v>25320</v>
      </c>
      <c r="I1313" s="58">
        <f>I1311+I1312</f>
        <v>25170</v>
      </c>
      <c r="J1313" s="58">
        <f>J1311+J1312</f>
        <v>150</v>
      </c>
      <c r="K1313" s="58">
        <f>K1311+K1312</f>
        <v>0</v>
      </c>
      <c r="L1313" s="58">
        <f>L1311+L1312</f>
        <v>0</v>
      </c>
    </row>
    <row r="1314" spans="1:12" ht="12.75">
      <c r="A1314" s="74" t="s">
        <v>177</v>
      </c>
      <c r="B1314" s="75"/>
      <c r="C1314" s="75"/>
      <c r="D1314" s="75"/>
      <c r="E1314" s="75"/>
      <c r="F1314" s="76"/>
      <c r="G1314" s="27" t="s">
        <v>168</v>
      </c>
      <c r="H1314" s="28">
        <f>I1314+J1314+K1314+L1314</f>
        <v>4955</v>
      </c>
      <c r="I1314" s="28">
        <f>I1272+I1256+I1240+I1219+I1204+I1195+I1171+I1095+I1089+I1080+I1074+I1290+I1284</f>
        <v>4305</v>
      </c>
      <c r="J1314" s="28">
        <f>J1272+J1256+J1240+J1219+J1204+J1195+J1171+J1095+J1089+J1080+J1074+J1290+J1284</f>
        <v>650</v>
      </c>
      <c r="K1314" s="28">
        <f>K1272+K1256+K1240+K1219+K1204+K1195+K1171+K1095+K1089+K1080+K1074+K1290+K1284</f>
        <v>0</v>
      </c>
      <c r="L1314" s="28">
        <f>L1272+L1256+L1240+L1219+L1204+L1195+L1171+L1095+L1089+L1080+L1074+L1290+L1284</f>
        <v>0</v>
      </c>
    </row>
    <row r="1315" spans="1:12" ht="12.75">
      <c r="A1315" s="77"/>
      <c r="B1315" s="78"/>
      <c r="C1315" s="78"/>
      <c r="D1315" s="78"/>
      <c r="E1315" s="78"/>
      <c r="F1315" s="79"/>
      <c r="G1315" s="27" t="s">
        <v>169</v>
      </c>
      <c r="H1315" s="28">
        <f>I1315+J1315+K1315+L1315</f>
        <v>415</v>
      </c>
      <c r="I1315" s="28">
        <f>I1273+I1257+I1241+I1220+I1205+I1196+I1172+I1096+I1090+I1081+I1075+I1291+I1285</f>
        <v>915</v>
      </c>
      <c r="J1315" s="28">
        <f>J1273+J1257+J1241+J1220+J1205+J1196+J1172+J1096+J1090+J1081+J1075+J1291+J1285+J1187</f>
        <v>-500</v>
      </c>
      <c r="K1315" s="28">
        <f>K1273+K1257+K1241+K1220+K1205+K1196+K1172+K1096+K1090+K1081+K1075+K1291+K1285+K1187</f>
        <v>0</v>
      </c>
      <c r="L1315" s="28">
        <f>L1273+L1257+L1241+L1220+L1205+L1196+L1172+L1096+L1090+L1081+L1075+L1291+L1285+L1187</f>
        <v>0</v>
      </c>
    </row>
    <row r="1316" spans="1:12" ht="12.75">
      <c r="A1316" s="80"/>
      <c r="B1316" s="81"/>
      <c r="C1316" s="81"/>
      <c r="D1316" s="81"/>
      <c r="E1316" s="81"/>
      <c r="F1316" s="82"/>
      <c r="G1316" s="59" t="s">
        <v>170</v>
      </c>
      <c r="H1316" s="60">
        <f>H1314+H1315</f>
        <v>5370</v>
      </c>
      <c r="I1316" s="60">
        <f>I1314+I1315</f>
        <v>5220</v>
      </c>
      <c r="J1316" s="60">
        <f>J1314+J1315</f>
        <v>150</v>
      </c>
      <c r="K1316" s="60">
        <f>K1314+K1315</f>
        <v>0</v>
      </c>
      <c r="L1316" s="60">
        <f>L1314+L1315</f>
        <v>0</v>
      </c>
    </row>
    <row r="1317" spans="1:12" ht="12.75">
      <c r="A1317" s="74" t="s">
        <v>176</v>
      </c>
      <c r="B1317" s="75"/>
      <c r="C1317" s="75"/>
      <c r="D1317" s="75"/>
      <c r="E1317" s="75"/>
      <c r="F1317" s="76"/>
      <c r="G1317" s="27" t="s">
        <v>168</v>
      </c>
      <c r="H1317" s="28">
        <f>I1317+J1317+K1317+L1317</f>
        <v>10400</v>
      </c>
      <c r="I1317" s="28">
        <f>I1275+I1259+I1231+I1222+I1207+I1198+I1165+I1159+I1098+I1083+I1293</f>
        <v>10400</v>
      </c>
      <c r="J1317" s="28">
        <f>J1275+J1259+J1231+J1222+J1207+J1198+J1165+J1159+J1098+J1083+J1293</f>
        <v>0</v>
      </c>
      <c r="K1317" s="28">
        <f>K1275+K1259+K1231+K1222+K1207+K1198+K1165+K1159+K1098+K1083+K1293</f>
        <v>0</v>
      </c>
      <c r="L1317" s="28">
        <f>L1275+L1259+L1231+L1222+L1207+L1198+L1165+L1159+L1098+L1083+L1293</f>
        <v>0</v>
      </c>
    </row>
    <row r="1318" spans="1:12" ht="12.75">
      <c r="A1318" s="77"/>
      <c r="B1318" s="78"/>
      <c r="C1318" s="78"/>
      <c r="D1318" s="78"/>
      <c r="E1318" s="78"/>
      <c r="F1318" s="79"/>
      <c r="G1318" s="27" t="s">
        <v>169</v>
      </c>
      <c r="H1318" s="28">
        <f>I1318+J1318+K1318+L1318</f>
        <v>-1600</v>
      </c>
      <c r="I1318" s="28">
        <f>I1276+I1260+I1232+I1223+I1208+I1199+I1166+I1160+I1099+I1084+I1294+I1190</f>
        <v>-1600</v>
      </c>
      <c r="J1318" s="28">
        <f>J1276+J1260+J1232+J1223+J1208+J1199+J1166+J1160+J1099+J1084+J1294</f>
        <v>0</v>
      </c>
      <c r="K1318" s="28">
        <f>K1276+K1260+K1232+K1223+K1208+K1199+K1166+K1160+K1099+K1084+K1294</f>
        <v>0</v>
      </c>
      <c r="L1318" s="28">
        <f>L1276+L1260+L1232+L1223+L1208+L1199+L1166+L1160+L1099+L1084+L1294</f>
        <v>0</v>
      </c>
    </row>
    <row r="1319" spans="1:12" ht="12.75">
      <c r="A1319" s="80"/>
      <c r="B1319" s="81"/>
      <c r="C1319" s="81"/>
      <c r="D1319" s="81"/>
      <c r="E1319" s="81"/>
      <c r="F1319" s="82"/>
      <c r="G1319" s="59" t="s">
        <v>170</v>
      </c>
      <c r="H1319" s="60">
        <f>H1317+H1318</f>
        <v>8800</v>
      </c>
      <c r="I1319" s="60">
        <f>I1317+I1318</f>
        <v>8800</v>
      </c>
      <c r="J1319" s="60">
        <f>J1317+J1318</f>
        <v>0</v>
      </c>
      <c r="K1319" s="60">
        <f>K1317+K1318</f>
        <v>0</v>
      </c>
      <c r="L1319" s="60">
        <f>L1317+L1318</f>
        <v>0</v>
      </c>
    </row>
    <row r="1320" spans="1:12" ht="12.75">
      <c r="A1320" s="74" t="s">
        <v>171</v>
      </c>
      <c r="B1320" s="75"/>
      <c r="C1320" s="75"/>
      <c r="D1320" s="75"/>
      <c r="E1320" s="75"/>
      <c r="F1320" s="76"/>
      <c r="G1320" s="27" t="s">
        <v>168</v>
      </c>
      <c r="H1320" s="28">
        <f>I1320+J1320+K1320+L1320</f>
        <v>9250</v>
      </c>
      <c r="I1320" s="28">
        <f>I1305+I1278+I1262+I1246+I1225+I1210+I1177+I1149+I1140+I1131+I1122+I1113+I1104+I1296+I1234</f>
        <v>9250</v>
      </c>
      <c r="J1320" s="28">
        <f aca="true" t="shared" si="104" ref="J1320:L1321">J1305+J1278+J1262+J1246+J1225+J1210+J1177+J1149+J1140+J1131+J1122+J1113+J1104+J1296</f>
        <v>0</v>
      </c>
      <c r="K1320" s="28">
        <f t="shared" si="104"/>
        <v>0</v>
      </c>
      <c r="L1320" s="28">
        <f t="shared" si="104"/>
        <v>0</v>
      </c>
    </row>
    <row r="1321" spans="1:12" ht="12.75">
      <c r="A1321" s="77"/>
      <c r="B1321" s="78"/>
      <c r="C1321" s="78"/>
      <c r="D1321" s="78"/>
      <c r="E1321" s="78"/>
      <c r="F1321" s="79"/>
      <c r="G1321" s="27" t="s">
        <v>169</v>
      </c>
      <c r="H1321" s="28">
        <f>I1321+J1321+K1321+L1321</f>
        <v>-3250</v>
      </c>
      <c r="I1321" s="28">
        <f>I1306+I1279+I1263+I1247+I1226+I1211+I1178+I1150+I1141+I1132+I1123+I1114+I1105+I1297+I1235</f>
        <v>-3250</v>
      </c>
      <c r="J1321" s="28">
        <f t="shared" si="104"/>
        <v>0</v>
      </c>
      <c r="K1321" s="28">
        <f t="shared" si="104"/>
        <v>0</v>
      </c>
      <c r="L1321" s="28">
        <f t="shared" si="104"/>
        <v>0</v>
      </c>
    </row>
    <row r="1322" spans="1:12" ht="12.75">
      <c r="A1322" s="80"/>
      <c r="B1322" s="81"/>
      <c r="C1322" s="81"/>
      <c r="D1322" s="81"/>
      <c r="E1322" s="81"/>
      <c r="F1322" s="82"/>
      <c r="G1322" s="59" t="s">
        <v>170</v>
      </c>
      <c r="H1322" s="60">
        <f>H1320+H1321</f>
        <v>6000</v>
      </c>
      <c r="I1322" s="60">
        <f>I1320+I1321</f>
        <v>6000</v>
      </c>
      <c r="J1322" s="60">
        <f>J1320+J1321</f>
        <v>0</v>
      </c>
      <c r="K1322" s="60">
        <f>K1320+K1321</f>
        <v>0</v>
      </c>
      <c r="L1322" s="60">
        <f>L1320+L1321</f>
        <v>0</v>
      </c>
    </row>
    <row r="1323" spans="1:12" ht="12.75">
      <c r="A1323" s="74" t="s">
        <v>274</v>
      </c>
      <c r="B1323" s="75"/>
      <c r="C1323" s="75"/>
      <c r="D1323" s="75"/>
      <c r="E1323" s="75"/>
      <c r="F1323" s="76"/>
      <c r="G1323" s="27" t="s">
        <v>168</v>
      </c>
      <c r="H1323" s="28">
        <f>I1323+J1323+K1323+L1323</f>
        <v>0</v>
      </c>
      <c r="I1323" s="28">
        <f>I1308+I1299+I1265+I1249+I1213+I1180+I1152+I1143+I1134+I1125+I1116+I1107</f>
        <v>0</v>
      </c>
      <c r="J1323" s="28">
        <f>J1308+J1281+J1265+J1249+J1228+J1213+J1180+J1152+J1143+J1134+J1125+J1116+J1107+J1299</f>
        <v>0</v>
      </c>
      <c r="K1323" s="28">
        <f>K1308+K1281+K1265+K1249+K1228+K1213+K1180+K1152+K1143+K1134+K1125+K1116+K1107+K1299</f>
        <v>0</v>
      </c>
      <c r="L1323" s="28">
        <f>L1308+L1281+L1265+L1249+L1228+L1213+L1180+L1152+L1143+L1134+L1125+L1116+L1107+L1299</f>
        <v>0</v>
      </c>
    </row>
    <row r="1324" spans="1:12" ht="12.75">
      <c r="A1324" s="77"/>
      <c r="B1324" s="78"/>
      <c r="C1324" s="78"/>
      <c r="D1324" s="78"/>
      <c r="E1324" s="78"/>
      <c r="F1324" s="79"/>
      <c r="G1324" s="27" t="s">
        <v>169</v>
      </c>
      <c r="H1324" s="28">
        <f>I1324+J1324+K1324+L1324</f>
        <v>5150</v>
      </c>
      <c r="I1324" s="28">
        <f>I1309+I1300+I1266+I1250+I1214+I1181+I1153+I1144+I1135+I1126+I1117+I1108</f>
        <v>5150</v>
      </c>
      <c r="J1324" s="28">
        <v>0</v>
      </c>
      <c r="K1324" s="28">
        <f>K1309+K1282+K1266+K1250+K1229+K1214+K1181+K1153+K1144+K1135+K1126+K1117+K1108+K1300</f>
        <v>0</v>
      </c>
      <c r="L1324" s="28">
        <f>L1309+L1282+L1266+L1250+L1229+L1214+L1181+L1153+L1144+L1135+L1126+L1117+L1108+L1300</f>
        <v>0</v>
      </c>
    </row>
    <row r="1325" spans="1:12" ht="12.75">
      <c r="A1325" s="80"/>
      <c r="B1325" s="81"/>
      <c r="C1325" s="81"/>
      <c r="D1325" s="81"/>
      <c r="E1325" s="81"/>
      <c r="F1325" s="82"/>
      <c r="G1325" s="59" t="s">
        <v>170</v>
      </c>
      <c r="H1325" s="60">
        <f>H1323+H1324</f>
        <v>5150</v>
      </c>
      <c r="I1325" s="60">
        <f>I1323+I1324</f>
        <v>5150</v>
      </c>
      <c r="J1325" s="60">
        <f>J1323+J1324</f>
        <v>0</v>
      </c>
      <c r="K1325" s="60">
        <f>K1323+K1324</f>
        <v>0</v>
      </c>
      <c r="L1325" s="60">
        <f>L1323+L1324</f>
        <v>0</v>
      </c>
    </row>
    <row r="1326" spans="1:12" ht="16.5">
      <c r="A1326" s="83" t="s">
        <v>20</v>
      </c>
      <c r="B1326" s="84"/>
      <c r="C1326" s="84"/>
      <c r="D1326" s="84"/>
      <c r="E1326" s="84"/>
      <c r="F1326" s="84"/>
      <c r="G1326" s="84"/>
      <c r="H1326" s="84"/>
      <c r="I1326" s="84"/>
      <c r="J1326" s="84"/>
      <c r="K1326" s="84"/>
      <c r="L1326" s="85"/>
    </row>
    <row r="1327" spans="1:12" ht="16.5">
      <c r="A1327" s="83" t="s">
        <v>21</v>
      </c>
      <c r="B1327" s="84"/>
      <c r="C1327" s="84"/>
      <c r="D1327" s="84"/>
      <c r="E1327" s="84"/>
      <c r="F1327" s="84"/>
      <c r="G1327" s="84"/>
      <c r="H1327" s="84"/>
      <c r="I1327" s="84"/>
      <c r="J1327" s="84"/>
      <c r="K1327" s="84"/>
      <c r="L1327" s="85"/>
    </row>
    <row r="1328" spans="1:12" ht="12.75">
      <c r="A1328" s="98">
        <v>100</v>
      </c>
      <c r="B1328" s="101" t="s">
        <v>233</v>
      </c>
      <c r="C1328" s="86" t="s">
        <v>223</v>
      </c>
      <c r="D1328" s="86" t="s">
        <v>149</v>
      </c>
      <c r="E1328" s="86">
        <v>2008</v>
      </c>
      <c r="F1328" s="86">
        <v>2010</v>
      </c>
      <c r="G1328" s="27" t="s">
        <v>168</v>
      </c>
      <c r="H1328" s="28">
        <f>H1331+H1334+H1337</f>
        <v>1110</v>
      </c>
      <c r="I1328" s="28">
        <f>I1331+I1334+I1337</f>
        <v>1110</v>
      </c>
      <c r="J1328" s="28">
        <f>J1331+J1334+J1337</f>
        <v>0</v>
      </c>
      <c r="K1328" s="28">
        <f>K1331+K1334+K1337</f>
        <v>0</v>
      </c>
      <c r="L1328" s="28">
        <f>L1331+L1334+L1337</f>
        <v>0</v>
      </c>
    </row>
    <row r="1329" spans="1:12" ht="12.75">
      <c r="A1329" s="99"/>
      <c r="B1329" s="102"/>
      <c r="C1329" s="87"/>
      <c r="D1329" s="87"/>
      <c r="E1329" s="87"/>
      <c r="F1329" s="87"/>
      <c r="G1329" s="27" t="s">
        <v>169</v>
      </c>
      <c r="H1329" s="28">
        <f>I1329+J1329+K1329+L1329</f>
        <v>0</v>
      </c>
      <c r="I1329" s="28">
        <f>I1332+I1335+I1338</f>
        <v>0</v>
      </c>
      <c r="J1329" s="28">
        <f>J1332+J1335+J1338</f>
        <v>0</v>
      </c>
      <c r="K1329" s="28">
        <f>K1332+K1335+K1338</f>
        <v>0</v>
      </c>
      <c r="L1329" s="28">
        <f>L1332+L1335+L1338</f>
        <v>0</v>
      </c>
    </row>
    <row r="1330" spans="1:12" ht="34.5" customHeight="1">
      <c r="A1330" s="100"/>
      <c r="B1330" s="103"/>
      <c r="C1330" s="88"/>
      <c r="D1330" s="88"/>
      <c r="E1330" s="88"/>
      <c r="F1330" s="88"/>
      <c r="G1330" s="57" t="s">
        <v>170</v>
      </c>
      <c r="H1330" s="58">
        <f>H1328+H1329</f>
        <v>1110</v>
      </c>
      <c r="I1330" s="58">
        <f>I1328+I1329</f>
        <v>1110</v>
      </c>
      <c r="J1330" s="58">
        <f>J1328+J1329</f>
        <v>0</v>
      </c>
      <c r="K1330" s="58">
        <f>K1328+K1329</f>
        <v>0</v>
      </c>
      <c r="L1330" s="58">
        <f>L1328+L1329</f>
        <v>0</v>
      </c>
    </row>
    <row r="1331" spans="1:12" ht="12.75">
      <c r="A1331" s="74" t="s">
        <v>177</v>
      </c>
      <c r="B1331" s="75"/>
      <c r="C1331" s="75"/>
      <c r="D1331" s="75"/>
      <c r="E1331" s="75"/>
      <c r="F1331" s="76"/>
      <c r="G1331" s="27" t="s">
        <v>168</v>
      </c>
      <c r="H1331" s="28">
        <f>I1331+J1331+K1331+L1331</f>
        <v>310</v>
      </c>
      <c r="I1331" s="28">
        <v>310</v>
      </c>
      <c r="J1331" s="28"/>
      <c r="K1331" s="28"/>
      <c r="L1331" s="28"/>
    </row>
    <row r="1332" spans="1:12" ht="12.75">
      <c r="A1332" s="77"/>
      <c r="B1332" s="78"/>
      <c r="C1332" s="78"/>
      <c r="D1332" s="78"/>
      <c r="E1332" s="78"/>
      <c r="F1332" s="79"/>
      <c r="G1332" s="27" t="s">
        <v>169</v>
      </c>
      <c r="H1332" s="28">
        <f>I1332+J1332+K1332+L1332</f>
        <v>0</v>
      </c>
      <c r="I1332" s="28"/>
      <c r="J1332" s="28"/>
      <c r="K1332" s="28"/>
      <c r="L1332" s="28"/>
    </row>
    <row r="1333" spans="1:12" ht="12.75">
      <c r="A1333" s="80"/>
      <c r="B1333" s="81"/>
      <c r="C1333" s="81"/>
      <c r="D1333" s="81"/>
      <c r="E1333" s="81"/>
      <c r="F1333" s="82"/>
      <c r="G1333" s="59" t="s">
        <v>170</v>
      </c>
      <c r="H1333" s="60">
        <f>H1331+H1332</f>
        <v>310</v>
      </c>
      <c r="I1333" s="60">
        <f>I1331+I1332</f>
        <v>310</v>
      </c>
      <c r="J1333" s="60">
        <f>J1331+J1332</f>
        <v>0</v>
      </c>
      <c r="K1333" s="60">
        <f>K1331+K1332</f>
        <v>0</v>
      </c>
      <c r="L1333" s="60">
        <f>L1331+L1332</f>
        <v>0</v>
      </c>
    </row>
    <row r="1334" spans="1:12" ht="12.75">
      <c r="A1334" s="74" t="s">
        <v>176</v>
      </c>
      <c r="B1334" s="75"/>
      <c r="C1334" s="75"/>
      <c r="D1334" s="75"/>
      <c r="E1334" s="75"/>
      <c r="F1334" s="76"/>
      <c r="G1334" s="27" t="s">
        <v>168</v>
      </c>
      <c r="H1334" s="28">
        <f>I1334+J1334+K1334+L1334</f>
        <v>400</v>
      </c>
      <c r="I1334" s="28">
        <v>400</v>
      </c>
      <c r="J1334" s="28"/>
      <c r="K1334" s="28"/>
      <c r="L1334" s="28"/>
    </row>
    <row r="1335" spans="1:12" ht="12.75">
      <c r="A1335" s="77"/>
      <c r="B1335" s="78"/>
      <c r="C1335" s="78"/>
      <c r="D1335" s="78"/>
      <c r="E1335" s="78"/>
      <c r="F1335" s="79"/>
      <c r="G1335" s="27" t="s">
        <v>169</v>
      </c>
      <c r="H1335" s="28">
        <f>I1335+J1335+K1335+L1335</f>
        <v>0</v>
      </c>
      <c r="I1335" s="28"/>
      <c r="J1335" s="28"/>
      <c r="K1335" s="28"/>
      <c r="L1335" s="28"/>
    </row>
    <row r="1336" spans="1:12" ht="12.75">
      <c r="A1336" s="80"/>
      <c r="B1336" s="81"/>
      <c r="C1336" s="81"/>
      <c r="D1336" s="81"/>
      <c r="E1336" s="81"/>
      <c r="F1336" s="82"/>
      <c r="G1336" s="59" t="s">
        <v>170</v>
      </c>
      <c r="H1336" s="60">
        <f>H1334+H1335</f>
        <v>400</v>
      </c>
      <c r="I1336" s="60">
        <f>I1334+I1335</f>
        <v>400</v>
      </c>
      <c r="J1336" s="60">
        <f>J1334+J1335</f>
        <v>0</v>
      </c>
      <c r="K1336" s="60">
        <f>K1334+K1335</f>
        <v>0</v>
      </c>
      <c r="L1336" s="60">
        <f>L1334+L1335</f>
        <v>0</v>
      </c>
    </row>
    <row r="1337" spans="1:12" ht="12.75">
      <c r="A1337" s="74" t="s">
        <v>171</v>
      </c>
      <c r="B1337" s="75"/>
      <c r="C1337" s="75"/>
      <c r="D1337" s="75"/>
      <c r="E1337" s="75"/>
      <c r="F1337" s="76"/>
      <c r="G1337" s="27" t="s">
        <v>168</v>
      </c>
      <c r="H1337" s="28">
        <f>I1337+J1337+K1337+L1337</f>
        <v>400</v>
      </c>
      <c r="I1337" s="28">
        <v>400</v>
      </c>
      <c r="J1337" s="28"/>
      <c r="K1337" s="28"/>
      <c r="L1337" s="28"/>
    </row>
    <row r="1338" spans="1:12" ht="12.75">
      <c r="A1338" s="77"/>
      <c r="B1338" s="78"/>
      <c r="C1338" s="78"/>
      <c r="D1338" s="78"/>
      <c r="E1338" s="78"/>
      <c r="F1338" s="79"/>
      <c r="G1338" s="27" t="s">
        <v>169</v>
      </c>
      <c r="H1338" s="28">
        <f>I1338+J1338+K1338+L1338</f>
        <v>0</v>
      </c>
      <c r="I1338" s="28"/>
      <c r="J1338" s="28"/>
      <c r="K1338" s="28"/>
      <c r="L1338" s="28"/>
    </row>
    <row r="1339" spans="1:12" ht="12.75">
      <c r="A1339" s="80"/>
      <c r="B1339" s="81"/>
      <c r="C1339" s="81"/>
      <c r="D1339" s="81"/>
      <c r="E1339" s="81"/>
      <c r="F1339" s="82"/>
      <c r="G1339" s="59" t="s">
        <v>170</v>
      </c>
      <c r="H1339" s="60">
        <f>H1337+H1338</f>
        <v>400</v>
      </c>
      <c r="I1339" s="60">
        <f>I1337+I1338</f>
        <v>400</v>
      </c>
      <c r="J1339" s="60">
        <f>J1337+J1338</f>
        <v>0</v>
      </c>
      <c r="K1339" s="60">
        <f>K1337+K1338</f>
        <v>0</v>
      </c>
      <c r="L1339" s="60">
        <f>L1337+L1338</f>
        <v>0</v>
      </c>
    </row>
    <row r="1340" spans="1:12" ht="12.75">
      <c r="A1340" s="98">
        <v>101</v>
      </c>
      <c r="B1340" s="101" t="s">
        <v>233</v>
      </c>
      <c r="C1340" s="86" t="s">
        <v>224</v>
      </c>
      <c r="D1340" s="86" t="s">
        <v>149</v>
      </c>
      <c r="E1340" s="86">
        <v>2007</v>
      </c>
      <c r="F1340" s="86">
        <v>2008</v>
      </c>
      <c r="G1340" s="27" t="s">
        <v>168</v>
      </c>
      <c r="H1340" s="28">
        <f>H1343</f>
        <v>250</v>
      </c>
      <c r="I1340" s="28">
        <f>I1343</f>
        <v>250</v>
      </c>
      <c r="J1340" s="28">
        <f>J1343</f>
        <v>0</v>
      </c>
      <c r="K1340" s="28">
        <f>K1343</f>
        <v>0</v>
      </c>
      <c r="L1340" s="28">
        <f>L1343</f>
        <v>0</v>
      </c>
    </row>
    <row r="1341" spans="1:12" ht="12.75">
      <c r="A1341" s="99"/>
      <c r="B1341" s="102"/>
      <c r="C1341" s="87"/>
      <c r="D1341" s="87"/>
      <c r="E1341" s="87"/>
      <c r="F1341" s="87"/>
      <c r="G1341" s="27" t="s">
        <v>169</v>
      </c>
      <c r="H1341" s="28">
        <f>I1341+J1341+K1341+L1341</f>
        <v>74</v>
      </c>
      <c r="I1341" s="28">
        <f>I1344</f>
        <v>74</v>
      </c>
      <c r="J1341" s="28">
        <f>J1344</f>
        <v>0</v>
      </c>
      <c r="K1341" s="28">
        <f>K1344</f>
        <v>0</v>
      </c>
      <c r="L1341" s="28">
        <f>L1344</f>
        <v>0</v>
      </c>
    </row>
    <row r="1342" spans="1:12" ht="46.5" customHeight="1">
      <c r="A1342" s="100"/>
      <c r="B1342" s="103"/>
      <c r="C1342" s="88"/>
      <c r="D1342" s="88"/>
      <c r="E1342" s="88"/>
      <c r="F1342" s="88"/>
      <c r="G1342" s="57" t="s">
        <v>170</v>
      </c>
      <c r="H1342" s="58">
        <f>H1340+H1341</f>
        <v>324</v>
      </c>
      <c r="I1342" s="58">
        <f>I1340+I1341</f>
        <v>324</v>
      </c>
      <c r="J1342" s="58">
        <f>J1340+J1341</f>
        <v>0</v>
      </c>
      <c r="K1342" s="58">
        <f>K1340+K1341</f>
        <v>0</v>
      </c>
      <c r="L1342" s="58">
        <f>L1340+L1341</f>
        <v>0</v>
      </c>
    </row>
    <row r="1343" spans="1:12" ht="12.75">
      <c r="A1343" s="74" t="s">
        <v>177</v>
      </c>
      <c r="B1343" s="75"/>
      <c r="C1343" s="75"/>
      <c r="D1343" s="75"/>
      <c r="E1343" s="75"/>
      <c r="F1343" s="76"/>
      <c r="G1343" s="27" t="s">
        <v>168</v>
      </c>
      <c r="H1343" s="28">
        <f>I1343+J1343+K1343+L1343</f>
        <v>250</v>
      </c>
      <c r="I1343" s="28">
        <v>250</v>
      </c>
      <c r="J1343" s="28"/>
      <c r="K1343" s="28"/>
      <c r="L1343" s="28"/>
    </row>
    <row r="1344" spans="1:12" ht="12.75">
      <c r="A1344" s="77"/>
      <c r="B1344" s="78"/>
      <c r="C1344" s="78"/>
      <c r="D1344" s="78"/>
      <c r="E1344" s="78"/>
      <c r="F1344" s="79"/>
      <c r="G1344" s="27" t="s">
        <v>169</v>
      </c>
      <c r="H1344" s="28">
        <f>I1344+J1344+K1344+L1344</f>
        <v>74</v>
      </c>
      <c r="I1344" s="28">
        <v>74</v>
      </c>
      <c r="J1344" s="28"/>
      <c r="K1344" s="28"/>
      <c r="L1344" s="28"/>
    </row>
    <row r="1345" spans="1:12" ht="12.75">
      <c r="A1345" s="80"/>
      <c r="B1345" s="81"/>
      <c r="C1345" s="81"/>
      <c r="D1345" s="81"/>
      <c r="E1345" s="81"/>
      <c r="F1345" s="82"/>
      <c r="G1345" s="59" t="s">
        <v>170</v>
      </c>
      <c r="H1345" s="60">
        <f>H1343+H1344</f>
        <v>324</v>
      </c>
      <c r="I1345" s="60">
        <f>I1343+I1344</f>
        <v>324</v>
      </c>
      <c r="J1345" s="60">
        <f>J1343+J1344</f>
        <v>0</v>
      </c>
      <c r="K1345" s="60">
        <f>K1343+K1344</f>
        <v>0</v>
      </c>
      <c r="L1345" s="60">
        <f>L1343+L1344</f>
        <v>0</v>
      </c>
    </row>
    <row r="1346" spans="1:12" ht="12.75">
      <c r="A1346" s="98">
        <v>102</v>
      </c>
      <c r="B1346" s="101" t="s">
        <v>233</v>
      </c>
      <c r="C1346" s="86" t="s">
        <v>225</v>
      </c>
      <c r="D1346" s="86" t="s">
        <v>149</v>
      </c>
      <c r="E1346" s="86">
        <v>2008</v>
      </c>
      <c r="F1346" s="86">
        <v>2009</v>
      </c>
      <c r="G1346" s="27" t="s">
        <v>168</v>
      </c>
      <c r="H1346" s="28">
        <f>H1349+H1352</f>
        <v>900</v>
      </c>
      <c r="I1346" s="28">
        <f>I1349+I1352</f>
        <v>900</v>
      </c>
      <c r="J1346" s="28">
        <f>J1349+J1352</f>
        <v>0</v>
      </c>
      <c r="K1346" s="28">
        <f>K1349+K1352</f>
        <v>0</v>
      </c>
      <c r="L1346" s="28">
        <f>L1349+L1352</f>
        <v>0</v>
      </c>
    </row>
    <row r="1347" spans="1:12" ht="12.75">
      <c r="A1347" s="99"/>
      <c r="B1347" s="102"/>
      <c r="C1347" s="87"/>
      <c r="D1347" s="87"/>
      <c r="E1347" s="87"/>
      <c r="F1347" s="87"/>
      <c r="G1347" s="27" t="s">
        <v>169</v>
      </c>
      <c r="H1347" s="28">
        <f>I1347+J1347+K1347+L1347</f>
        <v>0</v>
      </c>
      <c r="I1347" s="28">
        <f>I1350+I1353</f>
        <v>0</v>
      </c>
      <c r="J1347" s="28">
        <f>J1350+J1353</f>
        <v>0</v>
      </c>
      <c r="K1347" s="28">
        <f>K1350+K1353</f>
        <v>0</v>
      </c>
      <c r="L1347" s="28">
        <f>L1350+L1353</f>
        <v>0</v>
      </c>
    </row>
    <row r="1348" spans="1:12" ht="12.75">
      <c r="A1348" s="100"/>
      <c r="B1348" s="103"/>
      <c r="C1348" s="88"/>
      <c r="D1348" s="88"/>
      <c r="E1348" s="88"/>
      <c r="F1348" s="88"/>
      <c r="G1348" s="57" t="s">
        <v>170</v>
      </c>
      <c r="H1348" s="58">
        <f>H1346+H1347</f>
        <v>900</v>
      </c>
      <c r="I1348" s="58">
        <f>I1346+I1347</f>
        <v>900</v>
      </c>
      <c r="J1348" s="58">
        <f>J1346+J1347</f>
        <v>0</v>
      </c>
      <c r="K1348" s="58">
        <f>K1346+K1347</f>
        <v>0</v>
      </c>
      <c r="L1348" s="58">
        <f>L1346+L1347</f>
        <v>0</v>
      </c>
    </row>
    <row r="1349" spans="1:12" ht="12.75">
      <c r="A1349" s="74" t="s">
        <v>177</v>
      </c>
      <c r="B1349" s="75"/>
      <c r="C1349" s="75"/>
      <c r="D1349" s="75"/>
      <c r="E1349" s="75"/>
      <c r="F1349" s="76"/>
      <c r="G1349" s="27" t="s">
        <v>168</v>
      </c>
      <c r="H1349" s="28">
        <f>I1349+J1349+K1349+L1349</f>
        <v>200</v>
      </c>
      <c r="I1349" s="28">
        <v>200</v>
      </c>
      <c r="J1349" s="28"/>
      <c r="K1349" s="28"/>
      <c r="L1349" s="28"/>
    </row>
    <row r="1350" spans="1:12" ht="12.75">
      <c r="A1350" s="77"/>
      <c r="B1350" s="78"/>
      <c r="C1350" s="78"/>
      <c r="D1350" s="78"/>
      <c r="E1350" s="78"/>
      <c r="F1350" s="79"/>
      <c r="G1350" s="27" t="s">
        <v>169</v>
      </c>
      <c r="H1350" s="28">
        <f>I1350+J1350+K1350+L1350</f>
        <v>0</v>
      </c>
      <c r="I1350" s="28"/>
      <c r="J1350" s="28"/>
      <c r="K1350" s="28"/>
      <c r="L1350" s="28"/>
    </row>
    <row r="1351" spans="1:12" ht="12.75">
      <c r="A1351" s="80"/>
      <c r="B1351" s="81"/>
      <c r="C1351" s="81"/>
      <c r="D1351" s="81"/>
      <c r="E1351" s="81"/>
      <c r="F1351" s="82"/>
      <c r="G1351" s="59" t="s">
        <v>170</v>
      </c>
      <c r="H1351" s="60">
        <f>H1349+H1350</f>
        <v>200</v>
      </c>
      <c r="I1351" s="60">
        <f>I1349+I1350</f>
        <v>200</v>
      </c>
      <c r="J1351" s="60">
        <f>J1349+J1350</f>
        <v>0</v>
      </c>
      <c r="K1351" s="60">
        <f>K1349+K1350</f>
        <v>0</v>
      </c>
      <c r="L1351" s="60">
        <f>L1349+L1350</f>
        <v>0</v>
      </c>
    </row>
    <row r="1352" spans="1:12" ht="12.75">
      <c r="A1352" s="74" t="s">
        <v>176</v>
      </c>
      <c r="B1352" s="75"/>
      <c r="C1352" s="75"/>
      <c r="D1352" s="75"/>
      <c r="E1352" s="75"/>
      <c r="F1352" s="76"/>
      <c r="G1352" s="27" t="s">
        <v>168</v>
      </c>
      <c r="H1352" s="28">
        <f>I1352+J1352+K1352+L1352</f>
        <v>700</v>
      </c>
      <c r="I1352" s="28">
        <v>700</v>
      </c>
      <c r="J1352" s="28"/>
      <c r="K1352" s="28"/>
      <c r="L1352" s="28"/>
    </row>
    <row r="1353" spans="1:12" ht="12.75">
      <c r="A1353" s="77"/>
      <c r="B1353" s="78"/>
      <c r="C1353" s="78"/>
      <c r="D1353" s="78"/>
      <c r="E1353" s="78"/>
      <c r="F1353" s="79"/>
      <c r="G1353" s="27" t="s">
        <v>169</v>
      </c>
      <c r="H1353" s="28">
        <f>I1353+J1353+K1353+L1353</f>
        <v>0</v>
      </c>
      <c r="I1353" s="28"/>
      <c r="J1353" s="28"/>
      <c r="K1353" s="28"/>
      <c r="L1353" s="28"/>
    </row>
    <row r="1354" spans="1:12" ht="12.75">
      <c r="A1354" s="80"/>
      <c r="B1354" s="81"/>
      <c r="C1354" s="81"/>
      <c r="D1354" s="81"/>
      <c r="E1354" s="81"/>
      <c r="F1354" s="82"/>
      <c r="G1354" s="59" t="s">
        <v>170</v>
      </c>
      <c r="H1354" s="60">
        <f>H1352+H1353</f>
        <v>700</v>
      </c>
      <c r="I1354" s="60">
        <f>I1352+I1353</f>
        <v>700</v>
      </c>
      <c r="J1354" s="60">
        <f>J1352+J1353</f>
        <v>0</v>
      </c>
      <c r="K1354" s="60">
        <f>K1352+K1353</f>
        <v>0</v>
      </c>
      <c r="L1354" s="60">
        <f>L1352+L1353</f>
        <v>0</v>
      </c>
    </row>
    <row r="1355" spans="1:12" ht="12.75">
      <c r="A1355" s="98">
        <v>103</v>
      </c>
      <c r="B1355" s="101" t="s">
        <v>233</v>
      </c>
      <c r="C1355" s="86" t="s">
        <v>36</v>
      </c>
      <c r="D1355" s="86" t="s">
        <v>149</v>
      </c>
      <c r="E1355" s="86">
        <v>2009</v>
      </c>
      <c r="F1355" s="86">
        <v>2011</v>
      </c>
      <c r="G1355" s="27" t="s">
        <v>168</v>
      </c>
      <c r="H1355" s="28">
        <f>H1358+H1361</f>
        <v>1100</v>
      </c>
      <c r="I1355" s="28">
        <f>I1358+I1361+I1364</f>
        <v>1100</v>
      </c>
      <c r="J1355" s="28">
        <f aca="true" t="shared" si="105" ref="J1355:L1356">J1358+J1361</f>
        <v>0</v>
      </c>
      <c r="K1355" s="28">
        <f t="shared" si="105"/>
        <v>0</v>
      </c>
      <c r="L1355" s="28">
        <f t="shared" si="105"/>
        <v>0</v>
      </c>
    </row>
    <row r="1356" spans="1:12" ht="12.75">
      <c r="A1356" s="99"/>
      <c r="B1356" s="102"/>
      <c r="C1356" s="87"/>
      <c r="D1356" s="87"/>
      <c r="E1356" s="87"/>
      <c r="F1356" s="87"/>
      <c r="G1356" s="27" t="s">
        <v>169</v>
      </c>
      <c r="H1356" s="28">
        <f>I1356+J1356+K1356+L1356</f>
        <v>0</v>
      </c>
      <c r="I1356" s="28">
        <f>I1359+I1362+I1365</f>
        <v>0</v>
      </c>
      <c r="J1356" s="28">
        <f t="shared" si="105"/>
        <v>0</v>
      </c>
      <c r="K1356" s="28">
        <f t="shared" si="105"/>
        <v>0</v>
      </c>
      <c r="L1356" s="28">
        <f t="shared" si="105"/>
        <v>0</v>
      </c>
    </row>
    <row r="1357" spans="1:12" ht="12.75">
      <c r="A1357" s="100"/>
      <c r="B1357" s="103"/>
      <c r="C1357" s="88"/>
      <c r="D1357" s="88"/>
      <c r="E1357" s="88"/>
      <c r="F1357" s="88"/>
      <c r="G1357" s="57" t="s">
        <v>170</v>
      </c>
      <c r="H1357" s="58">
        <f>H1355+H1356</f>
        <v>1100</v>
      </c>
      <c r="I1357" s="58">
        <f>I1355+I1356</f>
        <v>1100</v>
      </c>
      <c r="J1357" s="58">
        <f>J1355+J1356</f>
        <v>0</v>
      </c>
      <c r="K1357" s="58">
        <f>K1355+K1356</f>
        <v>0</v>
      </c>
      <c r="L1357" s="58">
        <f>L1355+L1356</f>
        <v>0</v>
      </c>
    </row>
    <row r="1358" spans="1:12" ht="12.75">
      <c r="A1358" s="74" t="s">
        <v>176</v>
      </c>
      <c r="B1358" s="75"/>
      <c r="C1358" s="75"/>
      <c r="D1358" s="75"/>
      <c r="E1358" s="75"/>
      <c r="F1358" s="76"/>
      <c r="G1358" s="27" t="s">
        <v>168</v>
      </c>
      <c r="H1358" s="28">
        <f>I1358+J1358+K1358+L1358</f>
        <v>100</v>
      </c>
      <c r="I1358" s="28">
        <v>100</v>
      </c>
      <c r="J1358" s="28"/>
      <c r="K1358" s="28"/>
      <c r="L1358" s="28"/>
    </row>
    <row r="1359" spans="1:12" ht="12.75">
      <c r="A1359" s="77"/>
      <c r="B1359" s="78"/>
      <c r="C1359" s="78"/>
      <c r="D1359" s="78"/>
      <c r="E1359" s="78"/>
      <c r="F1359" s="79"/>
      <c r="G1359" s="27" t="s">
        <v>169</v>
      </c>
      <c r="H1359" s="28">
        <f>I1359+J1359+K1359+L1359</f>
        <v>0</v>
      </c>
      <c r="I1359" s="28"/>
      <c r="J1359" s="28"/>
      <c r="K1359" s="28"/>
      <c r="L1359" s="28"/>
    </row>
    <row r="1360" spans="1:12" ht="12.75">
      <c r="A1360" s="80"/>
      <c r="B1360" s="81"/>
      <c r="C1360" s="81"/>
      <c r="D1360" s="81"/>
      <c r="E1360" s="81"/>
      <c r="F1360" s="82"/>
      <c r="G1360" s="59" t="s">
        <v>170</v>
      </c>
      <c r="H1360" s="60">
        <f>H1358+H1359</f>
        <v>100</v>
      </c>
      <c r="I1360" s="60">
        <f>I1358+I1359</f>
        <v>100</v>
      </c>
      <c r="J1360" s="60">
        <f>J1358+J1359</f>
        <v>0</v>
      </c>
      <c r="K1360" s="60">
        <f>K1358+K1359</f>
        <v>0</v>
      </c>
      <c r="L1360" s="60">
        <f>L1358+L1359</f>
        <v>0</v>
      </c>
    </row>
    <row r="1361" spans="1:12" ht="12.75">
      <c r="A1361" s="74" t="s">
        <v>171</v>
      </c>
      <c r="B1361" s="75"/>
      <c r="C1361" s="75"/>
      <c r="D1361" s="75"/>
      <c r="E1361" s="75"/>
      <c r="F1361" s="76"/>
      <c r="G1361" s="27" t="s">
        <v>168</v>
      </c>
      <c r="H1361" s="28">
        <f>I1361+J1361+K1361+L1361</f>
        <v>1000</v>
      </c>
      <c r="I1361" s="28">
        <v>1000</v>
      </c>
      <c r="J1361" s="28"/>
      <c r="K1361" s="28"/>
      <c r="L1361" s="28"/>
    </row>
    <row r="1362" spans="1:12" ht="12.75">
      <c r="A1362" s="77"/>
      <c r="B1362" s="78"/>
      <c r="C1362" s="78"/>
      <c r="D1362" s="78"/>
      <c r="E1362" s="78"/>
      <c r="F1362" s="79"/>
      <c r="G1362" s="27" t="s">
        <v>169</v>
      </c>
      <c r="H1362" s="28">
        <f>I1362+J1362+K1362+L1362</f>
        <v>-500</v>
      </c>
      <c r="I1362" s="28">
        <v>-500</v>
      </c>
      <c r="J1362" s="28"/>
      <c r="K1362" s="28"/>
      <c r="L1362" s="28"/>
    </row>
    <row r="1363" spans="1:12" ht="12.75">
      <c r="A1363" s="80"/>
      <c r="B1363" s="81"/>
      <c r="C1363" s="81"/>
      <c r="D1363" s="81"/>
      <c r="E1363" s="81"/>
      <c r="F1363" s="82"/>
      <c r="G1363" s="59" t="s">
        <v>170</v>
      </c>
      <c r="H1363" s="60">
        <f>H1361+H1362</f>
        <v>500</v>
      </c>
      <c r="I1363" s="60">
        <f>I1361+I1362</f>
        <v>500</v>
      </c>
      <c r="J1363" s="60">
        <f>J1361+J1362</f>
        <v>0</v>
      </c>
      <c r="K1363" s="60">
        <f>K1361+K1362</f>
        <v>0</v>
      </c>
      <c r="L1363" s="60">
        <f>L1361+L1362</f>
        <v>0</v>
      </c>
    </row>
    <row r="1364" spans="1:12" ht="12.75">
      <c r="A1364" s="74" t="s">
        <v>274</v>
      </c>
      <c r="B1364" s="75"/>
      <c r="C1364" s="75"/>
      <c r="D1364" s="75"/>
      <c r="E1364" s="75"/>
      <c r="F1364" s="76"/>
      <c r="G1364" s="27" t="s">
        <v>168</v>
      </c>
      <c r="H1364" s="28">
        <f>I1364+J1364+K1364+L1364</f>
        <v>0</v>
      </c>
      <c r="I1364" s="28">
        <v>0</v>
      </c>
      <c r="J1364" s="28"/>
      <c r="K1364" s="28"/>
      <c r="L1364" s="28"/>
    </row>
    <row r="1365" spans="1:12" ht="12.75">
      <c r="A1365" s="77"/>
      <c r="B1365" s="78"/>
      <c r="C1365" s="78"/>
      <c r="D1365" s="78"/>
      <c r="E1365" s="78"/>
      <c r="F1365" s="79"/>
      <c r="G1365" s="27" t="s">
        <v>169</v>
      </c>
      <c r="H1365" s="28">
        <f>I1365+J1365+K1365+L1365</f>
        <v>500</v>
      </c>
      <c r="I1365" s="28">
        <v>500</v>
      </c>
      <c r="J1365" s="28"/>
      <c r="K1365" s="28"/>
      <c r="L1365" s="28"/>
    </row>
    <row r="1366" spans="1:12" ht="12.75">
      <c r="A1366" s="80"/>
      <c r="B1366" s="81"/>
      <c r="C1366" s="81"/>
      <c r="D1366" s="81"/>
      <c r="E1366" s="81"/>
      <c r="F1366" s="82"/>
      <c r="G1366" s="59" t="s">
        <v>170</v>
      </c>
      <c r="H1366" s="60">
        <f>H1364+H1365</f>
        <v>500</v>
      </c>
      <c r="I1366" s="60">
        <f>I1364+I1365</f>
        <v>500</v>
      </c>
      <c r="J1366" s="60">
        <f>J1364+J1365</f>
        <v>0</v>
      </c>
      <c r="K1366" s="60">
        <f>K1364+K1365</f>
        <v>0</v>
      </c>
      <c r="L1366" s="60">
        <f>L1364+L1365</f>
        <v>0</v>
      </c>
    </row>
    <row r="1367" spans="1:12" ht="12.75">
      <c r="A1367" s="98">
        <v>104</v>
      </c>
      <c r="B1367" s="101" t="s">
        <v>233</v>
      </c>
      <c r="C1367" s="86" t="s">
        <v>37</v>
      </c>
      <c r="D1367" s="86" t="s">
        <v>149</v>
      </c>
      <c r="E1367" s="86">
        <v>2009</v>
      </c>
      <c r="F1367" s="86">
        <v>2011</v>
      </c>
      <c r="G1367" s="27" t="s">
        <v>168</v>
      </c>
      <c r="H1367" s="28">
        <f>H1370+H1373</f>
        <v>600</v>
      </c>
      <c r="I1367" s="28">
        <f>I1370+I1373+I1376</f>
        <v>600</v>
      </c>
      <c r="J1367" s="28">
        <f aca="true" t="shared" si="106" ref="J1367:L1368">J1370+J1373</f>
        <v>0</v>
      </c>
      <c r="K1367" s="28">
        <f t="shared" si="106"/>
        <v>0</v>
      </c>
      <c r="L1367" s="28">
        <f t="shared" si="106"/>
        <v>0</v>
      </c>
    </row>
    <row r="1368" spans="1:12" ht="12.75">
      <c r="A1368" s="99"/>
      <c r="B1368" s="102"/>
      <c r="C1368" s="87"/>
      <c r="D1368" s="87"/>
      <c r="E1368" s="87"/>
      <c r="F1368" s="87"/>
      <c r="G1368" s="27" t="s">
        <v>169</v>
      </c>
      <c r="H1368" s="28">
        <f>I1368+J1368+K1368+L1368</f>
        <v>0</v>
      </c>
      <c r="I1368" s="28">
        <f>I1371+I1374+I1377</f>
        <v>0</v>
      </c>
      <c r="J1368" s="28">
        <f t="shared" si="106"/>
        <v>0</v>
      </c>
      <c r="K1368" s="28">
        <f t="shared" si="106"/>
        <v>0</v>
      </c>
      <c r="L1368" s="28">
        <f t="shared" si="106"/>
        <v>0</v>
      </c>
    </row>
    <row r="1369" spans="1:12" ht="12.75">
      <c r="A1369" s="100"/>
      <c r="B1369" s="103"/>
      <c r="C1369" s="88"/>
      <c r="D1369" s="88"/>
      <c r="E1369" s="88"/>
      <c r="F1369" s="88"/>
      <c r="G1369" s="57" t="s">
        <v>170</v>
      </c>
      <c r="H1369" s="58">
        <f>H1367+H1368</f>
        <v>600</v>
      </c>
      <c r="I1369" s="58">
        <f>I1367+I1368</f>
        <v>600</v>
      </c>
      <c r="J1369" s="58">
        <f>J1367+J1368</f>
        <v>0</v>
      </c>
      <c r="K1369" s="58">
        <f>K1367+K1368</f>
        <v>0</v>
      </c>
      <c r="L1369" s="58">
        <f>L1367+L1368</f>
        <v>0</v>
      </c>
    </row>
    <row r="1370" spans="1:12" ht="12.75">
      <c r="A1370" s="74" t="s">
        <v>176</v>
      </c>
      <c r="B1370" s="75"/>
      <c r="C1370" s="75"/>
      <c r="D1370" s="75"/>
      <c r="E1370" s="75"/>
      <c r="F1370" s="76"/>
      <c r="G1370" s="27" t="s">
        <v>168</v>
      </c>
      <c r="H1370" s="28">
        <f>I1370+J1370+K1370+L1370</f>
        <v>100</v>
      </c>
      <c r="I1370" s="28">
        <v>100</v>
      </c>
      <c r="J1370" s="28"/>
      <c r="K1370" s="28"/>
      <c r="L1370" s="28"/>
    </row>
    <row r="1371" spans="1:12" ht="12.75">
      <c r="A1371" s="77"/>
      <c r="B1371" s="78"/>
      <c r="C1371" s="78"/>
      <c r="D1371" s="78"/>
      <c r="E1371" s="78"/>
      <c r="F1371" s="79"/>
      <c r="G1371" s="27" t="s">
        <v>169</v>
      </c>
      <c r="H1371" s="28">
        <f>I1371+J1371+K1371+L1371</f>
        <v>0</v>
      </c>
      <c r="I1371" s="28"/>
      <c r="J1371" s="28"/>
      <c r="K1371" s="28"/>
      <c r="L1371" s="28"/>
    </row>
    <row r="1372" spans="1:12" ht="12.75">
      <c r="A1372" s="80"/>
      <c r="B1372" s="81"/>
      <c r="C1372" s="81"/>
      <c r="D1372" s="81"/>
      <c r="E1372" s="81"/>
      <c r="F1372" s="82"/>
      <c r="G1372" s="59" t="s">
        <v>170</v>
      </c>
      <c r="H1372" s="60">
        <f>H1370+H1371</f>
        <v>100</v>
      </c>
      <c r="I1372" s="60">
        <f>I1370+I1371</f>
        <v>100</v>
      </c>
      <c r="J1372" s="60">
        <f>J1370+J1371</f>
        <v>0</v>
      </c>
      <c r="K1372" s="60">
        <f>K1370+K1371</f>
        <v>0</v>
      </c>
      <c r="L1372" s="60">
        <f>L1370+L1371</f>
        <v>0</v>
      </c>
    </row>
    <row r="1373" spans="1:12" ht="12.75">
      <c r="A1373" s="74" t="s">
        <v>171</v>
      </c>
      <c r="B1373" s="75"/>
      <c r="C1373" s="75"/>
      <c r="D1373" s="75"/>
      <c r="E1373" s="75"/>
      <c r="F1373" s="76"/>
      <c r="G1373" s="27" t="s">
        <v>168</v>
      </c>
      <c r="H1373" s="28">
        <f>I1373+J1373+K1373+L1373</f>
        <v>500</v>
      </c>
      <c r="I1373" s="28">
        <v>500</v>
      </c>
      <c r="J1373" s="28"/>
      <c r="K1373" s="28"/>
      <c r="L1373" s="28"/>
    </row>
    <row r="1374" spans="1:12" ht="12.75">
      <c r="A1374" s="77"/>
      <c r="B1374" s="78"/>
      <c r="C1374" s="78"/>
      <c r="D1374" s="78"/>
      <c r="E1374" s="78"/>
      <c r="F1374" s="79"/>
      <c r="G1374" s="27" t="s">
        <v>169</v>
      </c>
      <c r="H1374" s="28">
        <f>I1374+J1374+K1374+L1374</f>
        <v>-400</v>
      </c>
      <c r="I1374" s="28">
        <v>-400</v>
      </c>
      <c r="J1374" s="28"/>
      <c r="K1374" s="28"/>
      <c r="L1374" s="28"/>
    </row>
    <row r="1375" spans="1:12" ht="12.75">
      <c r="A1375" s="80"/>
      <c r="B1375" s="81"/>
      <c r="C1375" s="81"/>
      <c r="D1375" s="81"/>
      <c r="E1375" s="81"/>
      <c r="F1375" s="82"/>
      <c r="G1375" s="59" t="s">
        <v>170</v>
      </c>
      <c r="H1375" s="60">
        <f>H1373+H1374</f>
        <v>100</v>
      </c>
      <c r="I1375" s="60">
        <f>I1373+I1374</f>
        <v>100</v>
      </c>
      <c r="J1375" s="60">
        <f>J1373+J1374</f>
        <v>0</v>
      </c>
      <c r="K1375" s="60">
        <f>K1373+K1374</f>
        <v>0</v>
      </c>
      <c r="L1375" s="60">
        <f>L1373+L1374</f>
        <v>0</v>
      </c>
    </row>
    <row r="1376" spans="1:12" ht="12.75">
      <c r="A1376" s="74" t="s">
        <v>274</v>
      </c>
      <c r="B1376" s="75"/>
      <c r="C1376" s="75"/>
      <c r="D1376" s="75"/>
      <c r="E1376" s="75"/>
      <c r="F1376" s="76"/>
      <c r="G1376" s="27" t="s">
        <v>168</v>
      </c>
      <c r="H1376" s="28">
        <f>I1376+J1376+K1376+L1376</f>
        <v>0</v>
      </c>
      <c r="I1376" s="28">
        <v>0</v>
      </c>
      <c r="J1376" s="28"/>
      <c r="K1376" s="28"/>
      <c r="L1376" s="28"/>
    </row>
    <row r="1377" spans="1:12" ht="12.75">
      <c r="A1377" s="77"/>
      <c r="B1377" s="78"/>
      <c r="C1377" s="78"/>
      <c r="D1377" s="78"/>
      <c r="E1377" s="78"/>
      <c r="F1377" s="79"/>
      <c r="G1377" s="27" t="s">
        <v>169</v>
      </c>
      <c r="H1377" s="28">
        <f>I1377+J1377+K1377+L1377</f>
        <v>400</v>
      </c>
      <c r="I1377" s="28">
        <v>400</v>
      </c>
      <c r="J1377" s="28"/>
      <c r="K1377" s="28"/>
      <c r="L1377" s="28"/>
    </row>
    <row r="1378" spans="1:12" ht="12.75">
      <c r="A1378" s="80"/>
      <c r="B1378" s="81"/>
      <c r="C1378" s="81"/>
      <c r="D1378" s="81"/>
      <c r="E1378" s="81"/>
      <c r="F1378" s="82"/>
      <c r="G1378" s="59" t="s">
        <v>170</v>
      </c>
      <c r="H1378" s="60">
        <f>H1376+H1377</f>
        <v>400</v>
      </c>
      <c r="I1378" s="60">
        <f>I1376+I1377</f>
        <v>400</v>
      </c>
      <c r="J1378" s="60">
        <f>J1376+J1377</f>
        <v>0</v>
      </c>
      <c r="K1378" s="60">
        <f>K1376+K1377</f>
        <v>0</v>
      </c>
      <c r="L1378" s="60">
        <f>L1376+L1377</f>
        <v>0</v>
      </c>
    </row>
    <row r="1379" spans="1:12" ht="12.75">
      <c r="A1379" s="98">
        <v>105</v>
      </c>
      <c r="B1379" s="101" t="s">
        <v>233</v>
      </c>
      <c r="C1379" s="86" t="s">
        <v>38</v>
      </c>
      <c r="D1379" s="86" t="s">
        <v>149</v>
      </c>
      <c r="E1379" s="86">
        <v>2009</v>
      </c>
      <c r="F1379" s="86">
        <v>2011</v>
      </c>
      <c r="G1379" s="27" t="s">
        <v>168</v>
      </c>
      <c r="H1379" s="28">
        <f>H1382+H1385</f>
        <v>600</v>
      </c>
      <c r="I1379" s="28">
        <f>I1382+I1385+I1388</f>
        <v>600</v>
      </c>
      <c r="J1379" s="28">
        <f aca="true" t="shared" si="107" ref="J1379:L1380">J1382+J1385</f>
        <v>0</v>
      </c>
      <c r="K1379" s="28">
        <f t="shared" si="107"/>
        <v>0</v>
      </c>
      <c r="L1379" s="28">
        <f t="shared" si="107"/>
        <v>0</v>
      </c>
    </row>
    <row r="1380" spans="1:12" ht="12.75">
      <c r="A1380" s="99"/>
      <c r="B1380" s="102"/>
      <c r="C1380" s="87"/>
      <c r="D1380" s="87"/>
      <c r="E1380" s="87"/>
      <c r="F1380" s="87"/>
      <c r="G1380" s="27" t="s">
        <v>169</v>
      </c>
      <c r="H1380" s="28">
        <f>I1380+J1380+K1380+L1380</f>
        <v>0</v>
      </c>
      <c r="I1380" s="28">
        <f>I1383+I1386+I1389</f>
        <v>0</v>
      </c>
      <c r="J1380" s="28">
        <f t="shared" si="107"/>
        <v>0</v>
      </c>
      <c r="K1380" s="28">
        <f t="shared" si="107"/>
        <v>0</v>
      </c>
      <c r="L1380" s="28">
        <f t="shared" si="107"/>
        <v>0</v>
      </c>
    </row>
    <row r="1381" spans="1:12" ht="12.75">
      <c r="A1381" s="100"/>
      <c r="B1381" s="103"/>
      <c r="C1381" s="88"/>
      <c r="D1381" s="88"/>
      <c r="E1381" s="88"/>
      <c r="F1381" s="88"/>
      <c r="G1381" s="57" t="s">
        <v>170</v>
      </c>
      <c r="H1381" s="58">
        <f>H1379+H1380</f>
        <v>600</v>
      </c>
      <c r="I1381" s="58">
        <f>I1379+I1380</f>
        <v>600</v>
      </c>
      <c r="J1381" s="58">
        <f>J1379+J1380</f>
        <v>0</v>
      </c>
      <c r="K1381" s="58">
        <f>K1379+K1380</f>
        <v>0</v>
      </c>
      <c r="L1381" s="58">
        <f>L1379+L1380</f>
        <v>0</v>
      </c>
    </row>
    <row r="1382" spans="1:12" ht="12.75">
      <c r="A1382" s="74" t="s">
        <v>176</v>
      </c>
      <c r="B1382" s="75"/>
      <c r="C1382" s="75"/>
      <c r="D1382" s="75"/>
      <c r="E1382" s="75"/>
      <c r="F1382" s="76"/>
      <c r="G1382" s="27" t="s">
        <v>168</v>
      </c>
      <c r="H1382" s="28">
        <f>I1382+J1382+K1382+L1382</f>
        <v>100</v>
      </c>
      <c r="I1382" s="28">
        <v>100</v>
      </c>
      <c r="J1382" s="28"/>
      <c r="K1382" s="28"/>
      <c r="L1382" s="28"/>
    </row>
    <row r="1383" spans="1:12" ht="12.75">
      <c r="A1383" s="77"/>
      <c r="B1383" s="78"/>
      <c r="C1383" s="78"/>
      <c r="D1383" s="78"/>
      <c r="E1383" s="78"/>
      <c r="F1383" s="79"/>
      <c r="G1383" s="27" t="s">
        <v>169</v>
      </c>
      <c r="H1383" s="28">
        <f>I1383+J1383+K1383+L1383</f>
        <v>-50</v>
      </c>
      <c r="I1383" s="28">
        <v>-50</v>
      </c>
      <c r="J1383" s="28"/>
      <c r="K1383" s="28"/>
      <c r="L1383" s="28"/>
    </row>
    <row r="1384" spans="1:12" ht="12.75">
      <c r="A1384" s="80"/>
      <c r="B1384" s="81"/>
      <c r="C1384" s="81"/>
      <c r="D1384" s="81"/>
      <c r="E1384" s="81"/>
      <c r="F1384" s="82"/>
      <c r="G1384" s="59" t="s">
        <v>170</v>
      </c>
      <c r="H1384" s="60">
        <f>H1382+H1383</f>
        <v>50</v>
      </c>
      <c r="I1384" s="60">
        <f>I1382+I1383</f>
        <v>50</v>
      </c>
      <c r="J1384" s="60">
        <f>J1382+J1383</f>
        <v>0</v>
      </c>
      <c r="K1384" s="60">
        <f>K1382+K1383</f>
        <v>0</v>
      </c>
      <c r="L1384" s="60">
        <f>L1382+L1383</f>
        <v>0</v>
      </c>
    </row>
    <row r="1385" spans="1:12" ht="12.75">
      <c r="A1385" s="74" t="s">
        <v>171</v>
      </c>
      <c r="B1385" s="75"/>
      <c r="C1385" s="75"/>
      <c r="D1385" s="75"/>
      <c r="E1385" s="75"/>
      <c r="F1385" s="76"/>
      <c r="G1385" s="27" t="s">
        <v>168</v>
      </c>
      <c r="H1385" s="28">
        <f>I1385+J1385+K1385+L1385</f>
        <v>500</v>
      </c>
      <c r="I1385" s="28">
        <v>500</v>
      </c>
      <c r="J1385" s="28"/>
      <c r="K1385" s="28"/>
      <c r="L1385" s="28"/>
    </row>
    <row r="1386" spans="1:12" ht="12.75">
      <c r="A1386" s="77"/>
      <c r="B1386" s="78"/>
      <c r="C1386" s="78"/>
      <c r="D1386" s="78"/>
      <c r="E1386" s="78"/>
      <c r="F1386" s="79"/>
      <c r="G1386" s="27" t="s">
        <v>169</v>
      </c>
      <c r="H1386" s="28">
        <f>I1386+J1386+K1386+L1386</f>
        <v>-400</v>
      </c>
      <c r="I1386" s="28">
        <v>-400</v>
      </c>
      <c r="J1386" s="28"/>
      <c r="K1386" s="28"/>
      <c r="L1386" s="28"/>
    </row>
    <row r="1387" spans="1:12" ht="12.75">
      <c r="A1387" s="80"/>
      <c r="B1387" s="81"/>
      <c r="C1387" s="81"/>
      <c r="D1387" s="81"/>
      <c r="E1387" s="81"/>
      <c r="F1387" s="82"/>
      <c r="G1387" s="59" t="s">
        <v>170</v>
      </c>
      <c r="H1387" s="60">
        <f>H1385+H1386</f>
        <v>100</v>
      </c>
      <c r="I1387" s="60">
        <f>I1385+I1386</f>
        <v>100</v>
      </c>
      <c r="J1387" s="60">
        <f>J1385+J1386</f>
        <v>0</v>
      </c>
      <c r="K1387" s="60">
        <f>K1385+K1386</f>
        <v>0</v>
      </c>
      <c r="L1387" s="60">
        <f>L1385+L1386</f>
        <v>0</v>
      </c>
    </row>
    <row r="1388" spans="1:12" ht="12.75">
      <c r="A1388" s="74" t="s">
        <v>274</v>
      </c>
      <c r="B1388" s="75"/>
      <c r="C1388" s="75"/>
      <c r="D1388" s="75"/>
      <c r="E1388" s="75"/>
      <c r="F1388" s="76"/>
      <c r="G1388" s="27" t="s">
        <v>168</v>
      </c>
      <c r="H1388" s="28">
        <f>I1388+J1388+K1388+L1388</f>
        <v>0</v>
      </c>
      <c r="I1388" s="28">
        <v>0</v>
      </c>
      <c r="J1388" s="28"/>
      <c r="K1388" s="28"/>
      <c r="L1388" s="28"/>
    </row>
    <row r="1389" spans="1:12" ht="12.75">
      <c r="A1389" s="77"/>
      <c r="B1389" s="78"/>
      <c r="C1389" s="78"/>
      <c r="D1389" s="78"/>
      <c r="E1389" s="78"/>
      <c r="F1389" s="79"/>
      <c r="G1389" s="27" t="s">
        <v>169</v>
      </c>
      <c r="H1389" s="28">
        <f>I1389+J1389+K1389+L1389</f>
        <v>450</v>
      </c>
      <c r="I1389" s="28">
        <v>450</v>
      </c>
      <c r="J1389" s="28"/>
      <c r="K1389" s="28"/>
      <c r="L1389" s="28"/>
    </row>
    <row r="1390" spans="1:12" ht="12.75">
      <c r="A1390" s="80"/>
      <c r="B1390" s="81"/>
      <c r="C1390" s="81"/>
      <c r="D1390" s="81"/>
      <c r="E1390" s="81"/>
      <c r="F1390" s="82"/>
      <c r="G1390" s="59" t="s">
        <v>170</v>
      </c>
      <c r="H1390" s="60">
        <f>H1388+H1389</f>
        <v>450</v>
      </c>
      <c r="I1390" s="60">
        <f>I1388+I1389</f>
        <v>450</v>
      </c>
      <c r="J1390" s="60">
        <f>J1388+J1389</f>
        <v>0</v>
      </c>
      <c r="K1390" s="60">
        <f>K1388+K1389</f>
        <v>0</v>
      </c>
      <c r="L1390" s="60">
        <f>L1388+L1389</f>
        <v>0</v>
      </c>
    </row>
    <row r="1391" spans="1:12" ht="12.75">
      <c r="A1391" s="98">
        <v>106</v>
      </c>
      <c r="B1391" s="101" t="s">
        <v>233</v>
      </c>
      <c r="C1391" s="86" t="s">
        <v>226</v>
      </c>
      <c r="D1391" s="86" t="s">
        <v>149</v>
      </c>
      <c r="E1391" s="86">
        <v>2010</v>
      </c>
      <c r="F1391" s="86">
        <v>2011</v>
      </c>
      <c r="G1391" s="27" t="s">
        <v>168</v>
      </c>
      <c r="H1391" s="28">
        <f>H1394</f>
        <v>100</v>
      </c>
      <c r="I1391" s="28">
        <f>I1394+I1397</f>
        <v>100</v>
      </c>
      <c r="J1391" s="28">
        <f aca="true" t="shared" si="108" ref="J1391:L1392">J1394</f>
        <v>0</v>
      </c>
      <c r="K1391" s="28">
        <f t="shared" si="108"/>
        <v>0</v>
      </c>
      <c r="L1391" s="28">
        <f t="shared" si="108"/>
        <v>0</v>
      </c>
    </row>
    <row r="1392" spans="1:12" ht="12.75">
      <c r="A1392" s="99"/>
      <c r="B1392" s="102"/>
      <c r="C1392" s="87"/>
      <c r="D1392" s="87"/>
      <c r="E1392" s="87"/>
      <c r="F1392" s="87"/>
      <c r="G1392" s="27" t="s">
        <v>169</v>
      </c>
      <c r="H1392" s="28">
        <f>I1392+J1392+K1392+L1392</f>
        <v>0</v>
      </c>
      <c r="I1392" s="28">
        <f>I1395+I1398</f>
        <v>0</v>
      </c>
      <c r="J1392" s="28">
        <f t="shared" si="108"/>
        <v>0</v>
      </c>
      <c r="K1392" s="28">
        <f t="shared" si="108"/>
        <v>0</v>
      </c>
      <c r="L1392" s="28">
        <f t="shared" si="108"/>
        <v>0</v>
      </c>
    </row>
    <row r="1393" spans="1:12" ht="12.75">
      <c r="A1393" s="100"/>
      <c r="B1393" s="103"/>
      <c r="C1393" s="88"/>
      <c r="D1393" s="88"/>
      <c r="E1393" s="88"/>
      <c r="F1393" s="88"/>
      <c r="G1393" s="57" t="s">
        <v>170</v>
      </c>
      <c r="H1393" s="58">
        <f>H1391+H1392</f>
        <v>100</v>
      </c>
      <c r="I1393" s="58">
        <f>I1391+I1392</f>
        <v>100</v>
      </c>
      <c r="J1393" s="58">
        <f>J1391+J1392</f>
        <v>0</v>
      </c>
      <c r="K1393" s="58">
        <f>K1391+K1392</f>
        <v>0</v>
      </c>
      <c r="L1393" s="58">
        <f>L1391+L1392</f>
        <v>0</v>
      </c>
    </row>
    <row r="1394" spans="1:12" ht="12.75">
      <c r="A1394" s="74" t="s">
        <v>171</v>
      </c>
      <c r="B1394" s="75"/>
      <c r="C1394" s="75"/>
      <c r="D1394" s="75"/>
      <c r="E1394" s="75"/>
      <c r="F1394" s="76"/>
      <c r="G1394" s="27" t="s">
        <v>168</v>
      </c>
      <c r="H1394" s="28">
        <f>I1394+J1394+K1394+L1394</f>
        <v>100</v>
      </c>
      <c r="I1394" s="28">
        <v>100</v>
      </c>
      <c r="J1394" s="28"/>
      <c r="K1394" s="28"/>
      <c r="L1394" s="28"/>
    </row>
    <row r="1395" spans="1:12" ht="12.75">
      <c r="A1395" s="77"/>
      <c r="B1395" s="78"/>
      <c r="C1395" s="78"/>
      <c r="D1395" s="78"/>
      <c r="E1395" s="78"/>
      <c r="F1395" s="79"/>
      <c r="G1395" s="27" t="s">
        <v>169</v>
      </c>
      <c r="H1395" s="28">
        <f>I1395+J1395+K1395+L1395</f>
        <v>-50</v>
      </c>
      <c r="I1395" s="28">
        <v>-50</v>
      </c>
      <c r="J1395" s="28"/>
      <c r="K1395" s="28"/>
      <c r="L1395" s="28"/>
    </row>
    <row r="1396" spans="1:12" ht="12.75">
      <c r="A1396" s="80"/>
      <c r="B1396" s="81"/>
      <c r="C1396" s="81"/>
      <c r="D1396" s="81"/>
      <c r="E1396" s="81"/>
      <c r="F1396" s="82"/>
      <c r="G1396" s="59" t="s">
        <v>170</v>
      </c>
      <c r="H1396" s="60">
        <f>H1394+H1395</f>
        <v>50</v>
      </c>
      <c r="I1396" s="60">
        <f>I1394+I1395</f>
        <v>50</v>
      </c>
      <c r="J1396" s="60">
        <f>J1394+J1395</f>
        <v>0</v>
      </c>
      <c r="K1396" s="60">
        <f>K1394+K1395</f>
        <v>0</v>
      </c>
      <c r="L1396" s="60">
        <f>L1394+L1395</f>
        <v>0</v>
      </c>
    </row>
    <row r="1397" spans="1:12" ht="12.75">
      <c r="A1397" s="74" t="s">
        <v>274</v>
      </c>
      <c r="B1397" s="75"/>
      <c r="C1397" s="75"/>
      <c r="D1397" s="75"/>
      <c r="E1397" s="75"/>
      <c r="F1397" s="76"/>
      <c r="G1397" s="27" t="s">
        <v>168</v>
      </c>
      <c r="H1397" s="28">
        <f>I1397+J1397+K1397+L1397</f>
        <v>0</v>
      </c>
      <c r="I1397" s="28">
        <v>0</v>
      </c>
      <c r="J1397" s="28"/>
      <c r="K1397" s="28"/>
      <c r="L1397" s="28"/>
    </row>
    <row r="1398" spans="1:12" ht="12.75">
      <c r="A1398" s="77"/>
      <c r="B1398" s="78"/>
      <c r="C1398" s="78"/>
      <c r="D1398" s="78"/>
      <c r="E1398" s="78"/>
      <c r="F1398" s="79"/>
      <c r="G1398" s="27" t="s">
        <v>169</v>
      </c>
      <c r="H1398" s="28">
        <f>I1398+J1398+K1398+L1398</f>
        <v>50</v>
      </c>
      <c r="I1398" s="28">
        <v>50</v>
      </c>
      <c r="J1398" s="28"/>
      <c r="K1398" s="28"/>
      <c r="L1398" s="28"/>
    </row>
    <row r="1399" spans="1:12" ht="12.75">
      <c r="A1399" s="80"/>
      <c r="B1399" s="81"/>
      <c r="C1399" s="81"/>
      <c r="D1399" s="81"/>
      <c r="E1399" s="81"/>
      <c r="F1399" s="82"/>
      <c r="G1399" s="59" t="s">
        <v>170</v>
      </c>
      <c r="H1399" s="60">
        <f>H1397+H1398</f>
        <v>50</v>
      </c>
      <c r="I1399" s="60">
        <f>I1397+I1398</f>
        <v>50</v>
      </c>
      <c r="J1399" s="60">
        <f>J1397+J1398</f>
        <v>0</v>
      </c>
      <c r="K1399" s="60">
        <f>K1397+K1398</f>
        <v>0</v>
      </c>
      <c r="L1399" s="60">
        <f>L1397+L1398</f>
        <v>0</v>
      </c>
    </row>
    <row r="1400" spans="1:12" ht="12.75">
      <c r="A1400" s="98">
        <v>107</v>
      </c>
      <c r="B1400" s="101" t="s">
        <v>233</v>
      </c>
      <c r="C1400" s="86" t="s">
        <v>227</v>
      </c>
      <c r="D1400" s="86" t="s">
        <v>149</v>
      </c>
      <c r="E1400" s="86">
        <v>2009</v>
      </c>
      <c r="F1400" s="86">
        <v>2011</v>
      </c>
      <c r="G1400" s="27" t="s">
        <v>168</v>
      </c>
      <c r="H1400" s="28">
        <f>H1403+H1406</f>
        <v>600</v>
      </c>
      <c r="I1400" s="28">
        <f>I1403+I1406+I1409</f>
        <v>600</v>
      </c>
      <c r="J1400" s="28">
        <f aca="true" t="shared" si="109" ref="J1400:L1401">J1403+J1406</f>
        <v>0</v>
      </c>
      <c r="K1400" s="28">
        <f t="shared" si="109"/>
        <v>0</v>
      </c>
      <c r="L1400" s="28">
        <f t="shared" si="109"/>
        <v>0</v>
      </c>
    </row>
    <row r="1401" spans="1:12" ht="12.75">
      <c r="A1401" s="99"/>
      <c r="B1401" s="102"/>
      <c r="C1401" s="87"/>
      <c r="D1401" s="87"/>
      <c r="E1401" s="87"/>
      <c r="F1401" s="87"/>
      <c r="G1401" s="27" t="s">
        <v>169</v>
      </c>
      <c r="H1401" s="28">
        <f>I1401+J1401+K1401+L1401</f>
        <v>0</v>
      </c>
      <c r="I1401" s="28">
        <f>I1404+I1407+I1410</f>
        <v>0</v>
      </c>
      <c r="J1401" s="28">
        <f t="shared" si="109"/>
        <v>0</v>
      </c>
      <c r="K1401" s="28">
        <f t="shared" si="109"/>
        <v>0</v>
      </c>
      <c r="L1401" s="28">
        <f t="shared" si="109"/>
        <v>0</v>
      </c>
    </row>
    <row r="1402" spans="1:12" ht="12.75">
      <c r="A1402" s="100"/>
      <c r="B1402" s="103"/>
      <c r="C1402" s="88"/>
      <c r="D1402" s="88"/>
      <c r="E1402" s="88"/>
      <c r="F1402" s="88"/>
      <c r="G1402" s="57" t="s">
        <v>170</v>
      </c>
      <c r="H1402" s="58">
        <f>H1400+H1401</f>
        <v>600</v>
      </c>
      <c r="I1402" s="58">
        <f>I1400+I1401</f>
        <v>600</v>
      </c>
      <c r="J1402" s="58">
        <f>J1400+J1401</f>
        <v>0</v>
      </c>
      <c r="K1402" s="58">
        <f>K1400+K1401</f>
        <v>0</v>
      </c>
      <c r="L1402" s="58">
        <f>L1400+L1401</f>
        <v>0</v>
      </c>
    </row>
    <row r="1403" spans="1:12" ht="12.75">
      <c r="A1403" s="74" t="s">
        <v>176</v>
      </c>
      <c r="B1403" s="75"/>
      <c r="C1403" s="75"/>
      <c r="D1403" s="75"/>
      <c r="E1403" s="75"/>
      <c r="F1403" s="76"/>
      <c r="G1403" s="27" t="s">
        <v>168</v>
      </c>
      <c r="H1403" s="28">
        <f>I1403+J1403+K1403+L1403</f>
        <v>300</v>
      </c>
      <c r="I1403" s="28">
        <v>300</v>
      </c>
      <c r="J1403" s="28"/>
      <c r="K1403" s="28"/>
      <c r="L1403" s="28"/>
    </row>
    <row r="1404" spans="1:12" ht="12.75">
      <c r="A1404" s="77"/>
      <c r="B1404" s="78"/>
      <c r="C1404" s="78"/>
      <c r="D1404" s="78"/>
      <c r="E1404" s="78"/>
      <c r="F1404" s="79"/>
      <c r="G1404" s="27" t="s">
        <v>169</v>
      </c>
      <c r="H1404" s="28">
        <f>I1404+J1404+K1404+L1404</f>
        <v>-200</v>
      </c>
      <c r="I1404" s="28">
        <v>-200</v>
      </c>
      <c r="J1404" s="28"/>
      <c r="K1404" s="28"/>
      <c r="L1404" s="28"/>
    </row>
    <row r="1405" spans="1:12" ht="12.75">
      <c r="A1405" s="80"/>
      <c r="B1405" s="81"/>
      <c r="C1405" s="81"/>
      <c r="D1405" s="81"/>
      <c r="E1405" s="81"/>
      <c r="F1405" s="82"/>
      <c r="G1405" s="59" t="s">
        <v>170</v>
      </c>
      <c r="H1405" s="60">
        <f>H1403+H1404</f>
        <v>100</v>
      </c>
      <c r="I1405" s="60">
        <f>I1403+I1404</f>
        <v>100</v>
      </c>
      <c r="J1405" s="60">
        <f>J1403+J1404</f>
        <v>0</v>
      </c>
      <c r="K1405" s="60">
        <f>K1403+K1404</f>
        <v>0</v>
      </c>
      <c r="L1405" s="60">
        <f>L1403+L1404</f>
        <v>0</v>
      </c>
    </row>
    <row r="1406" spans="1:12" ht="12.75">
      <c r="A1406" s="74" t="s">
        <v>171</v>
      </c>
      <c r="B1406" s="75"/>
      <c r="C1406" s="75"/>
      <c r="D1406" s="75"/>
      <c r="E1406" s="75"/>
      <c r="F1406" s="76"/>
      <c r="G1406" s="27" t="s">
        <v>168</v>
      </c>
      <c r="H1406" s="28">
        <f>I1406+J1406+K1406+L1406</f>
        <v>300</v>
      </c>
      <c r="I1406" s="28">
        <v>300</v>
      </c>
      <c r="J1406" s="28"/>
      <c r="K1406" s="28"/>
      <c r="L1406" s="28"/>
    </row>
    <row r="1407" spans="1:12" ht="12.75">
      <c r="A1407" s="77"/>
      <c r="B1407" s="78"/>
      <c r="C1407" s="78"/>
      <c r="D1407" s="78"/>
      <c r="E1407" s="78"/>
      <c r="F1407" s="79"/>
      <c r="G1407" s="27" t="s">
        <v>169</v>
      </c>
      <c r="H1407" s="28">
        <f>I1407+J1407+K1407+L1407</f>
        <v>-200</v>
      </c>
      <c r="I1407" s="28">
        <v>-200</v>
      </c>
      <c r="J1407" s="28"/>
      <c r="K1407" s="28"/>
      <c r="L1407" s="28"/>
    </row>
    <row r="1408" spans="1:12" ht="12.75">
      <c r="A1408" s="80"/>
      <c r="B1408" s="81"/>
      <c r="C1408" s="81"/>
      <c r="D1408" s="81"/>
      <c r="E1408" s="81"/>
      <c r="F1408" s="82"/>
      <c r="G1408" s="59" t="s">
        <v>170</v>
      </c>
      <c r="H1408" s="60">
        <f>H1406+H1407</f>
        <v>100</v>
      </c>
      <c r="I1408" s="60">
        <f>I1406+I1407</f>
        <v>100</v>
      </c>
      <c r="J1408" s="60">
        <f>J1406+J1407</f>
        <v>0</v>
      </c>
      <c r="K1408" s="60">
        <f>K1406+K1407</f>
        <v>0</v>
      </c>
      <c r="L1408" s="60">
        <f>L1406+L1407</f>
        <v>0</v>
      </c>
    </row>
    <row r="1409" spans="1:12" ht="12.75">
      <c r="A1409" s="74" t="s">
        <v>274</v>
      </c>
      <c r="B1409" s="75"/>
      <c r="C1409" s="75"/>
      <c r="D1409" s="75"/>
      <c r="E1409" s="75"/>
      <c r="F1409" s="76"/>
      <c r="G1409" s="27" t="s">
        <v>168</v>
      </c>
      <c r="H1409" s="28">
        <f>I1409+J1409+K1409+L1409</f>
        <v>0</v>
      </c>
      <c r="I1409" s="28">
        <v>0</v>
      </c>
      <c r="J1409" s="28"/>
      <c r="K1409" s="28"/>
      <c r="L1409" s="28"/>
    </row>
    <row r="1410" spans="1:12" ht="12.75">
      <c r="A1410" s="77"/>
      <c r="B1410" s="78"/>
      <c r="C1410" s="78"/>
      <c r="D1410" s="78"/>
      <c r="E1410" s="78"/>
      <c r="F1410" s="79"/>
      <c r="G1410" s="27" t="s">
        <v>169</v>
      </c>
      <c r="H1410" s="28">
        <f>I1410+J1410+K1410+L1410</f>
        <v>400</v>
      </c>
      <c r="I1410" s="28">
        <v>400</v>
      </c>
      <c r="J1410" s="28"/>
      <c r="K1410" s="28"/>
      <c r="L1410" s="28"/>
    </row>
    <row r="1411" spans="1:12" ht="12.75">
      <c r="A1411" s="80"/>
      <c r="B1411" s="81"/>
      <c r="C1411" s="81"/>
      <c r="D1411" s="81"/>
      <c r="E1411" s="81"/>
      <c r="F1411" s="82"/>
      <c r="G1411" s="59" t="s">
        <v>170</v>
      </c>
      <c r="H1411" s="60">
        <f>H1409+H1410</f>
        <v>400</v>
      </c>
      <c r="I1411" s="60">
        <f>I1409+I1410</f>
        <v>400</v>
      </c>
      <c r="J1411" s="60">
        <f>J1409+J1410</f>
        <v>0</v>
      </c>
      <c r="K1411" s="60">
        <f>K1409+K1410</f>
        <v>0</v>
      </c>
      <c r="L1411" s="60">
        <f>L1409+L1410</f>
        <v>0</v>
      </c>
    </row>
    <row r="1412" spans="1:12" ht="12.75" customHeight="1">
      <c r="A1412" s="98">
        <v>108</v>
      </c>
      <c r="B1412" s="101" t="s">
        <v>233</v>
      </c>
      <c r="C1412" s="86" t="s">
        <v>228</v>
      </c>
      <c r="D1412" s="86" t="s">
        <v>149</v>
      </c>
      <c r="E1412" s="86">
        <v>2010</v>
      </c>
      <c r="F1412" s="86">
        <v>2011</v>
      </c>
      <c r="G1412" s="27" t="s">
        <v>168</v>
      </c>
      <c r="H1412" s="28">
        <f>H1415</f>
        <v>500</v>
      </c>
      <c r="I1412" s="28">
        <f>I1415+I1418</f>
        <v>500</v>
      </c>
      <c r="J1412" s="28">
        <f aca="true" t="shared" si="110" ref="J1412:L1413">J1415</f>
        <v>0</v>
      </c>
      <c r="K1412" s="28">
        <f t="shared" si="110"/>
        <v>0</v>
      </c>
      <c r="L1412" s="28">
        <f t="shared" si="110"/>
        <v>0</v>
      </c>
    </row>
    <row r="1413" spans="1:12" ht="12.75" customHeight="1">
      <c r="A1413" s="99"/>
      <c r="B1413" s="102"/>
      <c r="C1413" s="87"/>
      <c r="D1413" s="87"/>
      <c r="E1413" s="87"/>
      <c r="F1413" s="87"/>
      <c r="G1413" s="27" t="s">
        <v>169</v>
      </c>
      <c r="H1413" s="28">
        <f>I1413+J1413+K1413+L1413</f>
        <v>0</v>
      </c>
      <c r="I1413" s="28">
        <f>I1416+I1419</f>
        <v>0</v>
      </c>
      <c r="J1413" s="28">
        <f t="shared" si="110"/>
        <v>0</v>
      </c>
      <c r="K1413" s="28">
        <f t="shared" si="110"/>
        <v>0</v>
      </c>
      <c r="L1413" s="28">
        <f t="shared" si="110"/>
        <v>0</v>
      </c>
    </row>
    <row r="1414" spans="1:12" ht="12.75" customHeight="1">
      <c r="A1414" s="100"/>
      <c r="B1414" s="103"/>
      <c r="C1414" s="88"/>
      <c r="D1414" s="88"/>
      <c r="E1414" s="88"/>
      <c r="F1414" s="88"/>
      <c r="G1414" s="57" t="s">
        <v>170</v>
      </c>
      <c r="H1414" s="58">
        <f>H1412+H1413</f>
        <v>500</v>
      </c>
      <c r="I1414" s="58">
        <f>I1412+I1413</f>
        <v>500</v>
      </c>
      <c r="J1414" s="58">
        <f>J1412+J1413</f>
        <v>0</v>
      </c>
      <c r="K1414" s="58">
        <f>K1412+K1413</f>
        <v>0</v>
      </c>
      <c r="L1414" s="58">
        <f>L1412+L1413</f>
        <v>0</v>
      </c>
    </row>
    <row r="1415" spans="1:12" ht="12.75">
      <c r="A1415" s="74" t="s">
        <v>171</v>
      </c>
      <c r="B1415" s="75"/>
      <c r="C1415" s="75"/>
      <c r="D1415" s="75"/>
      <c r="E1415" s="75"/>
      <c r="F1415" s="76"/>
      <c r="G1415" s="27" t="s">
        <v>168</v>
      </c>
      <c r="H1415" s="28">
        <f>I1415+J1415+K1415+L1415</f>
        <v>500</v>
      </c>
      <c r="I1415" s="28">
        <v>500</v>
      </c>
      <c r="J1415" s="28"/>
      <c r="K1415" s="28"/>
      <c r="L1415" s="28"/>
    </row>
    <row r="1416" spans="1:12" ht="12.75">
      <c r="A1416" s="77"/>
      <c r="B1416" s="78"/>
      <c r="C1416" s="78"/>
      <c r="D1416" s="78"/>
      <c r="E1416" s="78"/>
      <c r="F1416" s="79"/>
      <c r="G1416" s="27" t="s">
        <v>169</v>
      </c>
      <c r="H1416" s="28">
        <f>I1416+J1416+K1416+L1416</f>
        <v>-400</v>
      </c>
      <c r="I1416" s="28">
        <v>-400</v>
      </c>
      <c r="J1416" s="28"/>
      <c r="K1416" s="28"/>
      <c r="L1416" s="28"/>
    </row>
    <row r="1417" spans="1:12" ht="12.75">
      <c r="A1417" s="80"/>
      <c r="B1417" s="81"/>
      <c r="C1417" s="81"/>
      <c r="D1417" s="81"/>
      <c r="E1417" s="81"/>
      <c r="F1417" s="82"/>
      <c r="G1417" s="59" t="s">
        <v>170</v>
      </c>
      <c r="H1417" s="60">
        <f>H1415+H1416</f>
        <v>100</v>
      </c>
      <c r="I1417" s="60">
        <f>I1415+I1416</f>
        <v>100</v>
      </c>
      <c r="J1417" s="60">
        <f>J1415+J1416</f>
        <v>0</v>
      </c>
      <c r="K1417" s="60">
        <f>K1415+K1416</f>
        <v>0</v>
      </c>
      <c r="L1417" s="60">
        <f>L1415+L1416</f>
        <v>0</v>
      </c>
    </row>
    <row r="1418" spans="1:12" ht="12.75">
      <c r="A1418" s="74" t="s">
        <v>274</v>
      </c>
      <c r="B1418" s="75"/>
      <c r="C1418" s="75"/>
      <c r="D1418" s="75"/>
      <c r="E1418" s="75"/>
      <c r="F1418" s="76"/>
      <c r="G1418" s="27" t="s">
        <v>168</v>
      </c>
      <c r="H1418" s="28">
        <f>I1418+J1418+K1418+L1418</f>
        <v>0</v>
      </c>
      <c r="I1418" s="28">
        <v>0</v>
      </c>
      <c r="J1418" s="28"/>
      <c r="K1418" s="28"/>
      <c r="L1418" s="28"/>
    </row>
    <row r="1419" spans="1:12" ht="12.75">
      <c r="A1419" s="77"/>
      <c r="B1419" s="78"/>
      <c r="C1419" s="78"/>
      <c r="D1419" s="78"/>
      <c r="E1419" s="78"/>
      <c r="F1419" s="79"/>
      <c r="G1419" s="27" t="s">
        <v>169</v>
      </c>
      <c r="H1419" s="28">
        <f>I1419+J1419+K1419+L1419</f>
        <v>400</v>
      </c>
      <c r="I1419" s="28">
        <v>400</v>
      </c>
      <c r="J1419" s="28"/>
      <c r="K1419" s="28"/>
      <c r="L1419" s="28"/>
    </row>
    <row r="1420" spans="1:12" ht="12.75">
      <c r="A1420" s="80"/>
      <c r="B1420" s="81"/>
      <c r="C1420" s="81"/>
      <c r="D1420" s="81"/>
      <c r="E1420" s="81"/>
      <c r="F1420" s="82"/>
      <c r="G1420" s="59" t="s">
        <v>170</v>
      </c>
      <c r="H1420" s="60">
        <f>H1418+H1419</f>
        <v>400</v>
      </c>
      <c r="I1420" s="60">
        <f>I1418+I1419</f>
        <v>400</v>
      </c>
      <c r="J1420" s="60">
        <f>J1418+J1419</f>
        <v>0</v>
      </c>
      <c r="K1420" s="60">
        <f>K1418+K1419</f>
        <v>0</v>
      </c>
      <c r="L1420" s="60">
        <f>L1418+L1419</f>
        <v>0</v>
      </c>
    </row>
    <row r="1421" spans="1:12" ht="12.75" customHeight="1">
      <c r="A1421" s="98">
        <v>109</v>
      </c>
      <c r="B1421" s="101" t="s">
        <v>233</v>
      </c>
      <c r="C1421" s="86" t="s">
        <v>41</v>
      </c>
      <c r="D1421" s="86" t="s">
        <v>149</v>
      </c>
      <c r="E1421" s="86">
        <v>2010</v>
      </c>
      <c r="F1421" s="86">
        <v>2011</v>
      </c>
      <c r="G1421" s="27" t="s">
        <v>168</v>
      </c>
      <c r="H1421" s="28">
        <f>H1424</f>
        <v>100</v>
      </c>
      <c r="I1421" s="28">
        <f>I1424+I1427</f>
        <v>100</v>
      </c>
      <c r="J1421" s="28">
        <f aca="true" t="shared" si="111" ref="J1421:L1422">J1424</f>
        <v>0</v>
      </c>
      <c r="K1421" s="28">
        <f t="shared" si="111"/>
        <v>0</v>
      </c>
      <c r="L1421" s="28">
        <f t="shared" si="111"/>
        <v>0</v>
      </c>
    </row>
    <row r="1422" spans="1:12" ht="12.75" customHeight="1">
      <c r="A1422" s="99"/>
      <c r="B1422" s="102"/>
      <c r="C1422" s="87"/>
      <c r="D1422" s="87"/>
      <c r="E1422" s="87"/>
      <c r="F1422" s="87"/>
      <c r="G1422" s="27" t="s">
        <v>169</v>
      </c>
      <c r="H1422" s="28">
        <f>I1422+J1422+K1422+L1422</f>
        <v>0</v>
      </c>
      <c r="I1422" s="28">
        <f>I1425+I1428</f>
        <v>0</v>
      </c>
      <c r="J1422" s="28">
        <f t="shared" si="111"/>
        <v>0</v>
      </c>
      <c r="K1422" s="28">
        <f t="shared" si="111"/>
        <v>0</v>
      </c>
      <c r="L1422" s="28">
        <f t="shared" si="111"/>
        <v>0</v>
      </c>
    </row>
    <row r="1423" spans="1:12" ht="12.75" customHeight="1">
      <c r="A1423" s="100"/>
      <c r="B1423" s="103"/>
      <c r="C1423" s="88"/>
      <c r="D1423" s="88"/>
      <c r="E1423" s="88"/>
      <c r="F1423" s="88"/>
      <c r="G1423" s="57" t="s">
        <v>170</v>
      </c>
      <c r="H1423" s="58">
        <f>H1421+H1422</f>
        <v>100</v>
      </c>
      <c r="I1423" s="58">
        <f>I1421+I1422</f>
        <v>100</v>
      </c>
      <c r="J1423" s="58">
        <f>J1421+J1422</f>
        <v>0</v>
      </c>
      <c r="K1423" s="58">
        <f>K1421+K1422</f>
        <v>0</v>
      </c>
      <c r="L1423" s="58">
        <f>L1421+L1422</f>
        <v>0</v>
      </c>
    </row>
    <row r="1424" spans="1:12" ht="12.75">
      <c r="A1424" s="74" t="s">
        <v>171</v>
      </c>
      <c r="B1424" s="75"/>
      <c r="C1424" s="75"/>
      <c r="D1424" s="75"/>
      <c r="E1424" s="75"/>
      <c r="F1424" s="76"/>
      <c r="G1424" s="27" t="s">
        <v>168</v>
      </c>
      <c r="H1424" s="28">
        <f>I1424+J1424+K1424+L1424</f>
        <v>100</v>
      </c>
      <c r="I1424" s="28">
        <v>100</v>
      </c>
      <c r="J1424" s="28"/>
      <c r="K1424" s="28"/>
      <c r="L1424" s="28"/>
    </row>
    <row r="1425" spans="1:12" ht="12.75">
      <c r="A1425" s="77"/>
      <c r="B1425" s="78"/>
      <c r="C1425" s="78"/>
      <c r="D1425" s="78"/>
      <c r="E1425" s="78"/>
      <c r="F1425" s="79"/>
      <c r="G1425" s="27" t="s">
        <v>169</v>
      </c>
      <c r="H1425" s="28">
        <f>I1425+J1425+K1425+L1425</f>
        <v>-50</v>
      </c>
      <c r="I1425" s="28">
        <v>-50</v>
      </c>
      <c r="J1425" s="28"/>
      <c r="K1425" s="28"/>
      <c r="L1425" s="28"/>
    </row>
    <row r="1426" spans="1:12" ht="12.75">
      <c r="A1426" s="80"/>
      <c r="B1426" s="81"/>
      <c r="C1426" s="81"/>
      <c r="D1426" s="81"/>
      <c r="E1426" s="81"/>
      <c r="F1426" s="82"/>
      <c r="G1426" s="59" t="s">
        <v>170</v>
      </c>
      <c r="H1426" s="60">
        <f>H1424+H1425</f>
        <v>50</v>
      </c>
      <c r="I1426" s="60">
        <f>I1424+I1425</f>
        <v>50</v>
      </c>
      <c r="J1426" s="60">
        <f>J1424+J1425</f>
        <v>0</v>
      </c>
      <c r="K1426" s="60">
        <f>K1424+K1425</f>
        <v>0</v>
      </c>
      <c r="L1426" s="60">
        <f>L1424+L1425</f>
        <v>0</v>
      </c>
    </row>
    <row r="1427" spans="1:12" ht="12.75">
      <c r="A1427" s="74" t="s">
        <v>274</v>
      </c>
      <c r="B1427" s="75"/>
      <c r="C1427" s="75"/>
      <c r="D1427" s="75"/>
      <c r="E1427" s="75"/>
      <c r="F1427" s="76"/>
      <c r="G1427" s="27" t="s">
        <v>168</v>
      </c>
      <c r="H1427" s="28">
        <f>I1427+J1427+K1427+L1427</f>
        <v>0</v>
      </c>
      <c r="I1427" s="28">
        <v>0</v>
      </c>
      <c r="J1427" s="28"/>
      <c r="K1427" s="28"/>
      <c r="L1427" s="28"/>
    </row>
    <row r="1428" spans="1:12" ht="12.75">
      <c r="A1428" s="77"/>
      <c r="B1428" s="78"/>
      <c r="C1428" s="78"/>
      <c r="D1428" s="78"/>
      <c r="E1428" s="78"/>
      <c r="F1428" s="79"/>
      <c r="G1428" s="27" t="s">
        <v>169</v>
      </c>
      <c r="H1428" s="28">
        <f>I1428+J1428+K1428+L1428</f>
        <v>50</v>
      </c>
      <c r="I1428" s="28">
        <v>50</v>
      </c>
      <c r="J1428" s="28"/>
      <c r="K1428" s="28"/>
      <c r="L1428" s="28"/>
    </row>
    <row r="1429" spans="1:12" ht="12.75">
      <c r="A1429" s="80"/>
      <c r="B1429" s="81"/>
      <c r="C1429" s="81"/>
      <c r="D1429" s="81"/>
      <c r="E1429" s="81"/>
      <c r="F1429" s="82"/>
      <c r="G1429" s="59" t="s">
        <v>170</v>
      </c>
      <c r="H1429" s="60">
        <f>H1427+H1428</f>
        <v>50</v>
      </c>
      <c r="I1429" s="60">
        <f>I1427+I1428</f>
        <v>50</v>
      </c>
      <c r="J1429" s="60">
        <f>J1427+J1428</f>
        <v>0</v>
      </c>
      <c r="K1429" s="60">
        <f>K1427+K1428</f>
        <v>0</v>
      </c>
      <c r="L1429" s="60">
        <f>L1427+L1428</f>
        <v>0</v>
      </c>
    </row>
    <row r="1430" spans="1:12" ht="12.75" customHeight="1">
      <c r="A1430" s="98">
        <v>110</v>
      </c>
      <c r="B1430" s="101" t="s">
        <v>233</v>
      </c>
      <c r="C1430" s="86" t="s">
        <v>229</v>
      </c>
      <c r="D1430" s="86" t="s">
        <v>149</v>
      </c>
      <c r="E1430" s="86">
        <v>2009</v>
      </c>
      <c r="F1430" s="86">
        <v>2011</v>
      </c>
      <c r="G1430" s="27" t="s">
        <v>168</v>
      </c>
      <c r="H1430" s="28">
        <f>H1433+H1436</f>
        <v>700</v>
      </c>
      <c r="I1430" s="28">
        <f>I1433+I1436+I1439</f>
        <v>700</v>
      </c>
      <c r="J1430" s="28">
        <f aca="true" t="shared" si="112" ref="J1430:L1431">J1433+J1436</f>
        <v>0</v>
      </c>
      <c r="K1430" s="28">
        <f t="shared" si="112"/>
        <v>0</v>
      </c>
      <c r="L1430" s="28">
        <f t="shared" si="112"/>
        <v>0</v>
      </c>
    </row>
    <row r="1431" spans="1:12" ht="12.75" customHeight="1">
      <c r="A1431" s="99"/>
      <c r="B1431" s="102"/>
      <c r="C1431" s="87"/>
      <c r="D1431" s="87"/>
      <c r="E1431" s="87"/>
      <c r="F1431" s="87"/>
      <c r="G1431" s="27" t="s">
        <v>169</v>
      </c>
      <c r="H1431" s="28">
        <f>I1431+J1431+K1431+L1431</f>
        <v>0</v>
      </c>
      <c r="I1431" s="28">
        <f>I1434+I1437+I1440</f>
        <v>0</v>
      </c>
      <c r="J1431" s="28">
        <f t="shared" si="112"/>
        <v>0</v>
      </c>
      <c r="K1431" s="28">
        <f t="shared" si="112"/>
        <v>0</v>
      </c>
      <c r="L1431" s="28">
        <f t="shared" si="112"/>
        <v>0</v>
      </c>
    </row>
    <row r="1432" spans="1:12" ht="12.75" customHeight="1">
      <c r="A1432" s="100"/>
      <c r="B1432" s="103"/>
      <c r="C1432" s="88"/>
      <c r="D1432" s="88"/>
      <c r="E1432" s="88"/>
      <c r="F1432" s="88"/>
      <c r="G1432" s="57" t="s">
        <v>170</v>
      </c>
      <c r="H1432" s="58">
        <f>H1430+H1431</f>
        <v>700</v>
      </c>
      <c r="I1432" s="58">
        <f>I1430+I1431</f>
        <v>700</v>
      </c>
      <c r="J1432" s="58">
        <f>J1430+J1431</f>
        <v>0</v>
      </c>
      <c r="K1432" s="58">
        <f>K1430+K1431</f>
        <v>0</v>
      </c>
      <c r="L1432" s="58">
        <f>L1430+L1431</f>
        <v>0</v>
      </c>
    </row>
    <row r="1433" spans="1:12" ht="12.75">
      <c r="A1433" s="74" t="s">
        <v>176</v>
      </c>
      <c r="B1433" s="75"/>
      <c r="C1433" s="75"/>
      <c r="D1433" s="75"/>
      <c r="E1433" s="75"/>
      <c r="F1433" s="76"/>
      <c r="G1433" s="27" t="s">
        <v>168</v>
      </c>
      <c r="H1433" s="28">
        <f>I1433+J1433+K1433+L1433</f>
        <v>200</v>
      </c>
      <c r="I1433" s="28">
        <v>200</v>
      </c>
      <c r="J1433" s="28"/>
      <c r="K1433" s="28"/>
      <c r="L1433" s="28"/>
    </row>
    <row r="1434" spans="1:12" ht="12.75">
      <c r="A1434" s="77"/>
      <c r="B1434" s="78"/>
      <c r="C1434" s="78"/>
      <c r="D1434" s="78"/>
      <c r="E1434" s="78"/>
      <c r="F1434" s="79"/>
      <c r="G1434" s="27" t="s">
        <v>169</v>
      </c>
      <c r="H1434" s="28">
        <f>I1434+J1434+K1434+L1434</f>
        <v>-150</v>
      </c>
      <c r="I1434" s="28">
        <v>-150</v>
      </c>
      <c r="J1434" s="28"/>
      <c r="K1434" s="28"/>
      <c r="L1434" s="28"/>
    </row>
    <row r="1435" spans="1:12" ht="12.75">
      <c r="A1435" s="80"/>
      <c r="B1435" s="81"/>
      <c r="C1435" s="81"/>
      <c r="D1435" s="81"/>
      <c r="E1435" s="81"/>
      <c r="F1435" s="82"/>
      <c r="G1435" s="59" t="s">
        <v>170</v>
      </c>
      <c r="H1435" s="60">
        <f>H1433+H1434</f>
        <v>50</v>
      </c>
      <c r="I1435" s="60">
        <f>I1433+I1434</f>
        <v>50</v>
      </c>
      <c r="J1435" s="60">
        <f>J1433+J1434</f>
        <v>0</v>
      </c>
      <c r="K1435" s="60">
        <f>K1433+K1434</f>
        <v>0</v>
      </c>
      <c r="L1435" s="60">
        <f>L1433+L1434</f>
        <v>0</v>
      </c>
    </row>
    <row r="1436" spans="1:12" ht="12.75">
      <c r="A1436" s="74" t="s">
        <v>171</v>
      </c>
      <c r="B1436" s="75"/>
      <c r="C1436" s="75"/>
      <c r="D1436" s="75"/>
      <c r="E1436" s="75"/>
      <c r="F1436" s="76"/>
      <c r="G1436" s="27" t="s">
        <v>168</v>
      </c>
      <c r="H1436" s="28">
        <f>I1436+J1436+K1436+L1436</f>
        <v>500</v>
      </c>
      <c r="I1436" s="28">
        <v>500</v>
      </c>
      <c r="J1436" s="28"/>
      <c r="K1436" s="28"/>
      <c r="L1436" s="28"/>
    </row>
    <row r="1437" spans="1:12" ht="12.75">
      <c r="A1437" s="77"/>
      <c r="B1437" s="78"/>
      <c r="C1437" s="78"/>
      <c r="D1437" s="78"/>
      <c r="E1437" s="78"/>
      <c r="F1437" s="79"/>
      <c r="G1437" s="27" t="s">
        <v>169</v>
      </c>
      <c r="H1437" s="28">
        <f>I1437+J1437+K1437+L1437</f>
        <v>-400</v>
      </c>
      <c r="I1437" s="28">
        <v>-400</v>
      </c>
      <c r="J1437" s="28"/>
      <c r="K1437" s="28"/>
      <c r="L1437" s="28"/>
    </row>
    <row r="1438" spans="1:12" ht="12.75">
      <c r="A1438" s="80"/>
      <c r="B1438" s="81"/>
      <c r="C1438" s="81"/>
      <c r="D1438" s="81"/>
      <c r="E1438" s="81"/>
      <c r="F1438" s="82"/>
      <c r="G1438" s="59" t="s">
        <v>170</v>
      </c>
      <c r="H1438" s="60">
        <f>H1436+H1437</f>
        <v>100</v>
      </c>
      <c r="I1438" s="60">
        <f>I1436+I1437</f>
        <v>100</v>
      </c>
      <c r="J1438" s="60">
        <f>J1436+J1437</f>
        <v>0</v>
      </c>
      <c r="K1438" s="60">
        <f>K1436+K1437</f>
        <v>0</v>
      </c>
      <c r="L1438" s="60">
        <f>L1436+L1437</f>
        <v>0</v>
      </c>
    </row>
    <row r="1439" spans="1:12" ht="12.75">
      <c r="A1439" s="74" t="s">
        <v>274</v>
      </c>
      <c r="B1439" s="75"/>
      <c r="C1439" s="75"/>
      <c r="D1439" s="75"/>
      <c r="E1439" s="75"/>
      <c r="F1439" s="76"/>
      <c r="G1439" s="27" t="s">
        <v>168</v>
      </c>
      <c r="H1439" s="28">
        <f>I1439+J1439+K1439+L1439</f>
        <v>0</v>
      </c>
      <c r="I1439" s="28">
        <v>0</v>
      </c>
      <c r="J1439" s="28"/>
      <c r="K1439" s="28"/>
      <c r="L1439" s="28"/>
    </row>
    <row r="1440" spans="1:12" ht="12.75">
      <c r="A1440" s="77"/>
      <c r="B1440" s="78"/>
      <c r="C1440" s="78"/>
      <c r="D1440" s="78"/>
      <c r="E1440" s="78"/>
      <c r="F1440" s="79"/>
      <c r="G1440" s="27" t="s">
        <v>169</v>
      </c>
      <c r="H1440" s="28">
        <f>I1440+J1440+K1440+L1440</f>
        <v>550</v>
      </c>
      <c r="I1440" s="28">
        <v>550</v>
      </c>
      <c r="J1440" s="28"/>
      <c r="K1440" s="28"/>
      <c r="L1440" s="28"/>
    </row>
    <row r="1441" spans="1:12" ht="12.75">
      <c r="A1441" s="80"/>
      <c r="B1441" s="81"/>
      <c r="C1441" s="81"/>
      <c r="D1441" s="81"/>
      <c r="E1441" s="81"/>
      <c r="F1441" s="82"/>
      <c r="G1441" s="59" t="s">
        <v>170</v>
      </c>
      <c r="H1441" s="60">
        <f>H1439+H1440</f>
        <v>550</v>
      </c>
      <c r="I1441" s="60">
        <f>I1439+I1440</f>
        <v>550</v>
      </c>
      <c r="J1441" s="60">
        <f>J1439+J1440</f>
        <v>0</v>
      </c>
      <c r="K1441" s="60">
        <f>K1439+K1440</f>
        <v>0</v>
      </c>
      <c r="L1441" s="60">
        <f>L1439+L1440</f>
        <v>0</v>
      </c>
    </row>
    <row r="1442" spans="1:12" ht="12.75" customHeight="1">
      <c r="A1442" s="98">
        <v>111</v>
      </c>
      <c r="B1442" s="101" t="s">
        <v>233</v>
      </c>
      <c r="C1442" s="86" t="s">
        <v>230</v>
      </c>
      <c r="D1442" s="86" t="s">
        <v>149</v>
      </c>
      <c r="E1442" s="86">
        <v>2010</v>
      </c>
      <c r="F1442" s="86">
        <v>2011</v>
      </c>
      <c r="G1442" s="27" t="s">
        <v>168</v>
      </c>
      <c r="H1442" s="28">
        <f>H1445</f>
        <v>100</v>
      </c>
      <c r="I1442" s="28">
        <f>I1445+I1448</f>
        <v>100</v>
      </c>
      <c r="J1442" s="28">
        <f aca="true" t="shared" si="113" ref="J1442:L1443">J1445</f>
        <v>0</v>
      </c>
      <c r="K1442" s="28">
        <f t="shared" si="113"/>
        <v>0</v>
      </c>
      <c r="L1442" s="28">
        <f t="shared" si="113"/>
        <v>0</v>
      </c>
    </row>
    <row r="1443" spans="1:12" ht="12.75" customHeight="1">
      <c r="A1443" s="99"/>
      <c r="B1443" s="102"/>
      <c r="C1443" s="87"/>
      <c r="D1443" s="87"/>
      <c r="E1443" s="87"/>
      <c r="F1443" s="87"/>
      <c r="G1443" s="27" t="s">
        <v>169</v>
      </c>
      <c r="H1443" s="28">
        <f>I1443+J1443+K1443+L1443</f>
        <v>0</v>
      </c>
      <c r="I1443" s="28">
        <f>I1446+I1449</f>
        <v>0</v>
      </c>
      <c r="J1443" s="28">
        <f t="shared" si="113"/>
        <v>0</v>
      </c>
      <c r="K1443" s="28">
        <f t="shared" si="113"/>
        <v>0</v>
      </c>
      <c r="L1443" s="28">
        <f t="shared" si="113"/>
        <v>0</v>
      </c>
    </row>
    <row r="1444" spans="1:12" ht="12.75" customHeight="1">
      <c r="A1444" s="100"/>
      <c r="B1444" s="103"/>
      <c r="C1444" s="88"/>
      <c r="D1444" s="88"/>
      <c r="E1444" s="88"/>
      <c r="F1444" s="88"/>
      <c r="G1444" s="57" t="s">
        <v>170</v>
      </c>
      <c r="H1444" s="58">
        <f>H1442+H1443</f>
        <v>100</v>
      </c>
      <c r="I1444" s="58">
        <f>I1442+I1443</f>
        <v>100</v>
      </c>
      <c r="J1444" s="58">
        <f>J1442+J1443</f>
        <v>0</v>
      </c>
      <c r="K1444" s="58">
        <f>K1442+K1443</f>
        <v>0</v>
      </c>
      <c r="L1444" s="58">
        <f>L1442+L1443</f>
        <v>0</v>
      </c>
    </row>
    <row r="1445" spans="1:12" ht="12.75">
      <c r="A1445" s="74" t="s">
        <v>171</v>
      </c>
      <c r="B1445" s="75"/>
      <c r="C1445" s="75"/>
      <c r="D1445" s="75"/>
      <c r="E1445" s="75"/>
      <c r="F1445" s="76"/>
      <c r="G1445" s="27" t="s">
        <v>168</v>
      </c>
      <c r="H1445" s="28">
        <f>I1445+J1445+K1445+L1445</f>
        <v>100</v>
      </c>
      <c r="I1445" s="28">
        <v>100</v>
      </c>
      <c r="J1445" s="28"/>
      <c r="K1445" s="28"/>
      <c r="L1445" s="28"/>
    </row>
    <row r="1446" spans="1:12" ht="12.75">
      <c r="A1446" s="77"/>
      <c r="B1446" s="78"/>
      <c r="C1446" s="78"/>
      <c r="D1446" s="78"/>
      <c r="E1446" s="78"/>
      <c r="F1446" s="79"/>
      <c r="G1446" s="27" t="s">
        <v>169</v>
      </c>
      <c r="H1446" s="28">
        <f>I1446+J1446+K1446+L1446</f>
        <v>-50</v>
      </c>
      <c r="I1446" s="28">
        <v>-50</v>
      </c>
      <c r="J1446" s="28"/>
      <c r="K1446" s="28"/>
      <c r="L1446" s="28"/>
    </row>
    <row r="1447" spans="1:12" ht="12.75">
      <c r="A1447" s="80"/>
      <c r="B1447" s="81"/>
      <c r="C1447" s="81"/>
      <c r="D1447" s="81"/>
      <c r="E1447" s="81"/>
      <c r="F1447" s="82"/>
      <c r="G1447" s="59" t="s">
        <v>170</v>
      </c>
      <c r="H1447" s="60">
        <f>H1445+H1446</f>
        <v>50</v>
      </c>
      <c r="I1447" s="60">
        <f>I1445+I1446</f>
        <v>50</v>
      </c>
      <c r="J1447" s="60">
        <f>J1445+J1446</f>
        <v>0</v>
      </c>
      <c r="K1447" s="60">
        <f>K1445+K1446</f>
        <v>0</v>
      </c>
      <c r="L1447" s="60">
        <f>L1445+L1446</f>
        <v>0</v>
      </c>
    </row>
    <row r="1448" spans="1:12" ht="12.75">
      <c r="A1448" s="74" t="s">
        <v>274</v>
      </c>
      <c r="B1448" s="75"/>
      <c r="C1448" s="75"/>
      <c r="D1448" s="75"/>
      <c r="E1448" s="75"/>
      <c r="F1448" s="76"/>
      <c r="G1448" s="27" t="s">
        <v>168</v>
      </c>
      <c r="H1448" s="28">
        <f>I1448+J1448+K1448+L1448</f>
        <v>0</v>
      </c>
      <c r="I1448" s="28">
        <v>0</v>
      </c>
      <c r="J1448" s="28"/>
      <c r="K1448" s="28"/>
      <c r="L1448" s="28"/>
    </row>
    <row r="1449" spans="1:12" ht="12.75">
      <c r="A1449" s="77"/>
      <c r="B1449" s="78"/>
      <c r="C1449" s="78"/>
      <c r="D1449" s="78"/>
      <c r="E1449" s="78"/>
      <c r="F1449" s="79"/>
      <c r="G1449" s="27" t="s">
        <v>169</v>
      </c>
      <c r="H1449" s="28">
        <f>I1449+J1449+K1449+L1449</f>
        <v>50</v>
      </c>
      <c r="I1449" s="28">
        <v>50</v>
      </c>
      <c r="J1449" s="28"/>
      <c r="K1449" s="28"/>
      <c r="L1449" s="28"/>
    </row>
    <row r="1450" spans="1:12" ht="12.75">
      <c r="A1450" s="80"/>
      <c r="B1450" s="81"/>
      <c r="C1450" s="81"/>
      <c r="D1450" s="81"/>
      <c r="E1450" s="81"/>
      <c r="F1450" s="82"/>
      <c r="G1450" s="59" t="s">
        <v>170</v>
      </c>
      <c r="H1450" s="60">
        <f>H1448+H1449</f>
        <v>50</v>
      </c>
      <c r="I1450" s="60">
        <f>I1448+I1449</f>
        <v>50</v>
      </c>
      <c r="J1450" s="60">
        <f>J1448+J1449</f>
        <v>0</v>
      </c>
      <c r="K1450" s="60">
        <f>K1448+K1449</f>
        <v>0</v>
      </c>
      <c r="L1450" s="60">
        <f>L1448+L1449</f>
        <v>0</v>
      </c>
    </row>
    <row r="1451" spans="1:12" ht="12.75">
      <c r="A1451" s="98">
        <v>112</v>
      </c>
      <c r="B1451" s="101" t="s">
        <v>233</v>
      </c>
      <c r="C1451" s="86" t="s">
        <v>145</v>
      </c>
      <c r="D1451" s="86" t="s">
        <v>149</v>
      </c>
      <c r="E1451" s="86">
        <v>2008</v>
      </c>
      <c r="F1451" s="86">
        <v>2010</v>
      </c>
      <c r="G1451" s="27" t="s">
        <v>168</v>
      </c>
      <c r="H1451" s="28">
        <f>H1454+H1457+H1460</f>
        <v>1400</v>
      </c>
      <c r="I1451" s="28">
        <f>I1454+I1457+I1460</f>
        <v>1400</v>
      </c>
      <c r="J1451" s="28">
        <f>J1454+J1457+J1460</f>
        <v>0</v>
      </c>
      <c r="K1451" s="28">
        <f>K1454+K1457+K1460</f>
        <v>0</v>
      </c>
      <c r="L1451" s="28">
        <f>L1454+L1457+L1460</f>
        <v>0</v>
      </c>
    </row>
    <row r="1452" spans="1:12" ht="12.75">
      <c r="A1452" s="99"/>
      <c r="B1452" s="102"/>
      <c r="C1452" s="87"/>
      <c r="D1452" s="87"/>
      <c r="E1452" s="87"/>
      <c r="F1452" s="87"/>
      <c r="G1452" s="27" t="s">
        <v>169</v>
      </c>
      <c r="H1452" s="28">
        <f>I1452+J1452+K1452+L1452</f>
        <v>0</v>
      </c>
      <c r="I1452" s="28">
        <f>I1455+I1458+I1461</f>
        <v>0</v>
      </c>
      <c r="J1452" s="28">
        <f>J1455+J1458+J1461</f>
        <v>0</v>
      </c>
      <c r="K1452" s="28">
        <f>K1455+K1458+K1461</f>
        <v>0</v>
      </c>
      <c r="L1452" s="28">
        <f>L1455+L1458+L1461</f>
        <v>0</v>
      </c>
    </row>
    <row r="1453" spans="1:12" ht="12.75" customHeight="1">
      <c r="A1453" s="100"/>
      <c r="B1453" s="103"/>
      <c r="C1453" s="88"/>
      <c r="D1453" s="88"/>
      <c r="E1453" s="88"/>
      <c r="F1453" s="88"/>
      <c r="G1453" s="57" t="s">
        <v>170</v>
      </c>
      <c r="H1453" s="58">
        <f>H1451+H1452</f>
        <v>1400</v>
      </c>
      <c r="I1453" s="58">
        <f>I1451+I1452</f>
        <v>1400</v>
      </c>
      <c r="J1453" s="58">
        <f>J1451+J1452</f>
        <v>0</v>
      </c>
      <c r="K1453" s="58">
        <f>K1451+K1452</f>
        <v>0</v>
      </c>
      <c r="L1453" s="58">
        <f>L1451+L1452</f>
        <v>0</v>
      </c>
    </row>
    <row r="1454" spans="1:12" ht="12.75">
      <c r="A1454" s="74" t="s">
        <v>177</v>
      </c>
      <c r="B1454" s="75"/>
      <c r="C1454" s="75"/>
      <c r="D1454" s="75"/>
      <c r="E1454" s="75"/>
      <c r="F1454" s="76"/>
      <c r="G1454" s="27" t="s">
        <v>168</v>
      </c>
      <c r="H1454" s="28">
        <f>I1454+J1454+K1454+L1454</f>
        <v>200</v>
      </c>
      <c r="I1454" s="28">
        <v>200</v>
      </c>
      <c r="J1454" s="28"/>
      <c r="K1454" s="28"/>
      <c r="L1454" s="28"/>
    </row>
    <row r="1455" spans="1:12" ht="12.75">
      <c r="A1455" s="77"/>
      <c r="B1455" s="78"/>
      <c r="C1455" s="78"/>
      <c r="D1455" s="78"/>
      <c r="E1455" s="78"/>
      <c r="F1455" s="79"/>
      <c r="G1455" s="27" t="s">
        <v>169</v>
      </c>
      <c r="H1455" s="28">
        <f>I1455+J1455+K1455+L1455</f>
        <v>0</v>
      </c>
      <c r="I1455" s="28"/>
      <c r="J1455" s="28"/>
      <c r="K1455" s="28"/>
      <c r="L1455" s="28"/>
    </row>
    <row r="1456" spans="1:12" ht="12.75">
      <c r="A1456" s="80"/>
      <c r="B1456" s="81"/>
      <c r="C1456" s="81"/>
      <c r="D1456" s="81"/>
      <c r="E1456" s="81"/>
      <c r="F1456" s="82"/>
      <c r="G1456" s="59" t="s">
        <v>170</v>
      </c>
      <c r="H1456" s="60">
        <f>H1454+H1455</f>
        <v>200</v>
      </c>
      <c r="I1456" s="60">
        <f>I1454+I1455</f>
        <v>200</v>
      </c>
      <c r="J1456" s="60">
        <f>J1454+J1455</f>
        <v>0</v>
      </c>
      <c r="K1456" s="60">
        <f>K1454+K1455</f>
        <v>0</v>
      </c>
      <c r="L1456" s="60">
        <f>L1454+L1455</f>
        <v>0</v>
      </c>
    </row>
    <row r="1457" spans="1:12" ht="12.75">
      <c r="A1457" s="74" t="s">
        <v>176</v>
      </c>
      <c r="B1457" s="75"/>
      <c r="C1457" s="75"/>
      <c r="D1457" s="75"/>
      <c r="E1457" s="75"/>
      <c r="F1457" s="76"/>
      <c r="G1457" s="27" t="s">
        <v>168</v>
      </c>
      <c r="H1457" s="28">
        <f>I1457+J1457+K1457+L1457</f>
        <v>500</v>
      </c>
      <c r="I1457" s="28">
        <v>500</v>
      </c>
      <c r="J1457" s="28"/>
      <c r="K1457" s="28"/>
      <c r="L1457" s="28"/>
    </row>
    <row r="1458" spans="1:12" ht="12.75">
      <c r="A1458" s="77"/>
      <c r="B1458" s="78"/>
      <c r="C1458" s="78"/>
      <c r="D1458" s="78"/>
      <c r="E1458" s="78"/>
      <c r="F1458" s="79"/>
      <c r="G1458" s="27" t="s">
        <v>169</v>
      </c>
      <c r="H1458" s="28">
        <f>I1458+J1458+K1458+L1458</f>
        <v>0</v>
      </c>
      <c r="I1458" s="28"/>
      <c r="J1458" s="28"/>
      <c r="K1458" s="28"/>
      <c r="L1458" s="28"/>
    </row>
    <row r="1459" spans="1:12" ht="12.75">
      <c r="A1459" s="80"/>
      <c r="B1459" s="81"/>
      <c r="C1459" s="81"/>
      <c r="D1459" s="81"/>
      <c r="E1459" s="81"/>
      <c r="F1459" s="82"/>
      <c r="G1459" s="59" t="s">
        <v>170</v>
      </c>
      <c r="H1459" s="60">
        <f>H1457+H1458</f>
        <v>500</v>
      </c>
      <c r="I1459" s="60">
        <f>I1457+I1458</f>
        <v>500</v>
      </c>
      <c r="J1459" s="60">
        <f>J1457+J1458</f>
        <v>0</v>
      </c>
      <c r="K1459" s="60">
        <f>K1457+K1458</f>
        <v>0</v>
      </c>
      <c r="L1459" s="60">
        <f>L1457+L1458</f>
        <v>0</v>
      </c>
    </row>
    <row r="1460" spans="1:12" ht="12.75">
      <c r="A1460" s="74" t="s">
        <v>171</v>
      </c>
      <c r="B1460" s="75"/>
      <c r="C1460" s="75"/>
      <c r="D1460" s="75"/>
      <c r="E1460" s="75"/>
      <c r="F1460" s="76"/>
      <c r="G1460" s="27" t="s">
        <v>168</v>
      </c>
      <c r="H1460" s="28">
        <f>I1460+J1460+K1460+L1460</f>
        <v>700</v>
      </c>
      <c r="I1460" s="28">
        <v>700</v>
      </c>
      <c r="J1460" s="28"/>
      <c r="K1460" s="28"/>
      <c r="L1460" s="28"/>
    </row>
    <row r="1461" spans="1:12" ht="12.75">
      <c r="A1461" s="77"/>
      <c r="B1461" s="78"/>
      <c r="C1461" s="78"/>
      <c r="D1461" s="78"/>
      <c r="E1461" s="78"/>
      <c r="F1461" s="79"/>
      <c r="G1461" s="27" t="s">
        <v>169</v>
      </c>
      <c r="H1461" s="28">
        <f>I1461+J1461+K1461+L1461</f>
        <v>0</v>
      </c>
      <c r="I1461" s="28"/>
      <c r="J1461" s="28"/>
      <c r="K1461" s="28"/>
      <c r="L1461" s="28"/>
    </row>
    <row r="1462" spans="1:12" ht="12.75">
      <c r="A1462" s="80"/>
      <c r="B1462" s="81"/>
      <c r="C1462" s="81"/>
      <c r="D1462" s="81"/>
      <c r="E1462" s="81"/>
      <c r="F1462" s="82"/>
      <c r="G1462" s="59" t="s">
        <v>170</v>
      </c>
      <c r="H1462" s="60">
        <f>H1460+H1461</f>
        <v>700</v>
      </c>
      <c r="I1462" s="60">
        <f>I1460+I1461</f>
        <v>700</v>
      </c>
      <c r="J1462" s="60">
        <f>J1460+J1461</f>
        <v>0</v>
      </c>
      <c r="K1462" s="60">
        <f>K1460+K1461</f>
        <v>0</v>
      </c>
      <c r="L1462" s="60">
        <f>L1460+L1461</f>
        <v>0</v>
      </c>
    </row>
    <row r="1463" spans="1:12" ht="12.75" customHeight="1">
      <c r="A1463" s="98">
        <v>113</v>
      </c>
      <c r="B1463" s="101" t="s">
        <v>233</v>
      </c>
      <c r="C1463" s="86" t="s">
        <v>231</v>
      </c>
      <c r="D1463" s="86" t="s">
        <v>149</v>
      </c>
      <c r="E1463" s="86">
        <v>2008</v>
      </c>
      <c r="F1463" s="86">
        <v>2011</v>
      </c>
      <c r="G1463" s="27" t="s">
        <v>168</v>
      </c>
      <c r="H1463" s="28">
        <f>H1466+H1469+H1472</f>
        <v>5500</v>
      </c>
      <c r="I1463" s="28">
        <f>I1466+I1469+I1472+I1475</f>
        <v>5150</v>
      </c>
      <c r="J1463" s="28">
        <f aca="true" t="shared" si="114" ref="J1463:L1464">J1466+J1469+J1472</f>
        <v>350</v>
      </c>
      <c r="K1463" s="28">
        <f t="shared" si="114"/>
        <v>0</v>
      </c>
      <c r="L1463" s="28">
        <f t="shared" si="114"/>
        <v>0</v>
      </c>
    </row>
    <row r="1464" spans="1:12" ht="12.75" customHeight="1">
      <c r="A1464" s="99"/>
      <c r="B1464" s="102"/>
      <c r="C1464" s="87"/>
      <c r="D1464" s="87"/>
      <c r="E1464" s="87"/>
      <c r="F1464" s="87"/>
      <c r="G1464" s="27" t="s">
        <v>169</v>
      </c>
      <c r="H1464" s="28">
        <f>I1464+J1464+K1464+L1464</f>
        <v>50</v>
      </c>
      <c r="I1464" s="28">
        <f>I1467+I1470+I1473+I1476</f>
        <v>400</v>
      </c>
      <c r="J1464" s="28">
        <f t="shared" si="114"/>
        <v>-350</v>
      </c>
      <c r="K1464" s="28">
        <f t="shared" si="114"/>
        <v>0</v>
      </c>
      <c r="L1464" s="28">
        <f t="shared" si="114"/>
        <v>0</v>
      </c>
    </row>
    <row r="1465" spans="1:12" ht="28.5" customHeight="1">
      <c r="A1465" s="100"/>
      <c r="B1465" s="103"/>
      <c r="C1465" s="88"/>
      <c r="D1465" s="88"/>
      <c r="E1465" s="88"/>
      <c r="F1465" s="88"/>
      <c r="G1465" s="57" t="s">
        <v>170</v>
      </c>
      <c r="H1465" s="58">
        <f>H1463+H1464</f>
        <v>5550</v>
      </c>
      <c r="I1465" s="58">
        <f>I1463+I1464</f>
        <v>5550</v>
      </c>
      <c r="J1465" s="58">
        <f>J1463+J1464</f>
        <v>0</v>
      </c>
      <c r="K1465" s="58">
        <f>K1463+K1464</f>
        <v>0</v>
      </c>
      <c r="L1465" s="58">
        <f>L1463+L1464</f>
        <v>0</v>
      </c>
    </row>
    <row r="1466" spans="1:12" ht="12.75">
      <c r="A1466" s="74" t="s">
        <v>177</v>
      </c>
      <c r="B1466" s="75"/>
      <c r="C1466" s="75"/>
      <c r="D1466" s="75"/>
      <c r="E1466" s="75"/>
      <c r="F1466" s="76"/>
      <c r="G1466" s="27" t="s">
        <v>168</v>
      </c>
      <c r="H1466" s="28">
        <f>I1466+J1466+K1466+L1466</f>
        <v>500</v>
      </c>
      <c r="I1466" s="28">
        <v>150</v>
      </c>
      <c r="J1466" s="28">
        <v>350</v>
      </c>
      <c r="K1466" s="28"/>
      <c r="L1466" s="28"/>
    </row>
    <row r="1467" spans="1:12" ht="12.75">
      <c r="A1467" s="77"/>
      <c r="B1467" s="78"/>
      <c r="C1467" s="78"/>
      <c r="D1467" s="78"/>
      <c r="E1467" s="78"/>
      <c r="F1467" s="79"/>
      <c r="G1467" s="27" t="s">
        <v>169</v>
      </c>
      <c r="H1467" s="28">
        <f>I1467+J1467+K1467+L1467</f>
        <v>50</v>
      </c>
      <c r="I1467" s="28">
        <v>400</v>
      </c>
      <c r="J1467" s="28">
        <v>-350</v>
      </c>
      <c r="K1467" s="28"/>
      <c r="L1467" s="28"/>
    </row>
    <row r="1468" spans="1:12" ht="12.75">
      <c r="A1468" s="80"/>
      <c r="B1468" s="81"/>
      <c r="C1468" s="81"/>
      <c r="D1468" s="81"/>
      <c r="E1468" s="81"/>
      <c r="F1468" s="82"/>
      <c r="G1468" s="59" t="s">
        <v>170</v>
      </c>
      <c r="H1468" s="60">
        <f>H1466+H1467</f>
        <v>550</v>
      </c>
      <c r="I1468" s="60">
        <f>I1466+I1467</f>
        <v>550</v>
      </c>
      <c r="J1468" s="60">
        <f>J1466+J1467</f>
        <v>0</v>
      </c>
      <c r="K1468" s="60">
        <f>K1466+K1467</f>
        <v>0</v>
      </c>
      <c r="L1468" s="60">
        <f>L1466+L1467</f>
        <v>0</v>
      </c>
    </row>
    <row r="1469" spans="1:12" ht="12.75">
      <c r="A1469" s="74" t="s">
        <v>176</v>
      </c>
      <c r="B1469" s="75"/>
      <c r="C1469" s="75"/>
      <c r="D1469" s="75"/>
      <c r="E1469" s="75"/>
      <c r="F1469" s="76"/>
      <c r="G1469" s="27" t="s">
        <v>168</v>
      </c>
      <c r="H1469" s="28">
        <f>I1469+J1469+K1469+L1469</f>
        <v>2500</v>
      </c>
      <c r="I1469" s="28">
        <v>2500</v>
      </c>
      <c r="J1469" s="28"/>
      <c r="K1469" s="28"/>
      <c r="L1469" s="28"/>
    </row>
    <row r="1470" spans="1:12" ht="12.75">
      <c r="A1470" s="77"/>
      <c r="B1470" s="78"/>
      <c r="C1470" s="78"/>
      <c r="D1470" s="78"/>
      <c r="E1470" s="78"/>
      <c r="F1470" s="79"/>
      <c r="G1470" s="27" t="s">
        <v>169</v>
      </c>
      <c r="H1470" s="28">
        <f>I1470+J1470+K1470+L1470</f>
        <v>-1000</v>
      </c>
      <c r="I1470" s="28">
        <v>-1000</v>
      </c>
      <c r="J1470" s="28"/>
      <c r="K1470" s="28"/>
      <c r="L1470" s="28"/>
    </row>
    <row r="1471" spans="1:12" ht="12.75">
      <c r="A1471" s="80"/>
      <c r="B1471" s="81"/>
      <c r="C1471" s="81"/>
      <c r="D1471" s="81"/>
      <c r="E1471" s="81"/>
      <c r="F1471" s="82"/>
      <c r="G1471" s="59" t="s">
        <v>170</v>
      </c>
      <c r="H1471" s="60">
        <f>H1469+H1470</f>
        <v>1500</v>
      </c>
      <c r="I1471" s="60">
        <f>I1469+I1470</f>
        <v>1500</v>
      </c>
      <c r="J1471" s="60">
        <f>J1469+J1470</f>
        <v>0</v>
      </c>
      <c r="K1471" s="60">
        <f>K1469+K1470</f>
        <v>0</v>
      </c>
      <c r="L1471" s="60">
        <f>L1469+L1470</f>
        <v>0</v>
      </c>
    </row>
    <row r="1472" spans="1:12" ht="12.75">
      <c r="A1472" s="74" t="s">
        <v>171</v>
      </c>
      <c r="B1472" s="75"/>
      <c r="C1472" s="75"/>
      <c r="D1472" s="75"/>
      <c r="E1472" s="75"/>
      <c r="F1472" s="76"/>
      <c r="G1472" s="27" t="s">
        <v>168</v>
      </c>
      <c r="H1472" s="28">
        <f>I1472+J1472+K1472+L1472</f>
        <v>2500</v>
      </c>
      <c r="I1472" s="28">
        <v>2500</v>
      </c>
      <c r="J1472" s="28"/>
      <c r="K1472" s="28"/>
      <c r="L1472" s="28"/>
    </row>
    <row r="1473" spans="1:12" ht="12.75">
      <c r="A1473" s="77"/>
      <c r="B1473" s="78"/>
      <c r="C1473" s="78"/>
      <c r="D1473" s="78"/>
      <c r="E1473" s="78"/>
      <c r="F1473" s="79"/>
      <c r="G1473" s="27" t="s">
        <v>169</v>
      </c>
      <c r="H1473" s="28">
        <f>I1473+J1473+K1473+L1473</f>
        <v>-1000</v>
      </c>
      <c r="I1473" s="28">
        <v>-1000</v>
      </c>
      <c r="J1473" s="28"/>
      <c r="K1473" s="28"/>
      <c r="L1473" s="28"/>
    </row>
    <row r="1474" spans="1:12" ht="12.75">
      <c r="A1474" s="80"/>
      <c r="B1474" s="81"/>
      <c r="C1474" s="81"/>
      <c r="D1474" s="81"/>
      <c r="E1474" s="81"/>
      <c r="F1474" s="82"/>
      <c r="G1474" s="59" t="s">
        <v>170</v>
      </c>
      <c r="H1474" s="60">
        <f>H1472+H1473</f>
        <v>1500</v>
      </c>
      <c r="I1474" s="60">
        <f>I1472+I1473</f>
        <v>1500</v>
      </c>
      <c r="J1474" s="60">
        <f>J1472+J1473</f>
        <v>0</v>
      </c>
      <c r="K1474" s="60">
        <f>K1472+K1473</f>
        <v>0</v>
      </c>
      <c r="L1474" s="60">
        <f>L1472+L1473</f>
        <v>0</v>
      </c>
    </row>
    <row r="1475" spans="1:12" ht="12.75">
      <c r="A1475" s="74" t="s">
        <v>274</v>
      </c>
      <c r="B1475" s="75"/>
      <c r="C1475" s="75"/>
      <c r="D1475" s="75"/>
      <c r="E1475" s="75"/>
      <c r="F1475" s="76"/>
      <c r="G1475" s="27" t="s">
        <v>168</v>
      </c>
      <c r="H1475" s="28">
        <f>I1475+J1475+K1475+L1475</f>
        <v>0</v>
      </c>
      <c r="I1475" s="28">
        <v>0</v>
      </c>
      <c r="J1475" s="28"/>
      <c r="K1475" s="28"/>
      <c r="L1475" s="28"/>
    </row>
    <row r="1476" spans="1:12" ht="12.75">
      <c r="A1476" s="77"/>
      <c r="B1476" s="78"/>
      <c r="C1476" s="78"/>
      <c r="D1476" s="78"/>
      <c r="E1476" s="78"/>
      <c r="F1476" s="79"/>
      <c r="G1476" s="27" t="s">
        <v>169</v>
      </c>
      <c r="H1476" s="28">
        <f>I1476+J1476+K1476+L1476</f>
        <v>2000</v>
      </c>
      <c r="I1476" s="28">
        <v>2000</v>
      </c>
      <c r="J1476" s="28"/>
      <c r="K1476" s="28"/>
      <c r="L1476" s="28"/>
    </row>
    <row r="1477" spans="1:12" ht="12.75">
      <c r="A1477" s="80"/>
      <c r="B1477" s="81"/>
      <c r="C1477" s="81"/>
      <c r="D1477" s="81"/>
      <c r="E1477" s="81"/>
      <c r="F1477" s="82"/>
      <c r="G1477" s="59" t="s">
        <v>170</v>
      </c>
      <c r="H1477" s="60">
        <f>H1475+H1476</f>
        <v>2000</v>
      </c>
      <c r="I1477" s="60">
        <f>I1475+I1476</f>
        <v>2000</v>
      </c>
      <c r="J1477" s="60">
        <f>J1475+J1476</f>
        <v>0</v>
      </c>
      <c r="K1477" s="60">
        <f>K1475+K1476</f>
        <v>0</v>
      </c>
      <c r="L1477" s="60">
        <f>L1475+L1476</f>
        <v>0</v>
      </c>
    </row>
    <row r="1478" spans="1:12" ht="12.75">
      <c r="A1478" s="89" t="s">
        <v>22</v>
      </c>
      <c r="B1478" s="90"/>
      <c r="C1478" s="91"/>
      <c r="D1478" s="86" t="s">
        <v>149</v>
      </c>
      <c r="E1478" s="86">
        <v>2008</v>
      </c>
      <c r="F1478" s="86">
        <v>2011</v>
      </c>
      <c r="G1478" s="27" t="s">
        <v>168</v>
      </c>
      <c r="H1478" s="28">
        <f>H1481+H1484+H1487</f>
        <v>13280</v>
      </c>
      <c r="I1478" s="28">
        <f>I1481+I1484+I1487+I1490</f>
        <v>12930</v>
      </c>
      <c r="J1478" s="28">
        <f aca="true" t="shared" si="115" ref="J1478:L1479">J1481+J1484+J1487</f>
        <v>350</v>
      </c>
      <c r="K1478" s="28">
        <f t="shared" si="115"/>
        <v>0</v>
      </c>
      <c r="L1478" s="28">
        <f t="shared" si="115"/>
        <v>0</v>
      </c>
    </row>
    <row r="1479" spans="1:12" ht="12.75">
      <c r="A1479" s="92"/>
      <c r="B1479" s="93"/>
      <c r="C1479" s="94"/>
      <c r="D1479" s="87"/>
      <c r="E1479" s="87"/>
      <c r="F1479" s="87"/>
      <c r="G1479" s="27" t="s">
        <v>169</v>
      </c>
      <c r="H1479" s="28">
        <f>I1479+J1479+K1479+L1479</f>
        <v>124</v>
      </c>
      <c r="I1479" s="28">
        <f>I1482+I1485+I1488+I1491</f>
        <v>474</v>
      </c>
      <c r="J1479" s="28">
        <f t="shared" si="115"/>
        <v>-350</v>
      </c>
      <c r="K1479" s="28">
        <f t="shared" si="115"/>
        <v>0</v>
      </c>
      <c r="L1479" s="28">
        <f t="shared" si="115"/>
        <v>0</v>
      </c>
    </row>
    <row r="1480" spans="1:12" ht="12.75">
      <c r="A1480" s="95"/>
      <c r="B1480" s="96"/>
      <c r="C1480" s="97"/>
      <c r="D1480" s="88"/>
      <c r="E1480" s="88"/>
      <c r="F1480" s="88"/>
      <c r="G1480" s="57" t="s">
        <v>170</v>
      </c>
      <c r="H1480" s="58">
        <f>H1478+H1479</f>
        <v>13404</v>
      </c>
      <c r="I1480" s="58">
        <f>I1478+I1479</f>
        <v>13404</v>
      </c>
      <c r="J1480" s="58">
        <f>J1478+J1479</f>
        <v>0</v>
      </c>
      <c r="K1480" s="58">
        <f>K1478+K1479</f>
        <v>0</v>
      </c>
      <c r="L1480" s="58">
        <f>L1478+L1479</f>
        <v>0</v>
      </c>
    </row>
    <row r="1481" spans="1:12" ht="12.75">
      <c r="A1481" s="74" t="s">
        <v>177</v>
      </c>
      <c r="B1481" s="75"/>
      <c r="C1481" s="75"/>
      <c r="D1481" s="75"/>
      <c r="E1481" s="75"/>
      <c r="F1481" s="76"/>
      <c r="G1481" s="27" t="s">
        <v>168</v>
      </c>
      <c r="H1481" s="28">
        <f>I1481+J1481+K1481+L1481</f>
        <v>1460</v>
      </c>
      <c r="I1481" s="28">
        <f aca="true" t="shared" si="116" ref="I1481:L1482">I1466+I1454+I1349+I1343+I1331</f>
        <v>1110</v>
      </c>
      <c r="J1481" s="28">
        <f t="shared" si="116"/>
        <v>350</v>
      </c>
      <c r="K1481" s="28">
        <f t="shared" si="116"/>
        <v>0</v>
      </c>
      <c r="L1481" s="28">
        <f t="shared" si="116"/>
        <v>0</v>
      </c>
    </row>
    <row r="1482" spans="1:12" ht="12.75">
      <c r="A1482" s="77"/>
      <c r="B1482" s="78"/>
      <c r="C1482" s="78"/>
      <c r="D1482" s="78"/>
      <c r="E1482" s="78"/>
      <c r="F1482" s="79"/>
      <c r="G1482" s="27" t="s">
        <v>169</v>
      </c>
      <c r="H1482" s="28">
        <f>I1482+J1482+K1482+L1482</f>
        <v>124</v>
      </c>
      <c r="I1482" s="28">
        <f t="shared" si="116"/>
        <v>474</v>
      </c>
      <c r="J1482" s="28">
        <f t="shared" si="116"/>
        <v>-350</v>
      </c>
      <c r="K1482" s="28">
        <f t="shared" si="116"/>
        <v>0</v>
      </c>
      <c r="L1482" s="28">
        <f t="shared" si="116"/>
        <v>0</v>
      </c>
    </row>
    <row r="1483" spans="1:12" ht="12.75">
      <c r="A1483" s="80"/>
      <c r="B1483" s="81"/>
      <c r="C1483" s="81"/>
      <c r="D1483" s="81"/>
      <c r="E1483" s="81"/>
      <c r="F1483" s="82"/>
      <c r="G1483" s="59" t="s">
        <v>170</v>
      </c>
      <c r="H1483" s="60">
        <f>H1481+H1482</f>
        <v>1584</v>
      </c>
      <c r="I1483" s="60">
        <f>I1481+I1482</f>
        <v>1584</v>
      </c>
      <c r="J1483" s="60">
        <f>J1481+J1482</f>
        <v>0</v>
      </c>
      <c r="K1483" s="60">
        <f>K1481+K1482</f>
        <v>0</v>
      </c>
      <c r="L1483" s="60">
        <f>L1481+L1482</f>
        <v>0</v>
      </c>
    </row>
    <row r="1484" spans="1:12" ht="12.75">
      <c r="A1484" s="74" t="s">
        <v>176</v>
      </c>
      <c r="B1484" s="75"/>
      <c r="C1484" s="75"/>
      <c r="D1484" s="75"/>
      <c r="E1484" s="75"/>
      <c r="F1484" s="76"/>
      <c r="G1484" s="27" t="s">
        <v>168</v>
      </c>
      <c r="H1484" s="28">
        <f>I1484+J1484+K1484+L1484</f>
        <v>4620</v>
      </c>
      <c r="I1484" s="28">
        <f>I1469+I1457+I1433+I1403+I1382+I1370+I1358+I1352+I1334+I130</f>
        <v>4620</v>
      </c>
      <c r="J1484" s="28">
        <v>0</v>
      </c>
      <c r="K1484" s="28">
        <f>K1469+K1457+K1433+K1403+K1382+K1370+K1358+K1352+K130</f>
        <v>0</v>
      </c>
      <c r="L1484" s="28">
        <f>L1469+L1457+L1433+L1403+L1382+L1370+L1358+L1352+L130</f>
        <v>0</v>
      </c>
    </row>
    <row r="1485" spans="1:12" ht="12.75">
      <c r="A1485" s="77"/>
      <c r="B1485" s="78"/>
      <c r="C1485" s="78"/>
      <c r="D1485" s="78"/>
      <c r="E1485" s="78"/>
      <c r="F1485" s="79"/>
      <c r="G1485" s="27" t="s">
        <v>169</v>
      </c>
      <c r="H1485" s="28">
        <f>I1485+J1485+K1485+L1485</f>
        <v>-1400</v>
      </c>
      <c r="I1485" s="28">
        <f>I1470+I1458+I1434+I1404+I1383+I1371+I1359+I1353+I1335</f>
        <v>-1400</v>
      </c>
      <c r="J1485" s="28">
        <f>J1470+J1458+J1434+J1404+J1383+J1371+J1359+J1353+J1335</f>
        <v>0</v>
      </c>
      <c r="K1485" s="28">
        <f>K1470+K1458+K1434+K1404+K1383+K1371+K1359+K1353+K1335</f>
        <v>0</v>
      </c>
      <c r="L1485" s="28">
        <f>L1470+L1458+L1434+L1404+L1383+L1371+L1359+L1353+L1335</f>
        <v>0</v>
      </c>
    </row>
    <row r="1486" spans="1:12" ht="12.75">
      <c r="A1486" s="80"/>
      <c r="B1486" s="81"/>
      <c r="C1486" s="81"/>
      <c r="D1486" s="81"/>
      <c r="E1486" s="81"/>
      <c r="F1486" s="82"/>
      <c r="G1486" s="59" t="s">
        <v>170</v>
      </c>
      <c r="H1486" s="60">
        <f>H1484+H1485</f>
        <v>3220</v>
      </c>
      <c r="I1486" s="60">
        <f>I1484+I1485</f>
        <v>3220</v>
      </c>
      <c r="J1486" s="60">
        <f>J1484+J1485</f>
        <v>0</v>
      </c>
      <c r="K1486" s="60">
        <f>K1484+K1485</f>
        <v>0</v>
      </c>
      <c r="L1486" s="60">
        <f>L1484+L1485</f>
        <v>0</v>
      </c>
    </row>
    <row r="1487" spans="1:12" ht="12.75">
      <c r="A1487" s="74" t="s">
        <v>171</v>
      </c>
      <c r="B1487" s="75"/>
      <c r="C1487" s="75"/>
      <c r="D1487" s="75"/>
      <c r="E1487" s="75"/>
      <c r="F1487" s="76"/>
      <c r="G1487" s="27" t="s">
        <v>168</v>
      </c>
      <c r="H1487" s="28">
        <f>I1487+J1487+K1487+L1487</f>
        <v>7200</v>
      </c>
      <c r="I1487" s="28">
        <f aca="true" t="shared" si="117" ref="I1487:L1488">I1472+I1460+I1445+I1436+I1424+I1415+I1406+I1394+I1385+I1373+I1361+I1337</f>
        <v>7200</v>
      </c>
      <c r="J1487" s="28">
        <f t="shared" si="117"/>
        <v>0</v>
      </c>
      <c r="K1487" s="28">
        <f t="shared" si="117"/>
        <v>0</v>
      </c>
      <c r="L1487" s="28">
        <f t="shared" si="117"/>
        <v>0</v>
      </c>
    </row>
    <row r="1488" spans="1:12" ht="12.75">
      <c r="A1488" s="77"/>
      <c r="B1488" s="78"/>
      <c r="C1488" s="78"/>
      <c r="D1488" s="78"/>
      <c r="E1488" s="78"/>
      <c r="F1488" s="79"/>
      <c r="G1488" s="27" t="s">
        <v>169</v>
      </c>
      <c r="H1488" s="28">
        <f>I1488+J1488+K1488+L1488</f>
        <v>-3450</v>
      </c>
      <c r="I1488" s="28">
        <f t="shared" si="117"/>
        <v>-3450</v>
      </c>
      <c r="J1488" s="28">
        <f t="shared" si="117"/>
        <v>0</v>
      </c>
      <c r="K1488" s="28">
        <f t="shared" si="117"/>
        <v>0</v>
      </c>
      <c r="L1488" s="28">
        <f t="shared" si="117"/>
        <v>0</v>
      </c>
    </row>
    <row r="1489" spans="1:12" ht="12.75">
      <c r="A1489" s="80"/>
      <c r="B1489" s="81"/>
      <c r="C1489" s="81"/>
      <c r="D1489" s="81"/>
      <c r="E1489" s="81"/>
      <c r="F1489" s="82"/>
      <c r="G1489" s="59" t="s">
        <v>170</v>
      </c>
      <c r="H1489" s="60">
        <f>H1487+H1488</f>
        <v>3750</v>
      </c>
      <c r="I1489" s="60">
        <f>I1487+I1488</f>
        <v>3750</v>
      </c>
      <c r="J1489" s="60">
        <f>J1487+J1488</f>
        <v>0</v>
      </c>
      <c r="K1489" s="60">
        <f>K1487+K1488</f>
        <v>0</v>
      </c>
      <c r="L1489" s="60">
        <f>L1487+L1488</f>
        <v>0</v>
      </c>
    </row>
    <row r="1490" spans="1:12" ht="12.75">
      <c r="A1490" s="74" t="s">
        <v>274</v>
      </c>
      <c r="B1490" s="75"/>
      <c r="C1490" s="75"/>
      <c r="D1490" s="75"/>
      <c r="E1490" s="75"/>
      <c r="F1490" s="76"/>
      <c r="G1490" s="27" t="s">
        <v>168</v>
      </c>
      <c r="H1490" s="28">
        <f>I1490+J1490+K1490+L1490</f>
        <v>0</v>
      </c>
      <c r="I1490" s="28">
        <f>I1475+I1448+I1439+I1427+I1418+I1409+I1397+I1388+I1376+I1364</f>
        <v>0</v>
      </c>
      <c r="J1490" s="28">
        <v>0</v>
      </c>
      <c r="K1490" s="28">
        <f>K1475+K1463+K1448+K1439+K1427+K1418+K1409+K1397+K1388+K1376+K1364+K1340</f>
        <v>0</v>
      </c>
      <c r="L1490" s="28">
        <f>L1475+L1463+L1448+L1439+L1427+L1418+L1409+L1397+L1388+L1376+L1364+L1340</f>
        <v>0</v>
      </c>
    </row>
    <row r="1491" spans="1:12" ht="12.75">
      <c r="A1491" s="77"/>
      <c r="B1491" s="78"/>
      <c r="C1491" s="78"/>
      <c r="D1491" s="78"/>
      <c r="E1491" s="78"/>
      <c r="F1491" s="79"/>
      <c r="G1491" s="27" t="s">
        <v>169</v>
      </c>
      <c r="H1491" s="28">
        <f>I1491+J1491+K1491+L1491</f>
        <v>4850</v>
      </c>
      <c r="I1491" s="28">
        <f>I1476+I1449+I1440+I1428+I1419+I1410+I1398+I1389+I1377+I1365</f>
        <v>4850</v>
      </c>
      <c r="J1491" s="28">
        <v>0</v>
      </c>
      <c r="K1491" s="28">
        <f>K1476+K1464+K1449+K1440+K1428+K1419+K1410+K1398+K1389+K1377+K1365+K1341</f>
        <v>0</v>
      </c>
      <c r="L1491" s="28">
        <f>L1476+L1464+L1449+L1440+L1428+L1419+L1410+L1398+L1389+L1377+L1365+L1341</f>
        <v>0</v>
      </c>
    </row>
    <row r="1492" spans="1:12" ht="12.75">
      <c r="A1492" s="80"/>
      <c r="B1492" s="81"/>
      <c r="C1492" s="81"/>
      <c r="D1492" s="81"/>
      <c r="E1492" s="81"/>
      <c r="F1492" s="82"/>
      <c r="G1492" s="59" t="s">
        <v>170</v>
      </c>
      <c r="H1492" s="60">
        <f>H1490+H1491</f>
        <v>4850</v>
      </c>
      <c r="I1492" s="60">
        <f>I1490+I1491</f>
        <v>4850</v>
      </c>
      <c r="J1492" s="60">
        <f>J1490+J1491</f>
        <v>0</v>
      </c>
      <c r="K1492" s="60">
        <f>K1490+K1491</f>
        <v>0</v>
      </c>
      <c r="L1492" s="60">
        <f>L1490+L1491</f>
        <v>0</v>
      </c>
    </row>
    <row r="1493" spans="1:12" ht="12.75">
      <c r="A1493" s="89" t="s">
        <v>179</v>
      </c>
      <c r="B1493" s="90"/>
      <c r="C1493" s="91"/>
      <c r="D1493" s="86" t="s">
        <v>149</v>
      </c>
      <c r="E1493" s="86">
        <v>2008</v>
      </c>
      <c r="F1493" s="86">
        <v>2011</v>
      </c>
      <c r="G1493" s="27" t="s">
        <v>168</v>
      </c>
      <c r="H1493" s="28">
        <f>H1496+H1499+H1502</f>
        <v>53295</v>
      </c>
      <c r="I1493" s="28">
        <f>I1496+I1499+I1502+I1505</f>
        <v>52095</v>
      </c>
      <c r="J1493" s="28">
        <f aca="true" t="shared" si="118" ref="J1493:L1494">J1496+J1499+J1502</f>
        <v>1200</v>
      </c>
      <c r="K1493" s="28">
        <f t="shared" si="118"/>
        <v>0</v>
      </c>
      <c r="L1493" s="28">
        <f t="shared" si="118"/>
        <v>0</v>
      </c>
    </row>
    <row r="1494" spans="1:12" ht="12.75">
      <c r="A1494" s="92"/>
      <c r="B1494" s="93"/>
      <c r="C1494" s="94"/>
      <c r="D1494" s="87"/>
      <c r="E1494" s="87"/>
      <c r="F1494" s="87"/>
      <c r="G1494" s="27" t="s">
        <v>169</v>
      </c>
      <c r="H1494" s="28">
        <f>I1494+J1494+K1494+L1494</f>
        <v>1265</v>
      </c>
      <c r="I1494" s="28">
        <f>I1497+I1500+I1503+I1506</f>
        <v>2315</v>
      </c>
      <c r="J1494" s="28">
        <f t="shared" si="118"/>
        <v>-1050</v>
      </c>
      <c r="K1494" s="28">
        <f t="shared" si="118"/>
        <v>0</v>
      </c>
      <c r="L1494" s="28">
        <f t="shared" si="118"/>
        <v>0</v>
      </c>
    </row>
    <row r="1495" spans="1:12" ht="12.75">
      <c r="A1495" s="95"/>
      <c r="B1495" s="96"/>
      <c r="C1495" s="97"/>
      <c r="D1495" s="88"/>
      <c r="E1495" s="88"/>
      <c r="F1495" s="88"/>
      <c r="G1495" s="57" t="s">
        <v>170</v>
      </c>
      <c r="H1495" s="58">
        <f>H1493+H1494</f>
        <v>54560</v>
      </c>
      <c r="I1495" s="58">
        <f>I1493+I1494</f>
        <v>54410</v>
      </c>
      <c r="J1495" s="58">
        <f>J1493+J1494</f>
        <v>150</v>
      </c>
      <c r="K1495" s="58">
        <f>K1493+K1494</f>
        <v>0</v>
      </c>
      <c r="L1495" s="58">
        <f>L1493+L1494</f>
        <v>0</v>
      </c>
    </row>
    <row r="1496" spans="1:12" ht="12.75">
      <c r="A1496" s="74" t="s">
        <v>177</v>
      </c>
      <c r="B1496" s="75"/>
      <c r="C1496" s="75"/>
      <c r="D1496" s="75"/>
      <c r="E1496" s="75"/>
      <c r="F1496" s="76"/>
      <c r="G1496" s="27" t="s">
        <v>168</v>
      </c>
      <c r="H1496" s="28">
        <f>I1496+J1496+K1496+L1496</f>
        <v>10275</v>
      </c>
      <c r="I1496" s="28">
        <f aca="true" t="shared" si="119" ref="I1496:L1497">I1481+I1314+I1057+I1003</f>
        <v>9075</v>
      </c>
      <c r="J1496" s="28">
        <f t="shared" si="119"/>
        <v>1200</v>
      </c>
      <c r="K1496" s="28">
        <f t="shared" si="119"/>
        <v>0</v>
      </c>
      <c r="L1496" s="28">
        <f t="shared" si="119"/>
        <v>0</v>
      </c>
    </row>
    <row r="1497" spans="1:12" ht="12.75">
      <c r="A1497" s="77"/>
      <c r="B1497" s="78"/>
      <c r="C1497" s="78"/>
      <c r="D1497" s="78"/>
      <c r="E1497" s="78"/>
      <c r="F1497" s="79"/>
      <c r="G1497" s="27" t="s">
        <v>169</v>
      </c>
      <c r="H1497" s="28">
        <f>I1497+J1497+K1497+L1497</f>
        <v>965</v>
      </c>
      <c r="I1497" s="28">
        <f t="shared" si="119"/>
        <v>2015</v>
      </c>
      <c r="J1497" s="28">
        <f t="shared" si="119"/>
        <v>-1050</v>
      </c>
      <c r="K1497" s="28">
        <f t="shared" si="119"/>
        <v>0</v>
      </c>
      <c r="L1497" s="28">
        <f t="shared" si="119"/>
        <v>0</v>
      </c>
    </row>
    <row r="1498" spans="1:12" ht="12.75">
      <c r="A1498" s="80"/>
      <c r="B1498" s="81"/>
      <c r="C1498" s="81"/>
      <c r="D1498" s="81"/>
      <c r="E1498" s="81"/>
      <c r="F1498" s="82"/>
      <c r="G1498" s="59" t="s">
        <v>170</v>
      </c>
      <c r="H1498" s="60">
        <f>H1496+H1497</f>
        <v>11240</v>
      </c>
      <c r="I1498" s="60">
        <f>I1496+I1497</f>
        <v>11090</v>
      </c>
      <c r="J1498" s="60">
        <f>J1496+J1497</f>
        <v>150</v>
      </c>
      <c r="K1498" s="60">
        <f>K1496+K1497</f>
        <v>0</v>
      </c>
      <c r="L1498" s="60">
        <f>L1496+L1497</f>
        <v>0</v>
      </c>
    </row>
    <row r="1499" spans="1:12" ht="12.75">
      <c r="A1499" s="74" t="s">
        <v>176</v>
      </c>
      <c r="B1499" s="75"/>
      <c r="C1499" s="75"/>
      <c r="D1499" s="75"/>
      <c r="E1499" s="75"/>
      <c r="F1499" s="76"/>
      <c r="G1499" s="27" t="s">
        <v>168</v>
      </c>
      <c r="H1499" s="28">
        <f>I1499+J1499+K1499+L1499</f>
        <v>21670</v>
      </c>
      <c r="I1499" s="28">
        <f aca="true" t="shared" si="120" ref="I1499:L1500">I1484+I1317+I1060+I1006</f>
        <v>21670</v>
      </c>
      <c r="J1499" s="28">
        <f t="shared" si="120"/>
        <v>0</v>
      </c>
      <c r="K1499" s="28">
        <f t="shared" si="120"/>
        <v>0</v>
      </c>
      <c r="L1499" s="28">
        <f t="shared" si="120"/>
        <v>0</v>
      </c>
    </row>
    <row r="1500" spans="1:12" ht="12.75">
      <c r="A1500" s="77"/>
      <c r="B1500" s="78"/>
      <c r="C1500" s="78"/>
      <c r="D1500" s="78"/>
      <c r="E1500" s="78"/>
      <c r="F1500" s="79"/>
      <c r="G1500" s="27" t="s">
        <v>169</v>
      </c>
      <c r="H1500" s="28">
        <f>I1500+J1500+K1500+L1500</f>
        <v>-5750</v>
      </c>
      <c r="I1500" s="28">
        <f t="shared" si="120"/>
        <v>-5750</v>
      </c>
      <c r="J1500" s="28">
        <f t="shared" si="120"/>
        <v>0</v>
      </c>
      <c r="K1500" s="28">
        <f t="shared" si="120"/>
        <v>0</v>
      </c>
      <c r="L1500" s="28">
        <f t="shared" si="120"/>
        <v>0</v>
      </c>
    </row>
    <row r="1501" spans="1:12" ht="12.75">
      <c r="A1501" s="80"/>
      <c r="B1501" s="81"/>
      <c r="C1501" s="81"/>
      <c r="D1501" s="81"/>
      <c r="E1501" s="81"/>
      <c r="F1501" s="82"/>
      <c r="G1501" s="59" t="s">
        <v>170</v>
      </c>
      <c r="H1501" s="60">
        <f>H1499+H1500</f>
        <v>15920</v>
      </c>
      <c r="I1501" s="60">
        <f>I1499+I1500</f>
        <v>15920</v>
      </c>
      <c r="J1501" s="60">
        <f>J1499+J1500</f>
        <v>0</v>
      </c>
      <c r="K1501" s="60">
        <f>K1499+K1500</f>
        <v>0</v>
      </c>
      <c r="L1501" s="60">
        <f>L1499+L1500</f>
        <v>0</v>
      </c>
    </row>
    <row r="1502" spans="1:12" ht="12.75">
      <c r="A1502" s="74" t="s">
        <v>171</v>
      </c>
      <c r="B1502" s="75"/>
      <c r="C1502" s="75"/>
      <c r="D1502" s="75"/>
      <c r="E1502" s="75"/>
      <c r="F1502" s="76"/>
      <c r="G1502" s="27" t="s">
        <v>168</v>
      </c>
      <c r="H1502" s="28">
        <f>I1502+J1502+K1502+L1502</f>
        <v>21350</v>
      </c>
      <c r="I1502" s="28">
        <f aca="true" t="shared" si="121" ref="I1502:L1503">I1487+I1320+I1063+I1009</f>
        <v>21350</v>
      </c>
      <c r="J1502" s="28">
        <f t="shared" si="121"/>
        <v>0</v>
      </c>
      <c r="K1502" s="28">
        <f t="shared" si="121"/>
        <v>0</v>
      </c>
      <c r="L1502" s="28">
        <f t="shared" si="121"/>
        <v>0</v>
      </c>
    </row>
    <row r="1503" spans="1:12" ht="12.75">
      <c r="A1503" s="77"/>
      <c r="B1503" s="78"/>
      <c r="C1503" s="78"/>
      <c r="D1503" s="78"/>
      <c r="E1503" s="78"/>
      <c r="F1503" s="79"/>
      <c r="G1503" s="27" t="s">
        <v>169</v>
      </c>
      <c r="H1503" s="28">
        <f>I1503+J1503+K1503+L1503</f>
        <v>-7200</v>
      </c>
      <c r="I1503" s="28">
        <f t="shared" si="121"/>
        <v>-7200</v>
      </c>
      <c r="J1503" s="28">
        <f t="shared" si="121"/>
        <v>0</v>
      </c>
      <c r="K1503" s="28">
        <f t="shared" si="121"/>
        <v>0</v>
      </c>
      <c r="L1503" s="28">
        <f t="shared" si="121"/>
        <v>0</v>
      </c>
    </row>
    <row r="1504" spans="1:12" ht="12.75">
      <c r="A1504" s="80"/>
      <c r="B1504" s="81"/>
      <c r="C1504" s="81"/>
      <c r="D1504" s="81"/>
      <c r="E1504" s="81"/>
      <c r="F1504" s="82"/>
      <c r="G1504" s="59" t="s">
        <v>170</v>
      </c>
      <c r="H1504" s="60">
        <f>H1502+H1503</f>
        <v>14150</v>
      </c>
      <c r="I1504" s="60">
        <f>I1502+I1503</f>
        <v>14150</v>
      </c>
      <c r="J1504" s="60">
        <f>J1502+J1503</f>
        <v>0</v>
      </c>
      <c r="K1504" s="60">
        <f>K1502+K1503</f>
        <v>0</v>
      </c>
      <c r="L1504" s="60">
        <f>L1502+L1503</f>
        <v>0</v>
      </c>
    </row>
    <row r="1505" spans="1:12" ht="12.75">
      <c r="A1505" s="74" t="s">
        <v>274</v>
      </c>
      <c r="B1505" s="75"/>
      <c r="C1505" s="75"/>
      <c r="D1505" s="75"/>
      <c r="E1505" s="75"/>
      <c r="F1505" s="76"/>
      <c r="G1505" s="27" t="s">
        <v>168</v>
      </c>
      <c r="H1505" s="28">
        <f>I1505+J1505+K1505+L1505</f>
        <v>0</v>
      </c>
      <c r="I1505" s="28">
        <f aca="true" t="shared" si="122" ref="I1505:L1506">I1490+I1323+I1066+I1012</f>
        <v>0</v>
      </c>
      <c r="J1505" s="28">
        <f t="shared" si="122"/>
        <v>0</v>
      </c>
      <c r="K1505" s="28">
        <f t="shared" si="122"/>
        <v>0</v>
      </c>
      <c r="L1505" s="28">
        <f t="shared" si="122"/>
        <v>0</v>
      </c>
    </row>
    <row r="1506" spans="1:12" ht="12.75">
      <c r="A1506" s="77"/>
      <c r="B1506" s="78"/>
      <c r="C1506" s="78"/>
      <c r="D1506" s="78"/>
      <c r="E1506" s="78"/>
      <c r="F1506" s="79"/>
      <c r="G1506" s="27" t="s">
        <v>169</v>
      </c>
      <c r="H1506" s="28">
        <f>I1506+J1506+K1506+L1506</f>
        <v>13250</v>
      </c>
      <c r="I1506" s="28">
        <f t="shared" si="122"/>
        <v>13250</v>
      </c>
      <c r="J1506" s="28">
        <f t="shared" si="122"/>
        <v>0</v>
      </c>
      <c r="K1506" s="28">
        <f t="shared" si="122"/>
        <v>0</v>
      </c>
      <c r="L1506" s="28">
        <f t="shared" si="122"/>
        <v>0</v>
      </c>
    </row>
    <row r="1507" spans="1:12" ht="12.75">
      <c r="A1507" s="80"/>
      <c r="B1507" s="81"/>
      <c r="C1507" s="81"/>
      <c r="D1507" s="81"/>
      <c r="E1507" s="81"/>
      <c r="F1507" s="82"/>
      <c r="G1507" s="59" t="s">
        <v>170</v>
      </c>
      <c r="H1507" s="60">
        <f>H1505+H1506</f>
        <v>13250</v>
      </c>
      <c r="I1507" s="60">
        <f>I1505+I1506</f>
        <v>13250</v>
      </c>
      <c r="J1507" s="60">
        <f>J1505+J1506</f>
        <v>0</v>
      </c>
      <c r="K1507" s="60">
        <f>K1505+K1506</f>
        <v>0</v>
      </c>
      <c r="L1507" s="60">
        <f>L1505+L1506</f>
        <v>0</v>
      </c>
    </row>
    <row r="1508" spans="1:12" ht="15.75">
      <c r="A1508" s="118" t="s">
        <v>51</v>
      </c>
      <c r="B1508" s="119"/>
      <c r="C1508" s="119"/>
      <c r="D1508" s="119"/>
      <c r="E1508" s="119"/>
      <c r="F1508" s="119"/>
      <c r="G1508" s="119"/>
      <c r="H1508" s="119"/>
      <c r="I1508" s="119"/>
      <c r="J1508" s="119"/>
      <c r="K1508" s="119"/>
      <c r="L1508" s="119"/>
    </row>
    <row r="1509" spans="1:12" ht="16.5" customHeight="1">
      <c r="A1509" s="116" t="s">
        <v>20</v>
      </c>
      <c r="B1509" s="117"/>
      <c r="C1509" s="117"/>
      <c r="D1509" s="117"/>
      <c r="E1509" s="117"/>
      <c r="F1509" s="117"/>
      <c r="G1509" s="117"/>
      <c r="H1509" s="117"/>
      <c r="I1509" s="117"/>
      <c r="J1509" s="117"/>
      <c r="K1509" s="117"/>
      <c r="L1509" s="117"/>
    </row>
    <row r="1510" spans="1:12" ht="16.5">
      <c r="A1510" s="83" t="s">
        <v>21</v>
      </c>
      <c r="B1510" s="84"/>
      <c r="C1510" s="84"/>
      <c r="D1510" s="84"/>
      <c r="E1510" s="84"/>
      <c r="F1510" s="84"/>
      <c r="G1510" s="84"/>
      <c r="H1510" s="84"/>
      <c r="I1510" s="84"/>
      <c r="J1510" s="84"/>
      <c r="K1510" s="84"/>
      <c r="L1510" s="85"/>
    </row>
    <row r="1511" spans="1:12" ht="12.75">
      <c r="A1511" s="98">
        <v>114</v>
      </c>
      <c r="B1511" s="98" t="s">
        <v>232</v>
      </c>
      <c r="C1511" s="86" t="s">
        <v>266</v>
      </c>
      <c r="D1511" s="86" t="s">
        <v>149</v>
      </c>
      <c r="E1511" s="86">
        <v>2008</v>
      </c>
      <c r="F1511" s="86">
        <v>2010</v>
      </c>
      <c r="G1511" s="27" t="s">
        <v>168</v>
      </c>
      <c r="H1511" s="28">
        <f>H1514+H1517+H1520</f>
        <v>9100</v>
      </c>
      <c r="I1511" s="28">
        <f>I1514+I1517+I1520</f>
        <v>9100</v>
      </c>
      <c r="J1511" s="28">
        <f>J1514+J1517+J1520</f>
        <v>0</v>
      </c>
      <c r="K1511" s="28">
        <f>K1514+K1517+K1520</f>
        <v>0</v>
      </c>
      <c r="L1511" s="28">
        <f>L1514+L1517+L1520</f>
        <v>0</v>
      </c>
    </row>
    <row r="1512" spans="1:12" ht="12.75">
      <c r="A1512" s="99"/>
      <c r="B1512" s="102"/>
      <c r="C1512" s="87"/>
      <c r="D1512" s="87"/>
      <c r="E1512" s="87"/>
      <c r="F1512" s="87"/>
      <c r="G1512" s="27" t="s">
        <v>169</v>
      </c>
      <c r="H1512" s="28">
        <f>I1512+J1512+K1512+L1512</f>
        <v>0</v>
      </c>
      <c r="I1512" s="28">
        <f>I1515+I1518+I1521</f>
        <v>0</v>
      </c>
      <c r="J1512" s="28">
        <f>J1515+J1518+J1521</f>
        <v>0</v>
      </c>
      <c r="K1512" s="28">
        <f>K1515+K1518+K1521</f>
        <v>0</v>
      </c>
      <c r="L1512" s="28">
        <f>L1515+L1518+L1521</f>
        <v>0</v>
      </c>
    </row>
    <row r="1513" spans="1:12" ht="12.75">
      <c r="A1513" s="100"/>
      <c r="B1513" s="103"/>
      <c r="C1513" s="88"/>
      <c r="D1513" s="88"/>
      <c r="E1513" s="88"/>
      <c r="F1513" s="88"/>
      <c r="G1513" s="57" t="s">
        <v>170</v>
      </c>
      <c r="H1513" s="58">
        <f>H1511+H1512</f>
        <v>9100</v>
      </c>
      <c r="I1513" s="58">
        <f>I1511+I1512</f>
        <v>9100</v>
      </c>
      <c r="J1513" s="58">
        <f>J1511+J1512</f>
        <v>0</v>
      </c>
      <c r="K1513" s="58">
        <f>K1511+K1512</f>
        <v>0</v>
      </c>
      <c r="L1513" s="58">
        <f>L1511+L1512</f>
        <v>0</v>
      </c>
    </row>
    <row r="1514" spans="1:12" ht="12.75">
      <c r="A1514" s="74" t="s">
        <v>177</v>
      </c>
      <c r="B1514" s="75"/>
      <c r="C1514" s="75"/>
      <c r="D1514" s="75"/>
      <c r="E1514" s="75"/>
      <c r="F1514" s="76"/>
      <c r="G1514" s="27" t="s">
        <v>168</v>
      </c>
      <c r="H1514" s="28">
        <f>I1514+J1514+K1514+L1514</f>
        <v>100</v>
      </c>
      <c r="I1514" s="28">
        <v>100</v>
      </c>
      <c r="J1514" s="28"/>
      <c r="K1514" s="28"/>
      <c r="L1514" s="28"/>
    </row>
    <row r="1515" spans="1:12" ht="12.75">
      <c r="A1515" s="77"/>
      <c r="B1515" s="78"/>
      <c r="C1515" s="78"/>
      <c r="D1515" s="78"/>
      <c r="E1515" s="78"/>
      <c r="F1515" s="79"/>
      <c r="G1515" s="27" t="s">
        <v>169</v>
      </c>
      <c r="H1515" s="28">
        <f>I1515+J1515+K1515+L1515</f>
        <v>0</v>
      </c>
      <c r="I1515" s="28"/>
      <c r="J1515" s="28"/>
      <c r="K1515" s="28"/>
      <c r="L1515" s="28"/>
    </row>
    <row r="1516" spans="1:12" ht="12.75">
      <c r="A1516" s="80"/>
      <c r="B1516" s="81"/>
      <c r="C1516" s="81"/>
      <c r="D1516" s="81"/>
      <c r="E1516" s="81"/>
      <c r="F1516" s="82"/>
      <c r="G1516" s="59" t="s">
        <v>170</v>
      </c>
      <c r="H1516" s="60">
        <f>H1514+H1515</f>
        <v>100</v>
      </c>
      <c r="I1516" s="60">
        <f>I1514+I1515</f>
        <v>100</v>
      </c>
      <c r="J1516" s="60">
        <f>J1514+J1515</f>
        <v>0</v>
      </c>
      <c r="K1516" s="60">
        <f>K1514+K1515</f>
        <v>0</v>
      </c>
      <c r="L1516" s="60">
        <f>L1514+L1515</f>
        <v>0</v>
      </c>
    </row>
    <row r="1517" spans="1:12" ht="12.75">
      <c r="A1517" s="74" t="s">
        <v>176</v>
      </c>
      <c r="B1517" s="75"/>
      <c r="C1517" s="75"/>
      <c r="D1517" s="75"/>
      <c r="E1517" s="75"/>
      <c r="F1517" s="76"/>
      <c r="G1517" s="27" t="s">
        <v>168</v>
      </c>
      <c r="H1517" s="28">
        <f>I1517+J1517+K1517+L1517</f>
        <v>3500</v>
      </c>
      <c r="I1517" s="28">
        <v>3500</v>
      </c>
      <c r="J1517" s="28"/>
      <c r="K1517" s="28"/>
      <c r="L1517" s="28"/>
    </row>
    <row r="1518" spans="1:12" ht="12.75">
      <c r="A1518" s="77"/>
      <c r="B1518" s="78"/>
      <c r="C1518" s="78"/>
      <c r="D1518" s="78"/>
      <c r="E1518" s="78"/>
      <c r="F1518" s="79"/>
      <c r="G1518" s="27" t="s">
        <v>169</v>
      </c>
      <c r="H1518" s="28">
        <f>I1518+J1518+K1518+L1518</f>
        <v>0</v>
      </c>
      <c r="I1518" s="28"/>
      <c r="J1518" s="28"/>
      <c r="K1518" s="28"/>
      <c r="L1518" s="28"/>
    </row>
    <row r="1519" spans="1:12" ht="12.75">
      <c r="A1519" s="80"/>
      <c r="B1519" s="81"/>
      <c r="C1519" s="81"/>
      <c r="D1519" s="81"/>
      <c r="E1519" s="81"/>
      <c r="F1519" s="82"/>
      <c r="G1519" s="59" t="s">
        <v>170</v>
      </c>
      <c r="H1519" s="60">
        <f>H1517+H1518</f>
        <v>3500</v>
      </c>
      <c r="I1519" s="60">
        <f>I1517+I1518</f>
        <v>3500</v>
      </c>
      <c r="J1519" s="60">
        <f>J1517+J1518</f>
        <v>0</v>
      </c>
      <c r="K1519" s="60">
        <f>K1517+K1518</f>
        <v>0</v>
      </c>
      <c r="L1519" s="60">
        <f>L1517+L1518</f>
        <v>0</v>
      </c>
    </row>
    <row r="1520" spans="1:12" ht="12.75">
      <c r="A1520" s="74" t="s">
        <v>171</v>
      </c>
      <c r="B1520" s="75"/>
      <c r="C1520" s="75"/>
      <c r="D1520" s="75"/>
      <c r="E1520" s="75"/>
      <c r="F1520" s="76"/>
      <c r="G1520" s="27" t="s">
        <v>168</v>
      </c>
      <c r="H1520" s="28">
        <f>I1520+J1520+K1520+L1520</f>
        <v>5500</v>
      </c>
      <c r="I1520" s="28">
        <v>5500</v>
      </c>
      <c r="J1520" s="28"/>
      <c r="K1520" s="28"/>
      <c r="L1520" s="28"/>
    </row>
    <row r="1521" spans="1:12" ht="12.75">
      <c r="A1521" s="77"/>
      <c r="B1521" s="78"/>
      <c r="C1521" s="78"/>
      <c r="D1521" s="78"/>
      <c r="E1521" s="78"/>
      <c r="F1521" s="79"/>
      <c r="G1521" s="27" t="s">
        <v>169</v>
      </c>
      <c r="H1521" s="28">
        <f>I1521+J1521+K1521+L1521</f>
        <v>0</v>
      </c>
      <c r="I1521" s="28"/>
      <c r="J1521" s="28"/>
      <c r="K1521" s="28"/>
      <c r="L1521" s="28"/>
    </row>
    <row r="1522" spans="1:12" ht="12.75">
      <c r="A1522" s="80"/>
      <c r="B1522" s="81"/>
      <c r="C1522" s="81"/>
      <c r="D1522" s="81"/>
      <c r="E1522" s="81"/>
      <c r="F1522" s="82"/>
      <c r="G1522" s="59" t="s">
        <v>170</v>
      </c>
      <c r="H1522" s="60">
        <f>H1520+H1521</f>
        <v>5500</v>
      </c>
      <c r="I1522" s="60">
        <f>I1520+I1521</f>
        <v>5500</v>
      </c>
      <c r="J1522" s="60">
        <f>J1520+J1521</f>
        <v>0</v>
      </c>
      <c r="K1522" s="60">
        <f>K1520+K1521</f>
        <v>0</v>
      </c>
      <c r="L1522" s="60">
        <f>L1520+L1521</f>
        <v>0</v>
      </c>
    </row>
    <row r="1523" spans="1:12" ht="12.75">
      <c r="A1523" s="89" t="s">
        <v>22</v>
      </c>
      <c r="B1523" s="90"/>
      <c r="C1523" s="91"/>
      <c r="D1523" s="86" t="s">
        <v>149</v>
      </c>
      <c r="E1523" s="86">
        <v>2008</v>
      </c>
      <c r="F1523" s="86">
        <v>2010</v>
      </c>
      <c r="G1523" s="27" t="s">
        <v>168</v>
      </c>
      <c r="H1523" s="28">
        <f>H1526+H1529+H1532</f>
        <v>9100</v>
      </c>
      <c r="I1523" s="28">
        <f>I1526+I1529+I1532</f>
        <v>9100</v>
      </c>
      <c r="J1523" s="28">
        <f>J1526+J1529+J1532</f>
        <v>0</v>
      </c>
      <c r="K1523" s="28">
        <f>K1526+K1529+K1532</f>
        <v>0</v>
      </c>
      <c r="L1523" s="28">
        <f>L1526+L1529+L1532</f>
        <v>0</v>
      </c>
    </row>
    <row r="1524" spans="1:12" ht="12.75">
      <c r="A1524" s="92"/>
      <c r="B1524" s="93"/>
      <c r="C1524" s="94"/>
      <c r="D1524" s="87"/>
      <c r="E1524" s="87"/>
      <c r="F1524" s="87"/>
      <c r="G1524" s="27" t="s">
        <v>169</v>
      </c>
      <c r="H1524" s="28">
        <f>I1524+J1524+K1524+L1524</f>
        <v>0</v>
      </c>
      <c r="I1524" s="28">
        <f>I1527+I1530+I1533</f>
        <v>0</v>
      </c>
      <c r="J1524" s="28">
        <f>J1527+J1530+J1533</f>
        <v>0</v>
      </c>
      <c r="K1524" s="28">
        <f>K1527+K1530+K1533</f>
        <v>0</v>
      </c>
      <c r="L1524" s="28">
        <f>L1527+L1530+L1533</f>
        <v>0</v>
      </c>
    </row>
    <row r="1525" spans="1:12" ht="12.75">
      <c r="A1525" s="95"/>
      <c r="B1525" s="96"/>
      <c r="C1525" s="97"/>
      <c r="D1525" s="88"/>
      <c r="E1525" s="88"/>
      <c r="F1525" s="88"/>
      <c r="G1525" s="57" t="s">
        <v>170</v>
      </c>
      <c r="H1525" s="58">
        <f>H1523+H1524</f>
        <v>9100</v>
      </c>
      <c r="I1525" s="58">
        <f>I1523+I1524</f>
        <v>9100</v>
      </c>
      <c r="J1525" s="58">
        <f>J1523+J1524</f>
        <v>0</v>
      </c>
      <c r="K1525" s="58">
        <f>K1523+K1524</f>
        <v>0</v>
      </c>
      <c r="L1525" s="58">
        <f>L1523+L1524</f>
        <v>0</v>
      </c>
    </row>
    <row r="1526" spans="1:12" ht="12.75">
      <c r="A1526" s="74" t="s">
        <v>177</v>
      </c>
      <c r="B1526" s="75"/>
      <c r="C1526" s="75"/>
      <c r="D1526" s="75"/>
      <c r="E1526" s="75"/>
      <c r="F1526" s="76"/>
      <c r="G1526" s="27" t="s">
        <v>168</v>
      </c>
      <c r="H1526" s="28">
        <f>I1526+J1526+K1526+L1526</f>
        <v>100</v>
      </c>
      <c r="I1526" s="28">
        <f aca="true" t="shared" si="123" ref="I1526:L1527">I1514</f>
        <v>100</v>
      </c>
      <c r="J1526" s="28">
        <f t="shared" si="123"/>
        <v>0</v>
      </c>
      <c r="K1526" s="28">
        <f t="shared" si="123"/>
        <v>0</v>
      </c>
      <c r="L1526" s="28">
        <f t="shared" si="123"/>
        <v>0</v>
      </c>
    </row>
    <row r="1527" spans="1:12" ht="12.75">
      <c r="A1527" s="77"/>
      <c r="B1527" s="78"/>
      <c r="C1527" s="78"/>
      <c r="D1527" s="78"/>
      <c r="E1527" s="78"/>
      <c r="F1527" s="79"/>
      <c r="G1527" s="27" t="s">
        <v>169</v>
      </c>
      <c r="H1527" s="28">
        <f>I1527+J1527+K1527+L1527</f>
        <v>0</v>
      </c>
      <c r="I1527" s="28">
        <f t="shared" si="123"/>
        <v>0</v>
      </c>
      <c r="J1527" s="28">
        <f t="shared" si="123"/>
        <v>0</v>
      </c>
      <c r="K1527" s="28">
        <f t="shared" si="123"/>
        <v>0</v>
      </c>
      <c r="L1527" s="28">
        <f t="shared" si="123"/>
        <v>0</v>
      </c>
    </row>
    <row r="1528" spans="1:12" ht="12.75">
      <c r="A1528" s="80"/>
      <c r="B1528" s="81"/>
      <c r="C1528" s="81"/>
      <c r="D1528" s="81"/>
      <c r="E1528" s="81"/>
      <c r="F1528" s="82"/>
      <c r="G1528" s="59" t="s">
        <v>170</v>
      </c>
      <c r="H1528" s="60">
        <f>H1526+H1527</f>
        <v>100</v>
      </c>
      <c r="I1528" s="60">
        <f>I1526+I1527</f>
        <v>100</v>
      </c>
      <c r="J1528" s="60">
        <f>J1526+J1527</f>
        <v>0</v>
      </c>
      <c r="K1528" s="60">
        <f>K1526+K1527</f>
        <v>0</v>
      </c>
      <c r="L1528" s="60">
        <f>L1526+L1527</f>
        <v>0</v>
      </c>
    </row>
    <row r="1529" spans="1:12" ht="12.75">
      <c r="A1529" s="74" t="s">
        <v>176</v>
      </c>
      <c r="B1529" s="75"/>
      <c r="C1529" s="75"/>
      <c r="D1529" s="75"/>
      <c r="E1529" s="75"/>
      <c r="F1529" s="76"/>
      <c r="G1529" s="27" t="s">
        <v>168</v>
      </c>
      <c r="H1529" s="28">
        <f>I1529+J1529+K1529+L1529</f>
        <v>3500</v>
      </c>
      <c r="I1529" s="28">
        <f aca="true" t="shared" si="124" ref="I1529:L1530">I1517</f>
        <v>3500</v>
      </c>
      <c r="J1529" s="28">
        <f t="shared" si="124"/>
        <v>0</v>
      </c>
      <c r="K1529" s="28">
        <f t="shared" si="124"/>
        <v>0</v>
      </c>
      <c r="L1529" s="28">
        <f t="shared" si="124"/>
        <v>0</v>
      </c>
    </row>
    <row r="1530" spans="1:12" ht="12.75">
      <c r="A1530" s="77"/>
      <c r="B1530" s="78"/>
      <c r="C1530" s="78"/>
      <c r="D1530" s="78"/>
      <c r="E1530" s="78"/>
      <c r="F1530" s="79"/>
      <c r="G1530" s="27" t="s">
        <v>169</v>
      </c>
      <c r="H1530" s="28">
        <f>I1530+J1530+K1530+L1530</f>
        <v>0</v>
      </c>
      <c r="I1530" s="28">
        <f t="shared" si="124"/>
        <v>0</v>
      </c>
      <c r="J1530" s="28">
        <f t="shared" si="124"/>
        <v>0</v>
      </c>
      <c r="K1530" s="28">
        <f t="shared" si="124"/>
        <v>0</v>
      </c>
      <c r="L1530" s="28">
        <f t="shared" si="124"/>
        <v>0</v>
      </c>
    </row>
    <row r="1531" spans="1:12" ht="12.75">
      <c r="A1531" s="80"/>
      <c r="B1531" s="81"/>
      <c r="C1531" s="81"/>
      <c r="D1531" s="81"/>
      <c r="E1531" s="81"/>
      <c r="F1531" s="82"/>
      <c r="G1531" s="59" t="s">
        <v>170</v>
      </c>
      <c r="H1531" s="60">
        <f>H1529+H1530</f>
        <v>3500</v>
      </c>
      <c r="I1531" s="60">
        <f>I1529+I1530</f>
        <v>3500</v>
      </c>
      <c r="J1531" s="60">
        <f>J1529+J1530</f>
        <v>0</v>
      </c>
      <c r="K1531" s="60">
        <f>K1529+K1530</f>
        <v>0</v>
      </c>
      <c r="L1531" s="60">
        <f>L1529+L1530</f>
        <v>0</v>
      </c>
    </row>
    <row r="1532" spans="1:12" ht="12.75">
      <c r="A1532" s="74" t="s">
        <v>171</v>
      </c>
      <c r="B1532" s="75"/>
      <c r="C1532" s="75"/>
      <c r="D1532" s="75"/>
      <c r="E1532" s="75"/>
      <c r="F1532" s="76"/>
      <c r="G1532" s="27" t="s">
        <v>168</v>
      </c>
      <c r="H1532" s="28">
        <f>I1532+J1532+K1532+L1532</f>
        <v>5500</v>
      </c>
      <c r="I1532" s="28">
        <f aca="true" t="shared" si="125" ref="I1532:L1533">I1520</f>
        <v>5500</v>
      </c>
      <c r="J1532" s="28">
        <f t="shared" si="125"/>
        <v>0</v>
      </c>
      <c r="K1532" s="28">
        <f t="shared" si="125"/>
        <v>0</v>
      </c>
      <c r="L1532" s="28">
        <f t="shared" si="125"/>
        <v>0</v>
      </c>
    </row>
    <row r="1533" spans="1:12" ht="12.75">
      <c r="A1533" s="77"/>
      <c r="B1533" s="78"/>
      <c r="C1533" s="78"/>
      <c r="D1533" s="78"/>
      <c r="E1533" s="78"/>
      <c r="F1533" s="79"/>
      <c r="G1533" s="27" t="s">
        <v>169</v>
      </c>
      <c r="H1533" s="28">
        <f>I1533+J1533+K1533+L1533</f>
        <v>0</v>
      </c>
      <c r="I1533" s="28">
        <f t="shared" si="125"/>
        <v>0</v>
      </c>
      <c r="J1533" s="28">
        <f t="shared" si="125"/>
        <v>0</v>
      </c>
      <c r="K1533" s="28">
        <f t="shared" si="125"/>
        <v>0</v>
      </c>
      <c r="L1533" s="28">
        <f t="shared" si="125"/>
        <v>0</v>
      </c>
    </row>
    <row r="1534" spans="1:12" ht="12.75">
      <c r="A1534" s="80"/>
      <c r="B1534" s="81"/>
      <c r="C1534" s="81"/>
      <c r="D1534" s="81"/>
      <c r="E1534" s="81"/>
      <c r="F1534" s="82"/>
      <c r="G1534" s="59" t="s">
        <v>170</v>
      </c>
      <c r="H1534" s="60">
        <f>H1532+H1533</f>
        <v>5500</v>
      </c>
      <c r="I1534" s="60">
        <f>I1532+I1533</f>
        <v>5500</v>
      </c>
      <c r="J1534" s="60">
        <f>J1532+J1533</f>
        <v>0</v>
      </c>
      <c r="K1534" s="60">
        <f>K1532+K1533</f>
        <v>0</v>
      </c>
      <c r="L1534" s="60">
        <f>L1532+L1533</f>
        <v>0</v>
      </c>
    </row>
    <row r="1535" spans="1:12" ht="12.75">
      <c r="A1535" s="89" t="s">
        <v>179</v>
      </c>
      <c r="B1535" s="90"/>
      <c r="C1535" s="91"/>
      <c r="D1535" s="86" t="s">
        <v>149</v>
      </c>
      <c r="E1535" s="86">
        <v>2008</v>
      </c>
      <c r="F1535" s="86">
        <v>2010</v>
      </c>
      <c r="G1535" s="27" t="s">
        <v>168</v>
      </c>
      <c r="H1535" s="28">
        <f>H1538+H1541+H1544</f>
        <v>9100</v>
      </c>
      <c r="I1535" s="28">
        <f>I1538+I1541+I1544</f>
        <v>9100</v>
      </c>
      <c r="J1535" s="28">
        <f>J1538+J1541+J1544</f>
        <v>0</v>
      </c>
      <c r="K1535" s="28">
        <f>K1538+K1541+K1544</f>
        <v>0</v>
      </c>
      <c r="L1535" s="28">
        <f>L1538+L1541+L1544</f>
        <v>0</v>
      </c>
    </row>
    <row r="1536" spans="1:12" ht="12.75">
      <c r="A1536" s="92"/>
      <c r="B1536" s="93"/>
      <c r="C1536" s="94"/>
      <c r="D1536" s="87"/>
      <c r="E1536" s="87"/>
      <c r="F1536" s="87"/>
      <c r="G1536" s="27" t="s">
        <v>169</v>
      </c>
      <c r="H1536" s="28">
        <f>I1536+J1536+K1536+L1536</f>
        <v>0</v>
      </c>
      <c r="I1536" s="28">
        <f>I1539+I1542+I1545</f>
        <v>0</v>
      </c>
      <c r="J1536" s="28">
        <f>J1539+J1542+J1545</f>
        <v>0</v>
      </c>
      <c r="K1536" s="28">
        <f>K1539+K1542+K1545</f>
        <v>0</v>
      </c>
      <c r="L1536" s="28">
        <f>L1539+L1542+L1545</f>
        <v>0</v>
      </c>
    </row>
    <row r="1537" spans="1:12" ht="12.75">
      <c r="A1537" s="95"/>
      <c r="B1537" s="96"/>
      <c r="C1537" s="97"/>
      <c r="D1537" s="88"/>
      <c r="E1537" s="88"/>
      <c r="F1537" s="88"/>
      <c r="G1537" s="57" t="s">
        <v>170</v>
      </c>
      <c r="H1537" s="58">
        <f>H1535+H1536</f>
        <v>9100</v>
      </c>
      <c r="I1537" s="58">
        <f>I1535+I1536</f>
        <v>9100</v>
      </c>
      <c r="J1537" s="58">
        <f>J1535+J1536</f>
        <v>0</v>
      </c>
      <c r="K1537" s="58">
        <f>K1535+K1536</f>
        <v>0</v>
      </c>
      <c r="L1537" s="58">
        <f>L1535+L1536</f>
        <v>0</v>
      </c>
    </row>
    <row r="1538" spans="1:12" ht="12.75">
      <c r="A1538" s="74" t="s">
        <v>177</v>
      </c>
      <c r="B1538" s="75"/>
      <c r="C1538" s="75"/>
      <c r="D1538" s="75"/>
      <c r="E1538" s="75"/>
      <c r="F1538" s="76"/>
      <c r="G1538" s="27" t="s">
        <v>168</v>
      </c>
      <c r="H1538" s="28">
        <f>I1538+J1538+K1538+L1538</f>
        <v>100</v>
      </c>
      <c r="I1538" s="28">
        <f aca="true" t="shared" si="126" ref="I1538:L1539">I1526</f>
        <v>100</v>
      </c>
      <c r="J1538" s="28">
        <f t="shared" si="126"/>
        <v>0</v>
      </c>
      <c r="K1538" s="28">
        <f t="shared" si="126"/>
        <v>0</v>
      </c>
      <c r="L1538" s="28">
        <f t="shared" si="126"/>
        <v>0</v>
      </c>
    </row>
    <row r="1539" spans="1:12" ht="12.75">
      <c r="A1539" s="77"/>
      <c r="B1539" s="78"/>
      <c r="C1539" s="78"/>
      <c r="D1539" s="78"/>
      <c r="E1539" s="78"/>
      <c r="F1539" s="79"/>
      <c r="G1539" s="27" t="s">
        <v>169</v>
      </c>
      <c r="H1539" s="28">
        <f>I1539+J1539+K1539+L1539</f>
        <v>0</v>
      </c>
      <c r="I1539" s="28">
        <f t="shared" si="126"/>
        <v>0</v>
      </c>
      <c r="J1539" s="28">
        <f t="shared" si="126"/>
        <v>0</v>
      </c>
      <c r="K1539" s="28">
        <f t="shared" si="126"/>
        <v>0</v>
      </c>
      <c r="L1539" s="28">
        <f t="shared" si="126"/>
        <v>0</v>
      </c>
    </row>
    <row r="1540" spans="1:12" ht="12.75">
      <c r="A1540" s="80"/>
      <c r="B1540" s="81"/>
      <c r="C1540" s="81"/>
      <c r="D1540" s="81"/>
      <c r="E1540" s="81"/>
      <c r="F1540" s="82"/>
      <c r="G1540" s="59" t="s">
        <v>170</v>
      </c>
      <c r="H1540" s="60">
        <f>H1538+H1539</f>
        <v>100</v>
      </c>
      <c r="I1540" s="60">
        <f>I1538+I1539</f>
        <v>100</v>
      </c>
      <c r="J1540" s="60">
        <f>J1538+J1539</f>
        <v>0</v>
      </c>
      <c r="K1540" s="60">
        <f>K1538+K1539</f>
        <v>0</v>
      </c>
      <c r="L1540" s="60">
        <f>L1538+L1539</f>
        <v>0</v>
      </c>
    </row>
    <row r="1541" spans="1:12" ht="12.75">
      <c r="A1541" s="74" t="s">
        <v>176</v>
      </c>
      <c r="B1541" s="75"/>
      <c r="C1541" s="75"/>
      <c r="D1541" s="75"/>
      <c r="E1541" s="75"/>
      <c r="F1541" s="76"/>
      <c r="G1541" s="27" t="s">
        <v>168</v>
      </c>
      <c r="H1541" s="28">
        <f>I1541+J1541+K1541+L1541</f>
        <v>3500</v>
      </c>
      <c r="I1541" s="28">
        <f aca="true" t="shared" si="127" ref="I1541:L1542">I1529</f>
        <v>3500</v>
      </c>
      <c r="J1541" s="28">
        <f t="shared" si="127"/>
        <v>0</v>
      </c>
      <c r="K1541" s="28">
        <f t="shared" si="127"/>
        <v>0</v>
      </c>
      <c r="L1541" s="28">
        <f t="shared" si="127"/>
        <v>0</v>
      </c>
    </row>
    <row r="1542" spans="1:12" ht="12.75">
      <c r="A1542" s="77"/>
      <c r="B1542" s="78"/>
      <c r="C1542" s="78"/>
      <c r="D1542" s="78"/>
      <c r="E1542" s="78"/>
      <c r="F1542" s="79"/>
      <c r="G1542" s="27" t="s">
        <v>169</v>
      </c>
      <c r="H1542" s="28">
        <f>I1542+J1542+K1542+L1542</f>
        <v>0</v>
      </c>
      <c r="I1542" s="28">
        <f t="shared" si="127"/>
        <v>0</v>
      </c>
      <c r="J1542" s="28">
        <f t="shared" si="127"/>
        <v>0</v>
      </c>
      <c r="K1542" s="28">
        <f t="shared" si="127"/>
        <v>0</v>
      </c>
      <c r="L1542" s="28">
        <f t="shared" si="127"/>
        <v>0</v>
      </c>
    </row>
    <row r="1543" spans="1:12" ht="12.75">
      <c r="A1543" s="80"/>
      <c r="B1543" s="81"/>
      <c r="C1543" s="81"/>
      <c r="D1543" s="81"/>
      <c r="E1543" s="81"/>
      <c r="F1543" s="82"/>
      <c r="G1543" s="59" t="s">
        <v>170</v>
      </c>
      <c r="H1543" s="60">
        <f>H1541+H1542</f>
        <v>3500</v>
      </c>
      <c r="I1543" s="60">
        <f>I1541+I1542</f>
        <v>3500</v>
      </c>
      <c r="J1543" s="60">
        <f>J1541+J1542</f>
        <v>0</v>
      </c>
      <c r="K1543" s="60">
        <f>K1541+K1542</f>
        <v>0</v>
      </c>
      <c r="L1543" s="60">
        <f>L1541+L1542</f>
        <v>0</v>
      </c>
    </row>
    <row r="1544" spans="1:12" ht="12.75">
      <c r="A1544" s="74" t="s">
        <v>171</v>
      </c>
      <c r="B1544" s="75"/>
      <c r="C1544" s="75"/>
      <c r="D1544" s="75"/>
      <c r="E1544" s="75"/>
      <c r="F1544" s="76"/>
      <c r="G1544" s="27" t="s">
        <v>168</v>
      </c>
      <c r="H1544" s="28">
        <f>I1544+J1544+K1544+L1544</f>
        <v>5500</v>
      </c>
      <c r="I1544" s="28">
        <f aca="true" t="shared" si="128" ref="I1544:L1545">I1532</f>
        <v>5500</v>
      </c>
      <c r="J1544" s="28">
        <f t="shared" si="128"/>
        <v>0</v>
      </c>
      <c r="K1544" s="28">
        <f t="shared" si="128"/>
        <v>0</v>
      </c>
      <c r="L1544" s="28">
        <f t="shared" si="128"/>
        <v>0</v>
      </c>
    </row>
    <row r="1545" spans="1:12" ht="12.75">
      <c r="A1545" s="77"/>
      <c r="B1545" s="78"/>
      <c r="C1545" s="78"/>
      <c r="D1545" s="78"/>
      <c r="E1545" s="78"/>
      <c r="F1545" s="79"/>
      <c r="G1545" s="27" t="s">
        <v>169</v>
      </c>
      <c r="H1545" s="28">
        <f>I1545+J1545+K1545+L1545</f>
        <v>0</v>
      </c>
      <c r="I1545" s="28">
        <f t="shared" si="128"/>
        <v>0</v>
      </c>
      <c r="J1545" s="28">
        <f t="shared" si="128"/>
        <v>0</v>
      </c>
      <c r="K1545" s="28">
        <f t="shared" si="128"/>
        <v>0</v>
      </c>
      <c r="L1545" s="28">
        <f t="shared" si="128"/>
        <v>0</v>
      </c>
    </row>
    <row r="1546" spans="1:12" ht="12.75">
      <c r="A1546" s="80"/>
      <c r="B1546" s="81"/>
      <c r="C1546" s="81"/>
      <c r="D1546" s="81"/>
      <c r="E1546" s="81"/>
      <c r="F1546" s="82"/>
      <c r="G1546" s="59" t="s">
        <v>170</v>
      </c>
      <c r="H1546" s="60">
        <f>H1544+H1545</f>
        <v>5500</v>
      </c>
      <c r="I1546" s="60">
        <f>I1544+I1545</f>
        <v>5500</v>
      </c>
      <c r="J1546" s="60">
        <f>J1544+J1545</f>
        <v>0</v>
      </c>
      <c r="K1546" s="60">
        <f>K1544+K1545</f>
        <v>0</v>
      </c>
      <c r="L1546" s="60">
        <f>L1544+L1545</f>
        <v>0</v>
      </c>
    </row>
    <row r="1547" spans="1:12" ht="15.75">
      <c r="A1547" s="118" t="s">
        <v>44</v>
      </c>
      <c r="B1547" s="119"/>
      <c r="C1547" s="119"/>
      <c r="D1547" s="119"/>
      <c r="E1547" s="119"/>
      <c r="F1547" s="119"/>
      <c r="G1547" s="119"/>
      <c r="H1547" s="119"/>
      <c r="I1547" s="119"/>
      <c r="J1547" s="119"/>
      <c r="K1547" s="119"/>
      <c r="L1547" s="119"/>
    </row>
    <row r="1548" spans="1:12" ht="16.5">
      <c r="A1548" s="116" t="s">
        <v>234</v>
      </c>
      <c r="B1548" s="117"/>
      <c r="C1548" s="117"/>
      <c r="D1548" s="117"/>
      <c r="E1548" s="117"/>
      <c r="F1548" s="117"/>
      <c r="G1548" s="117"/>
      <c r="H1548" s="117"/>
      <c r="I1548" s="117"/>
      <c r="J1548" s="117"/>
      <c r="K1548" s="117"/>
      <c r="L1548" s="117"/>
    </row>
    <row r="1549" spans="1:12" ht="16.5">
      <c r="A1549" s="83" t="s">
        <v>2</v>
      </c>
      <c r="B1549" s="84"/>
      <c r="C1549" s="84"/>
      <c r="D1549" s="84"/>
      <c r="E1549" s="84"/>
      <c r="F1549" s="84"/>
      <c r="G1549" s="84"/>
      <c r="H1549" s="84"/>
      <c r="I1549" s="84"/>
      <c r="J1549" s="84"/>
      <c r="K1549" s="84"/>
      <c r="L1549" s="85"/>
    </row>
    <row r="1550" spans="1:12" ht="12.75">
      <c r="A1550" s="98">
        <v>115</v>
      </c>
      <c r="B1550" s="98" t="s">
        <v>235</v>
      </c>
      <c r="C1550" s="86" t="s">
        <v>264</v>
      </c>
      <c r="D1550" s="86" t="s">
        <v>149</v>
      </c>
      <c r="E1550" s="86">
        <v>2008</v>
      </c>
      <c r="F1550" s="86">
        <v>2010</v>
      </c>
      <c r="G1550" s="27" t="s">
        <v>168</v>
      </c>
      <c r="H1550" s="28">
        <f>H1553+H1556</f>
        <v>200</v>
      </c>
      <c r="I1550" s="28">
        <f>I1553+I1556</f>
        <v>200</v>
      </c>
      <c r="J1550" s="28">
        <f>J1553+J1556</f>
        <v>0</v>
      </c>
      <c r="K1550" s="28">
        <f>K1553+K1556</f>
        <v>0</v>
      </c>
      <c r="L1550" s="28">
        <f>L1553+L1556</f>
        <v>0</v>
      </c>
    </row>
    <row r="1551" spans="1:12" ht="12.75">
      <c r="A1551" s="99"/>
      <c r="B1551" s="102"/>
      <c r="C1551" s="87"/>
      <c r="D1551" s="87"/>
      <c r="E1551" s="87"/>
      <c r="F1551" s="87"/>
      <c r="G1551" s="27" t="s">
        <v>169</v>
      </c>
      <c r="H1551" s="28">
        <f>I1551+J1551+K1551+L1551</f>
        <v>720</v>
      </c>
      <c r="I1551" s="28">
        <f>I1554+I1557</f>
        <v>720</v>
      </c>
      <c r="J1551" s="28">
        <f>J1554+J1557</f>
        <v>0</v>
      </c>
      <c r="K1551" s="28">
        <f>K1554+K1557</f>
        <v>0</v>
      </c>
      <c r="L1551" s="28">
        <f>L1554+L1557</f>
        <v>0</v>
      </c>
    </row>
    <row r="1552" spans="1:12" ht="12.75">
      <c r="A1552" s="100"/>
      <c r="B1552" s="103"/>
      <c r="C1552" s="88"/>
      <c r="D1552" s="88"/>
      <c r="E1552" s="88"/>
      <c r="F1552" s="88"/>
      <c r="G1552" s="57" t="s">
        <v>170</v>
      </c>
      <c r="H1552" s="58">
        <f>H1550+H1551</f>
        <v>920</v>
      </c>
      <c r="I1552" s="58">
        <f>I1550+I1551</f>
        <v>920</v>
      </c>
      <c r="J1552" s="58">
        <f>J1550+J1551</f>
        <v>0</v>
      </c>
      <c r="K1552" s="58">
        <f>K1550+K1551</f>
        <v>0</v>
      </c>
      <c r="L1552" s="58">
        <f>L1550+L1551</f>
        <v>0</v>
      </c>
    </row>
    <row r="1553" spans="1:12" ht="12.75">
      <c r="A1553" s="74" t="s">
        <v>177</v>
      </c>
      <c r="B1553" s="75"/>
      <c r="C1553" s="75"/>
      <c r="D1553" s="75"/>
      <c r="E1553" s="75"/>
      <c r="F1553" s="76"/>
      <c r="G1553" s="27" t="s">
        <v>168</v>
      </c>
      <c r="H1553" s="28">
        <f>I1553+J1553+K1553+L1553</f>
        <v>200</v>
      </c>
      <c r="I1553" s="28">
        <v>200</v>
      </c>
      <c r="J1553" s="28"/>
      <c r="K1553" s="28"/>
      <c r="L1553" s="28"/>
    </row>
    <row r="1554" spans="1:12" ht="12.75">
      <c r="A1554" s="77"/>
      <c r="B1554" s="78"/>
      <c r="C1554" s="78"/>
      <c r="D1554" s="78"/>
      <c r="E1554" s="78"/>
      <c r="F1554" s="79"/>
      <c r="G1554" s="27" t="s">
        <v>169</v>
      </c>
      <c r="H1554" s="28">
        <f>I1554+J1554+K1554+L1554</f>
        <v>220</v>
      </c>
      <c r="I1554" s="28">
        <v>220</v>
      </c>
      <c r="J1554" s="28"/>
      <c r="K1554" s="28"/>
      <c r="L1554" s="28"/>
    </row>
    <row r="1555" spans="1:12" ht="12.75">
      <c r="A1555" s="80"/>
      <c r="B1555" s="81"/>
      <c r="C1555" s="81"/>
      <c r="D1555" s="81"/>
      <c r="E1555" s="81"/>
      <c r="F1555" s="82"/>
      <c r="G1555" s="59" t="s">
        <v>170</v>
      </c>
      <c r="H1555" s="60">
        <f>H1553+H1554</f>
        <v>420</v>
      </c>
      <c r="I1555" s="60">
        <f>I1553+I1554</f>
        <v>420</v>
      </c>
      <c r="J1555" s="60">
        <f>J1553+J1554</f>
        <v>0</v>
      </c>
      <c r="K1555" s="60">
        <f>K1553+K1554</f>
        <v>0</v>
      </c>
      <c r="L1555" s="60">
        <f>L1553+L1554</f>
        <v>0</v>
      </c>
    </row>
    <row r="1556" spans="1:12" ht="12.75">
      <c r="A1556" s="74" t="s">
        <v>176</v>
      </c>
      <c r="B1556" s="75"/>
      <c r="C1556" s="75"/>
      <c r="D1556" s="75"/>
      <c r="E1556" s="75"/>
      <c r="F1556" s="76"/>
      <c r="G1556" s="27" t="s">
        <v>168</v>
      </c>
      <c r="H1556" s="28">
        <f>I1556+J1556+K1556+L1556</f>
        <v>0</v>
      </c>
      <c r="I1556" s="28">
        <v>0</v>
      </c>
      <c r="J1556" s="28"/>
      <c r="K1556" s="28"/>
      <c r="L1556" s="28"/>
    </row>
    <row r="1557" spans="1:12" ht="12.75">
      <c r="A1557" s="77"/>
      <c r="B1557" s="78"/>
      <c r="C1557" s="78"/>
      <c r="D1557" s="78"/>
      <c r="E1557" s="78"/>
      <c r="F1557" s="79"/>
      <c r="G1557" s="27" t="s">
        <v>169</v>
      </c>
      <c r="H1557" s="28">
        <f>I1557+J1557+K1557+L1557</f>
        <v>500</v>
      </c>
      <c r="I1557" s="28">
        <v>500</v>
      </c>
      <c r="J1557" s="28"/>
      <c r="K1557" s="28"/>
      <c r="L1557" s="28"/>
    </row>
    <row r="1558" spans="1:12" ht="12.75">
      <c r="A1558" s="80"/>
      <c r="B1558" s="81"/>
      <c r="C1558" s="81"/>
      <c r="D1558" s="81"/>
      <c r="E1558" s="81"/>
      <c r="F1558" s="82"/>
      <c r="G1558" s="59" t="s">
        <v>170</v>
      </c>
      <c r="H1558" s="60">
        <f>H1556+H1557</f>
        <v>500</v>
      </c>
      <c r="I1558" s="60">
        <f>I1556+I1557</f>
        <v>500</v>
      </c>
      <c r="J1558" s="60">
        <f>J1556+J1557</f>
        <v>0</v>
      </c>
      <c r="K1558" s="60">
        <f>K1556+K1557</f>
        <v>0</v>
      </c>
      <c r="L1558" s="60">
        <f>L1556+L1557</f>
        <v>0</v>
      </c>
    </row>
    <row r="1559" spans="1:12" ht="16.5">
      <c r="A1559" s="83" t="s">
        <v>30</v>
      </c>
      <c r="B1559" s="84"/>
      <c r="C1559" s="84"/>
      <c r="D1559" s="84"/>
      <c r="E1559" s="84"/>
      <c r="F1559" s="84"/>
      <c r="G1559" s="84"/>
      <c r="H1559" s="84"/>
      <c r="I1559" s="84"/>
      <c r="J1559" s="84"/>
      <c r="K1559" s="84"/>
      <c r="L1559" s="85"/>
    </row>
    <row r="1560" spans="1:12" ht="16.5">
      <c r="A1560" s="83" t="s">
        <v>6</v>
      </c>
      <c r="B1560" s="84"/>
      <c r="C1560" s="84"/>
      <c r="D1560" s="84"/>
      <c r="E1560" s="84"/>
      <c r="F1560" s="84"/>
      <c r="G1560" s="84"/>
      <c r="H1560" s="84"/>
      <c r="I1560" s="84"/>
      <c r="J1560" s="84"/>
      <c r="K1560" s="84"/>
      <c r="L1560" s="85"/>
    </row>
    <row r="1561" spans="1:12" ht="12.75">
      <c r="A1561" s="89" t="s">
        <v>7</v>
      </c>
      <c r="B1561" s="90"/>
      <c r="C1561" s="91"/>
      <c r="D1561" s="86" t="s">
        <v>149</v>
      </c>
      <c r="E1561" s="86">
        <v>2008</v>
      </c>
      <c r="F1561" s="86">
        <v>2010</v>
      </c>
      <c r="G1561" s="27" t="s">
        <v>168</v>
      </c>
      <c r="H1561" s="28">
        <f>H1564+H1567+H1570</f>
        <v>200</v>
      </c>
      <c r="I1561" s="28">
        <f>I1564+I1567+I1570</f>
        <v>200</v>
      </c>
      <c r="J1561" s="28">
        <f>J1564+J1567+J1570</f>
        <v>0</v>
      </c>
      <c r="K1561" s="28">
        <f>K1564+K1567+K1570</f>
        <v>0</v>
      </c>
      <c r="L1561" s="28">
        <f>L1564+L1567+L1570</f>
        <v>0</v>
      </c>
    </row>
    <row r="1562" spans="1:12" ht="12.75">
      <c r="A1562" s="92"/>
      <c r="B1562" s="93"/>
      <c r="C1562" s="94"/>
      <c r="D1562" s="87"/>
      <c r="E1562" s="87"/>
      <c r="F1562" s="87"/>
      <c r="G1562" s="27" t="s">
        <v>169</v>
      </c>
      <c r="H1562" s="28">
        <f>I1562+J1562+K1562+L1562</f>
        <v>720</v>
      </c>
      <c r="I1562" s="28">
        <f>I1565+I1568+I1571</f>
        <v>720</v>
      </c>
      <c r="J1562" s="28">
        <f>J1565+J1568+J1571</f>
        <v>0</v>
      </c>
      <c r="K1562" s="28">
        <f>K1565+K1568+K1571</f>
        <v>0</v>
      </c>
      <c r="L1562" s="28">
        <f>L1565+L1568+L1571</f>
        <v>0</v>
      </c>
    </row>
    <row r="1563" spans="1:12" ht="12.75">
      <c r="A1563" s="95"/>
      <c r="B1563" s="96"/>
      <c r="C1563" s="97"/>
      <c r="D1563" s="88"/>
      <c r="E1563" s="88"/>
      <c r="F1563" s="88"/>
      <c r="G1563" s="57" t="s">
        <v>170</v>
      </c>
      <c r="H1563" s="58">
        <f>H1561+H1562</f>
        <v>920</v>
      </c>
      <c r="I1563" s="58">
        <f>I1561+I1562</f>
        <v>920</v>
      </c>
      <c r="J1563" s="58">
        <f>J1561+J1562</f>
        <v>0</v>
      </c>
      <c r="K1563" s="58">
        <f>K1561+K1562</f>
        <v>0</v>
      </c>
      <c r="L1563" s="58">
        <f>L1561+L1562</f>
        <v>0</v>
      </c>
    </row>
    <row r="1564" spans="1:12" ht="12.75">
      <c r="A1564" s="74" t="s">
        <v>177</v>
      </c>
      <c r="B1564" s="75"/>
      <c r="C1564" s="75"/>
      <c r="D1564" s="75"/>
      <c r="E1564" s="75"/>
      <c r="F1564" s="76"/>
      <c r="G1564" s="27" t="s">
        <v>168</v>
      </c>
      <c r="H1564" s="28">
        <f>I1564+J1564+K1564+L1564</f>
        <v>200</v>
      </c>
      <c r="I1564" s="28">
        <f aca="true" t="shared" si="129" ref="I1564:L1565">I1553</f>
        <v>200</v>
      </c>
      <c r="J1564" s="28">
        <f t="shared" si="129"/>
        <v>0</v>
      </c>
      <c r="K1564" s="28">
        <f t="shared" si="129"/>
        <v>0</v>
      </c>
      <c r="L1564" s="28">
        <f t="shared" si="129"/>
        <v>0</v>
      </c>
    </row>
    <row r="1565" spans="1:12" ht="12.75">
      <c r="A1565" s="77"/>
      <c r="B1565" s="78"/>
      <c r="C1565" s="78"/>
      <c r="D1565" s="78"/>
      <c r="E1565" s="78"/>
      <c r="F1565" s="79"/>
      <c r="G1565" s="27" t="s">
        <v>169</v>
      </c>
      <c r="H1565" s="28">
        <f>I1565+J1565+K1565+L1565</f>
        <v>220</v>
      </c>
      <c r="I1565" s="28">
        <f t="shared" si="129"/>
        <v>220</v>
      </c>
      <c r="J1565" s="28">
        <f t="shared" si="129"/>
        <v>0</v>
      </c>
      <c r="K1565" s="28">
        <f t="shared" si="129"/>
        <v>0</v>
      </c>
      <c r="L1565" s="28">
        <f t="shared" si="129"/>
        <v>0</v>
      </c>
    </row>
    <row r="1566" spans="1:12" ht="12.75">
      <c r="A1566" s="80"/>
      <c r="B1566" s="81"/>
      <c r="C1566" s="81"/>
      <c r="D1566" s="81"/>
      <c r="E1566" s="81"/>
      <c r="F1566" s="82"/>
      <c r="G1566" s="59" t="s">
        <v>170</v>
      </c>
      <c r="H1566" s="60">
        <f>H1564+H1565</f>
        <v>420</v>
      </c>
      <c r="I1566" s="60">
        <f>I1564+I1565</f>
        <v>420</v>
      </c>
      <c r="J1566" s="60">
        <f>J1564+J1565</f>
        <v>0</v>
      </c>
      <c r="K1566" s="60">
        <f>K1564+K1565</f>
        <v>0</v>
      </c>
      <c r="L1566" s="60">
        <f>L1564+L1565</f>
        <v>0</v>
      </c>
    </row>
    <row r="1567" spans="1:12" ht="12.75">
      <c r="A1567" s="74" t="s">
        <v>176</v>
      </c>
      <c r="B1567" s="75"/>
      <c r="C1567" s="75"/>
      <c r="D1567" s="75"/>
      <c r="E1567" s="75"/>
      <c r="F1567" s="76"/>
      <c r="G1567" s="27" t="s">
        <v>168</v>
      </c>
      <c r="H1567" s="28">
        <f>I1567+J1567+K1567+L1567</f>
        <v>0</v>
      </c>
      <c r="I1567" s="28">
        <f aca="true" t="shared" si="130" ref="I1567:L1568">I1556</f>
        <v>0</v>
      </c>
      <c r="J1567" s="28">
        <f t="shared" si="130"/>
        <v>0</v>
      </c>
      <c r="K1567" s="28">
        <f t="shared" si="130"/>
        <v>0</v>
      </c>
      <c r="L1567" s="28">
        <f t="shared" si="130"/>
        <v>0</v>
      </c>
    </row>
    <row r="1568" spans="1:12" ht="12.75">
      <c r="A1568" s="77"/>
      <c r="B1568" s="78"/>
      <c r="C1568" s="78"/>
      <c r="D1568" s="78"/>
      <c r="E1568" s="78"/>
      <c r="F1568" s="79"/>
      <c r="G1568" s="27" t="s">
        <v>169</v>
      </c>
      <c r="H1568" s="28">
        <f>I1568+J1568+K1568+L1568</f>
        <v>500</v>
      </c>
      <c r="I1568" s="28">
        <f t="shared" si="130"/>
        <v>500</v>
      </c>
      <c r="J1568" s="28">
        <f t="shared" si="130"/>
        <v>0</v>
      </c>
      <c r="K1568" s="28">
        <f t="shared" si="130"/>
        <v>0</v>
      </c>
      <c r="L1568" s="28">
        <f t="shared" si="130"/>
        <v>0</v>
      </c>
    </row>
    <row r="1569" spans="1:12" ht="12.75">
      <c r="A1569" s="80"/>
      <c r="B1569" s="81"/>
      <c r="C1569" s="81"/>
      <c r="D1569" s="81"/>
      <c r="E1569" s="81"/>
      <c r="F1569" s="82"/>
      <c r="G1569" s="59" t="s">
        <v>170</v>
      </c>
      <c r="H1569" s="60">
        <f>H1567+H1568</f>
        <v>500</v>
      </c>
      <c r="I1569" s="60">
        <f>I1567+I1568</f>
        <v>500</v>
      </c>
      <c r="J1569" s="60">
        <f>J1567+J1568</f>
        <v>0</v>
      </c>
      <c r="K1569" s="60">
        <f>K1567+K1568</f>
        <v>0</v>
      </c>
      <c r="L1569" s="60">
        <f>L1567+L1568</f>
        <v>0</v>
      </c>
    </row>
    <row r="1570" spans="1:12" ht="12.75">
      <c r="A1570" s="74" t="s">
        <v>171</v>
      </c>
      <c r="B1570" s="75"/>
      <c r="C1570" s="75"/>
      <c r="D1570" s="75"/>
      <c r="E1570" s="75"/>
      <c r="F1570" s="76"/>
      <c r="G1570" s="27" t="s">
        <v>168</v>
      </c>
      <c r="H1570" s="28">
        <f>I1570+J1570+K1570+L1570</f>
        <v>0</v>
      </c>
      <c r="I1570" s="28"/>
      <c r="J1570" s="28"/>
      <c r="K1570" s="28"/>
      <c r="L1570" s="28"/>
    </row>
    <row r="1571" spans="1:12" ht="12.75">
      <c r="A1571" s="77"/>
      <c r="B1571" s="78"/>
      <c r="C1571" s="78"/>
      <c r="D1571" s="78"/>
      <c r="E1571" s="78"/>
      <c r="F1571" s="79"/>
      <c r="G1571" s="27" t="s">
        <v>169</v>
      </c>
      <c r="H1571" s="28">
        <f>I1571+J1571+K1571+L1571</f>
        <v>0</v>
      </c>
      <c r="I1571" s="28"/>
      <c r="J1571" s="28"/>
      <c r="K1571" s="28"/>
      <c r="L1571" s="28"/>
    </row>
    <row r="1572" spans="1:12" ht="12.75">
      <c r="A1572" s="80"/>
      <c r="B1572" s="81"/>
      <c r="C1572" s="81"/>
      <c r="D1572" s="81"/>
      <c r="E1572" s="81"/>
      <c r="F1572" s="82"/>
      <c r="G1572" s="59" t="s">
        <v>170</v>
      </c>
      <c r="H1572" s="60">
        <f>H1570+H1571</f>
        <v>0</v>
      </c>
      <c r="I1572" s="60">
        <f>I1570+I1571</f>
        <v>0</v>
      </c>
      <c r="J1572" s="60">
        <f>J1570+J1571</f>
        <v>0</v>
      </c>
      <c r="K1572" s="60">
        <f>K1570+K1571</f>
        <v>0</v>
      </c>
      <c r="L1572" s="60">
        <f>L1570+L1571</f>
        <v>0</v>
      </c>
    </row>
    <row r="1573" spans="1:12" ht="16.5">
      <c r="A1573" s="83" t="s">
        <v>8</v>
      </c>
      <c r="B1573" s="84"/>
      <c r="C1573" s="84"/>
      <c r="D1573" s="84"/>
      <c r="E1573" s="84"/>
      <c r="F1573" s="84"/>
      <c r="G1573" s="84"/>
      <c r="H1573" s="84"/>
      <c r="I1573" s="84"/>
      <c r="J1573" s="84"/>
      <c r="K1573" s="84"/>
      <c r="L1573" s="85"/>
    </row>
    <row r="1574" spans="1:12" ht="16.5">
      <c r="A1574" s="83" t="s">
        <v>26</v>
      </c>
      <c r="B1574" s="84"/>
      <c r="C1574" s="84"/>
      <c r="D1574" s="84"/>
      <c r="E1574" s="84"/>
      <c r="F1574" s="84"/>
      <c r="G1574" s="84"/>
      <c r="H1574" s="84"/>
      <c r="I1574" s="84"/>
      <c r="J1574" s="84"/>
      <c r="K1574" s="84"/>
      <c r="L1574" s="85"/>
    </row>
    <row r="1575" spans="1:12" ht="16.5">
      <c r="A1575" s="83" t="s">
        <v>10</v>
      </c>
      <c r="B1575" s="84"/>
      <c r="C1575" s="84"/>
      <c r="D1575" s="84"/>
      <c r="E1575" s="84"/>
      <c r="F1575" s="84"/>
      <c r="G1575" s="84"/>
      <c r="H1575" s="84"/>
      <c r="I1575" s="84"/>
      <c r="J1575" s="84"/>
      <c r="K1575" s="84"/>
      <c r="L1575" s="85"/>
    </row>
    <row r="1576" spans="1:12" ht="12.75">
      <c r="A1576" s="98">
        <v>116</v>
      </c>
      <c r="B1576" s="98" t="s">
        <v>235</v>
      </c>
      <c r="C1576" s="86" t="s">
        <v>236</v>
      </c>
      <c r="D1576" s="86" t="s">
        <v>149</v>
      </c>
      <c r="E1576" s="86">
        <v>2008</v>
      </c>
      <c r="F1576" s="86">
        <v>2011</v>
      </c>
      <c r="G1576" s="27" t="s">
        <v>168</v>
      </c>
      <c r="H1576" s="28">
        <f>H1579+H1582+H1585</f>
        <v>600</v>
      </c>
      <c r="I1576" s="28">
        <f>I1579+I1582+I1585+I1588</f>
        <v>600</v>
      </c>
      <c r="J1576" s="28">
        <f aca="true" t="shared" si="131" ref="J1576:L1577">J1579+J1582+J1585</f>
        <v>0</v>
      </c>
      <c r="K1576" s="28">
        <f t="shared" si="131"/>
        <v>0</v>
      </c>
      <c r="L1576" s="28">
        <f t="shared" si="131"/>
        <v>0</v>
      </c>
    </row>
    <row r="1577" spans="1:12" ht="12.75">
      <c r="A1577" s="99"/>
      <c r="B1577" s="102"/>
      <c r="C1577" s="87"/>
      <c r="D1577" s="87"/>
      <c r="E1577" s="87"/>
      <c r="F1577" s="87"/>
      <c r="G1577" s="27" t="s">
        <v>169</v>
      </c>
      <c r="H1577" s="28">
        <f>I1577+J1577+K1577+L1577</f>
        <v>0</v>
      </c>
      <c r="I1577" s="28">
        <f>I1580+I1583+I1586+I1589</f>
        <v>0</v>
      </c>
      <c r="J1577" s="28">
        <f t="shared" si="131"/>
        <v>0</v>
      </c>
      <c r="K1577" s="28">
        <f t="shared" si="131"/>
        <v>0</v>
      </c>
      <c r="L1577" s="28">
        <f t="shared" si="131"/>
        <v>0</v>
      </c>
    </row>
    <row r="1578" spans="1:12" ht="12.75">
      <c r="A1578" s="100"/>
      <c r="B1578" s="103"/>
      <c r="C1578" s="88"/>
      <c r="D1578" s="88"/>
      <c r="E1578" s="88"/>
      <c r="F1578" s="88"/>
      <c r="G1578" s="57" t="s">
        <v>170</v>
      </c>
      <c r="H1578" s="58">
        <f>H1576+H1577</f>
        <v>600</v>
      </c>
      <c r="I1578" s="58">
        <f>I1576+I1577</f>
        <v>600</v>
      </c>
      <c r="J1578" s="58">
        <f>J1576+J1577</f>
        <v>0</v>
      </c>
      <c r="K1578" s="58">
        <f>K1576+K1577</f>
        <v>0</v>
      </c>
      <c r="L1578" s="58">
        <f>L1576+L1577</f>
        <v>0</v>
      </c>
    </row>
    <row r="1579" spans="1:12" ht="12.75">
      <c r="A1579" s="74" t="s">
        <v>177</v>
      </c>
      <c r="B1579" s="75"/>
      <c r="C1579" s="75"/>
      <c r="D1579" s="75"/>
      <c r="E1579" s="75"/>
      <c r="F1579" s="76"/>
      <c r="G1579" s="27" t="s">
        <v>168</v>
      </c>
      <c r="H1579" s="28">
        <f>I1579+J1579+K1579+L1579</f>
        <v>100</v>
      </c>
      <c r="I1579" s="28">
        <v>100</v>
      </c>
      <c r="J1579" s="28"/>
      <c r="K1579" s="28"/>
      <c r="L1579" s="28"/>
    </row>
    <row r="1580" spans="1:12" ht="12.75">
      <c r="A1580" s="77"/>
      <c r="B1580" s="78"/>
      <c r="C1580" s="78"/>
      <c r="D1580" s="78"/>
      <c r="E1580" s="78"/>
      <c r="F1580" s="79"/>
      <c r="G1580" s="27" t="s">
        <v>169</v>
      </c>
      <c r="H1580" s="28">
        <f>I1580+J1580+K1580+L1580</f>
        <v>0</v>
      </c>
      <c r="I1580" s="28"/>
      <c r="J1580" s="28"/>
      <c r="K1580" s="28"/>
      <c r="L1580" s="28"/>
    </row>
    <row r="1581" spans="1:12" ht="12.75">
      <c r="A1581" s="80"/>
      <c r="B1581" s="81"/>
      <c r="C1581" s="81"/>
      <c r="D1581" s="81"/>
      <c r="E1581" s="81"/>
      <c r="F1581" s="82"/>
      <c r="G1581" s="59" t="s">
        <v>170</v>
      </c>
      <c r="H1581" s="60">
        <f>H1579+H1580</f>
        <v>100</v>
      </c>
      <c r="I1581" s="60">
        <f>I1579+I1580</f>
        <v>100</v>
      </c>
      <c r="J1581" s="60">
        <f>J1579+J1580</f>
        <v>0</v>
      </c>
      <c r="K1581" s="60">
        <f>K1579+K1580</f>
        <v>0</v>
      </c>
      <c r="L1581" s="60">
        <f>L1579+L1580</f>
        <v>0</v>
      </c>
    </row>
    <row r="1582" spans="1:12" ht="12.75">
      <c r="A1582" s="74" t="s">
        <v>176</v>
      </c>
      <c r="B1582" s="75"/>
      <c r="C1582" s="75"/>
      <c r="D1582" s="75"/>
      <c r="E1582" s="75"/>
      <c r="F1582" s="76"/>
      <c r="G1582" s="27" t="s">
        <v>168</v>
      </c>
      <c r="H1582" s="28">
        <f>I1582+J1582+K1582+L1582</f>
        <v>200</v>
      </c>
      <c r="I1582" s="28">
        <v>200</v>
      </c>
      <c r="J1582" s="28"/>
      <c r="K1582" s="28"/>
      <c r="L1582" s="28"/>
    </row>
    <row r="1583" spans="1:12" ht="12.75">
      <c r="A1583" s="77"/>
      <c r="B1583" s="78"/>
      <c r="C1583" s="78"/>
      <c r="D1583" s="78"/>
      <c r="E1583" s="78"/>
      <c r="F1583" s="79"/>
      <c r="G1583" s="27" t="s">
        <v>169</v>
      </c>
      <c r="H1583" s="28">
        <f>I1583+J1583+K1583+L1583</f>
        <v>-100</v>
      </c>
      <c r="I1583" s="28">
        <v>-100</v>
      </c>
      <c r="J1583" s="28"/>
      <c r="K1583" s="28"/>
      <c r="L1583" s="28"/>
    </row>
    <row r="1584" spans="1:12" ht="12.75">
      <c r="A1584" s="80"/>
      <c r="B1584" s="81"/>
      <c r="C1584" s="81"/>
      <c r="D1584" s="81"/>
      <c r="E1584" s="81"/>
      <c r="F1584" s="82"/>
      <c r="G1584" s="59" t="s">
        <v>170</v>
      </c>
      <c r="H1584" s="60">
        <f>H1582+H1583</f>
        <v>100</v>
      </c>
      <c r="I1584" s="60">
        <f>I1582+I1583</f>
        <v>100</v>
      </c>
      <c r="J1584" s="60">
        <f>J1582+J1583</f>
        <v>0</v>
      </c>
      <c r="K1584" s="60">
        <f>K1582+K1583</f>
        <v>0</v>
      </c>
      <c r="L1584" s="60">
        <f>L1582+L1583</f>
        <v>0</v>
      </c>
    </row>
    <row r="1585" spans="1:12" ht="12.75">
      <c r="A1585" s="74" t="s">
        <v>171</v>
      </c>
      <c r="B1585" s="75"/>
      <c r="C1585" s="75"/>
      <c r="D1585" s="75"/>
      <c r="E1585" s="75"/>
      <c r="F1585" s="76"/>
      <c r="G1585" s="27" t="s">
        <v>168</v>
      </c>
      <c r="H1585" s="28">
        <f>I1585+J1585+K1585+L1585</f>
        <v>300</v>
      </c>
      <c r="I1585" s="28">
        <v>300</v>
      </c>
      <c r="J1585" s="28"/>
      <c r="K1585" s="28"/>
      <c r="L1585" s="28"/>
    </row>
    <row r="1586" spans="1:12" ht="12.75">
      <c r="A1586" s="77"/>
      <c r="B1586" s="78"/>
      <c r="C1586" s="78"/>
      <c r="D1586" s="78"/>
      <c r="E1586" s="78"/>
      <c r="F1586" s="79"/>
      <c r="G1586" s="27" t="s">
        <v>169</v>
      </c>
      <c r="H1586" s="28">
        <f>I1586+J1586+K1586+L1586</f>
        <v>-100</v>
      </c>
      <c r="I1586" s="28">
        <v>-100</v>
      </c>
      <c r="J1586" s="28"/>
      <c r="K1586" s="28"/>
      <c r="L1586" s="28"/>
    </row>
    <row r="1587" spans="1:12" ht="12.75">
      <c r="A1587" s="80"/>
      <c r="B1587" s="81"/>
      <c r="C1587" s="81"/>
      <c r="D1587" s="81"/>
      <c r="E1587" s="81"/>
      <c r="F1587" s="82"/>
      <c r="G1587" s="59" t="s">
        <v>170</v>
      </c>
      <c r="H1587" s="60">
        <f>H1585+H1586</f>
        <v>200</v>
      </c>
      <c r="I1587" s="60">
        <f>I1585+I1586</f>
        <v>200</v>
      </c>
      <c r="J1587" s="60">
        <f>J1585+J1586</f>
        <v>0</v>
      </c>
      <c r="K1587" s="60">
        <f>K1585+K1586</f>
        <v>0</v>
      </c>
      <c r="L1587" s="60">
        <f>L1585+L1586</f>
        <v>0</v>
      </c>
    </row>
    <row r="1588" spans="1:12" ht="12.75">
      <c r="A1588" s="74" t="s">
        <v>274</v>
      </c>
      <c r="B1588" s="75"/>
      <c r="C1588" s="75"/>
      <c r="D1588" s="75"/>
      <c r="E1588" s="75"/>
      <c r="F1588" s="76"/>
      <c r="G1588" s="27" t="s">
        <v>168</v>
      </c>
      <c r="H1588" s="28">
        <f>I1588+J1588+K1588+L1588</f>
        <v>0</v>
      </c>
      <c r="I1588" s="28">
        <v>0</v>
      </c>
      <c r="J1588" s="28"/>
      <c r="K1588" s="28"/>
      <c r="L1588" s="28"/>
    </row>
    <row r="1589" spans="1:12" ht="12.75">
      <c r="A1589" s="77"/>
      <c r="B1589" s="78"/>
      <c r="C1589" s="78"/>
      <c r="D1589" s="78"/>
      <c r="E1589" s="78"/>
      <c r="F1589" s="79"/>
      <c r="G1589" s="27" t="s">
        <v>169</v>
      </c>
      <c r="H1589" s="28">
        <f>I1589+J1589+K1589+L1589</f>
        <v>200</v>
      </c>
      <c r="I1589" s="28">
        <v>200</v>
      </c>
      <c r="J1589" s="28"/>
      <c r="K1589" s="28"/>
      <c r="L1589" s="28"/>
    </row>
    <row r="1590" spans="1:12" ht="12.75">
      <c r="A1590" s="80"/>
      <c r="B1590" s="81"/>
      <c r="C1590" s="81"/>
      <c r="D1590" s="81"/>
      <c r="E1590" s="81"/>
      <c r="F1590" s="82"/>
      <c r="G1590" s="59" t="s">
        <v>170</v>
      </c>
      <c r="H1590" s="60">
        <f>H1588+H1589</f>
        <v>200</v>
      </c>
      <c r="I1590" s="60">
        <f>I1588+I1589</f>
        <v>200</v>
      </c>
      <c r="J1590" s="60">
        <f>J1588+J1589</f>
        <v>0</v>
      </c>
      <c r="K1590" s="60">
        <f>K1588+K1589</f>
        <v>0</v>
      </c>
      <c r="L1590" s="60">
        <f>L1588+L1589</f>
        <v>0</v>
      </c>
    </row>
    <row r="1591" spans="1:12" ht="16.5">
      <c r="A1591" s="83" t="s">
        <v>11</v>
      </c>
      <c r="B1591" s="84"/>
      <c r="C1591" s="84"/>
      <c r="D1591" s="84"/>
      <c r="E1591" s="84"/>
      <c r="F1591" s="84"/>
      <c r="G1591" s="84"/>
      <c r="H1591" s="84"/>
      <c r="I1591" s="84"/>
      <c r="J1591" s="84"/>
      <c r="K1591" s="84"/>
      <c r="L1591" s="85"/>
    </row>
    <row r="1592" spans="1:12" ht="12.75">
      <c r="A1592" s="98">
        <v>117</v>
      </c>
      <c r="B1592" s="98" t="s">
        <v>235</v>
      </c>
      <c r="C1592" s="86" t="s">
        <v>237</v>
      </c>
      <c r="D1592" s="86" t="s">
        <v>149</v>
      </c>
      <c r="E1592" s="86">
        <v>2009</v>
      </c>
      <c r="F1592" s="86">
        <v>2011</v>
      </c>
      <c r="G1592" s="27" t="s">
        <v>168</v>
      </c>
      <c r="H1592" s="28">
        <f>H1595+H1598</f>
        <v>250</v>
      </c>
      <c r="I1592" s="28">
        <f>I1595+I1598+I1601</f>
        <v>250</v>
      </c>
      <c r="J1592" s="28">
        <f aca="true" t="shared" si="132" ref="J1592:L1593">J1595+J1598</f>
        <v>0</v>
      </c>
      <c r="K1592" s="28">
        <f t="shared" si="132"/>
        <v>0</v>
      </c>
      <c r="L1592" s="28">
        <f t="shared" si="132"/>
        <v>0</v>
      </c>
    </row>
    <row r="1593" spans="1:12" ht="12.75">
      <c r="A1593" s="99"/>
      <c r="B1593" s="102"/>
      <c r="C1593" s="87"/>
      <c r="D1593" s="87"/>
      <c r="E1593" s="87"/>
      <c r="F1593" s="87"/>
      <c r="G1593" s="27" t="s">
        <v>169</v>
      </c>
      <c r="H1593" s="28">
        <f>I1593+J1593+K1593+L1593</f>
        <v>0</v>
      </c>
      <c r="I1593" s="28">
        <f>I1596+I1599+I1602</f>
        <v>0</v>
      </c>
      <c r="J1593" s="28">
        <f t="shared" si="132"/>
        <v>0</v>
      </c>
      <c r="K1593" s="28">
        <f t="shared" si="132"/>
        <v>0</v>
      </c>
      <c r="L1593" s="28">
        <f t="shared" si="132"/>
        <v>0</v>
      </c>
    </row>
    <row r="1594" spans="1:12" ht="12.75">
      <c r="A1594" s="100"/>
      <c r="B1594" s="103"/>
      <c r="C1594" s="88"/>
      <c r="D1594" s="88"/>
      <c r="E1594" s="88"/>
      <c r="F1594" s="88"/>
      <c r="G1594" s="57" t="s">
        <v>170</v>
      </c>
      <c r="H1594" s="58">
        <f>H1592+H1593</f>
        <v>250</v>
      </c>
      <c r="I1594" s="58">
        <f>I1592+I1593</f>
        <v>250</v>
      </c>
      <c r="J1594" s="58">
        <f>J1592+J1593</f>
        <v>0</v>
      </c>
      <c r="K1594" s="58">
        <f>K1592+K1593</f>
        <v>0</v>
      </c>
      <c r="L1594" s="58">
        <f>L1592+L1593</f>
        <v>0</v>
      </c>
    </row>
    <row r="1595" spans="1:12" ht="12.75">
      <c r="A1595" s="74" t="s">
        <v>176</v>
      </c>
      <c r="B1595" s="75"/>
      <c r="C1595" s="75"/>
      <c r="D1595" s="75"/>
      <c r="E1595" s="75"/>
      <c r="F1595" s="76"/>
      <c r="G1595" s="27" t="s">
        <v>168</v>
      </c>
      <c r="H1595" s="28">
        <f>I1595+J1595+K1595+L1595</f>
        <v>50</v>
      </c>
      <c r="I1595" s="28">
        <v>50</v>
      </c>
      <c r="J1595" s="28"/>
      <c r="K1595" s="28"/>
      <c r="L1595" s="28"/>
    </row>
    <row r="1596" spans="1:12" ht="12.75">
      <c r="A1596" s="77"/>
      <c r="B1596" s="78"/>
      <c r="C1596" s="78"/>
      <c r="D1596" s="78"/>
      <c r="E1596" s="78"/>
      <c r="F1596" s="79"/>
      <c r="G1596" s="27" t="s">
        <v>169</v>
      </c>
      <c r="H1596" s="28">
        <f>I1596+J1596+K1596+L1596</f>
        <v>0</v>
      </c>
      <c r="I1596" s="28"/>
      <c r="J1596" s="28"/>
      <c r="K1596" s="28"/>
      <c r="L1596" s="28"/>
    </row>
    <row r="1597" spans="1:12" ht="12.75">
      <c r="A1597" s="80"/>
      <c r="B1597" s="81"/>
      <c r="C1597" s="81"/>
      <c r="D1597" s="81"/>
      <c r="E1597" s="81"/>
      <c r="F1597" s="82"/>
      <c r="G1597" s="59" t="s">
        <v>170</v>
      </c>
      <c r="H1597" s="60">
        <f>H1595+H1596</f>
        <v>50</v>
      </c>
      <c r="I1597" s="60">
        <f>I1595+I1596</f>
        <v>50</v>
      </c>
      <c r="J1597" s="60">
        <f>J1595+J1596</f>
        <v>0</v>
      </c>
      <c r="K1597" s="60">
        <f>K1595+K1596</f>
        <v>0</v>
      </c>
      <c r="L1597" s="60">
        <f>L1595+L1596</f>
        <v>0</v>
      </c>
    </row>
    <row r="1598" spans="1:12" ht="12.75">
      <c r="A1598" s="74" t="s">
        <v>171</v>
      </c>
      <c r="B1598" s="75"/>
      <c r="C1598" s="75"/>
      <c r="D1598" s="75"/>
      <c r="E1598" s="75"/>
      <c r="F1598" s="76"/>
      <c r="G1598" s="27" t="s">
        <v>168</v>
      </c>
      <c r="H1598" s="28">
        <f>I1598+J1598+K1598+L1598</f>
        <v>200</v>
      </c>
      <c r="I1598" s="28">
        <v>200</v>
      </c>
      <c r="J1598" s="28"/>
      <c r="K1598" s="28"/>
      <c r="L1598" s="28"/>
    </row>
    <row r="1599" spans="1:12" ht="12.75">
      <c r="A1599" s="77"/>
      <c r="B1599" s="78"/>
      <c r="C1599" s="78"/>
      <c r="D1599" s="78"/>
      <c r="E1599" s="78"/>
      <c r="F1599" s="79"/>
      <c r="G1599" s="27" t="s">
        <v>169</v>
      </c>
      <c r="H1599" s="28">
        <f>I1599+J1599+K1599+L1599</f>
        <v>-100</v>
      </c>
      <c r="I1599" s="28">
        <v>-100</v>
      </c>
      <c r="J1599" s="28"/>
      <c r="K1599" s="28"/>
      <c r="L1599" s="28"/>
    </row>
    <row r="1600" spans="1:12" ht="12.75">
      <c r="A1600" s="80"/>
      <c r="B1600" s="81"/>
      <c r="C1600" s="81"/>
      <c r="D1600" s="81"/>
      <c r="E1600" s="81"/>
      <c r="F1600" s="82"/>
      <c r="G1600" s="59" t="s">
        <v>170</v>
      </c>
      <c r="H1600" s="60">
        <f>H1598+H1599</f>
        <v>100</v>
      </c>
      <c r="I1600" s="60">
        <f>I1598+I1599</f>
        <v>100</v>
      </c>
      <c r="J1600" s="60">
        <f>J1598+J1599</f>
        <v>0</v>
      </c>
      <c r="K1600" s="60">
        <f>K1598+K1599</f>
        <v>0</v>
      </c>
      <c r="L1600" s="60">
        <f>L1598+L1599</f>
        <v>0</v>
      </c>
    </row>
    <row r="1601" spans="1:12" ht="12.75">
      <c r="A1601" s="74" t="s">
        <v>274</v>
      </c>
      <c r="B1601" s="75"/>
      <c r="C1601" s="75"/>
      <c r="D1601" s="75"/>
      <c r="E1601" s="75"/>
      <c r="F1601" s="76"/>
      <c r="G1601" s="27" t="s">
        <v>168</v>
      </c>
      <c r="H1601" s="28">
        <f>I1601+J1601+K1601+L1601</f>
        <v>0</v>
      </c>
      <c r="I1601" s="28">
        <v>0</v>
      </c>
      <c r="J1601" s="28"/>
      <c r="K1601" s="28"/>
      <c r="L1601" s="28"/>
    </row>
    <row r="1602" spans="1:12" ht="12.75">
      <c r="A1602" s="77"/>
      <c r="B1602" s="78"/>
      <c r="C1602" s="78"/>
      <c r="D1602" s="78"/>
      <c r="E1602" s="78"/>
      <c r="F1602" s="79"/>
      <c r="G1602" s="27" t="s">
        <v>169</v>
      </c>
      <c r="H1602" s="28">
        <f>I1602+J1602+K1602+L1602</f>
        <v>100</v>
      </c>
      <c r="I1602" s="28">
        <v>100</v>
      </c>
      <c r="J1602" s="28"/>
      <c r="K1602" s="28"/>
      <c r="L1602" s="28"/>
    </row>
    <row r="1603" spans="1:12" ht="12.75">
      <c r="A1603" s="80"/>
      <c r="B1603" s="81"/>
      <c r="C1603" s="81"/>
      <c r="D1603" s="81"/>
      <c r="E1603" s="81"/>
      <c r="F1603" s="82"/>
      <c r="G1603" s="59" t="s">
        <v>170</v>
      </c>
      <c r="H1603" s="60">
        <f>H1601+H1602</f>
        <v>100</v>
      </c>
      <c r="I1603" s="60">
        <f>I1601+I1602</f>
        <v>100</v>
      </c>
      <c r="J1603" s="60">
        <f>J1601+J1602</f>
        <v>0</v>
      </c>
      <c r="K1603" s="60">
        <f>K1601+K1602</f>
        <v>0</v>
      </c>
      <c r="L1603" s="60">
        <f>L1601+L1602</f>
        <v>0</v>
      </c>
    </row>
    <row r="1604" spans="1:12" ht="12.75">
      <c r="A1604" s="89" t="s">
        <v>13</v>
      </c>
      <c r="B1604" s="90"/>
      <c r="C1604" s="91"/>
      <c r="D1604" s="86" t="s">
        <v>149</v>
      </c>
      <c r="E1604" s="86">
        <v>2008</v>
      </c>
      <c r="F1604" s="86">
        <v>2011</v>
      </c>
      <c r="G1604" s="27" t="s">
        <v>168</v>
      </c>
      <c r="H1604" s="28">
        <f>H1607+H1610+H1613</f>
        <v>850</v>
      </c>
      <c r="I1604" s="28">
        <f>I1607+I1610+I1613+I1616</f>
        <v>850</v>
      </c>
      <c r="J1604" s="28">
        <f aca="true" t="shared" si="133" ref="J1604:L1605">J1607+J1610+J1613</f>
        <v>0</v>
      </c>
      <c r="K1604" s="28">
        <f t="shared" si="133"/>
        <v>0</v>
      </c>
      <c r="L1604" s="28">
        <f t="shared" si="133"/>
        <v>0</v>
      </c>
    </row>
    <row r="1605" spans="1:12" ht="12.75">
      <c r="A1605" s="92"/>
      <c r="B1605" s="93"/>
      <c r="C1605" s="94"/>
      <c r="D1605" s="87"/>
      <c r="E1605" s="87"/>
      <c r="F1605" s="87"/>
      <c r="G1605" s="27" t="s">
        <v>169</v>
      </c>
      <c r="H1605" s="28">
        <f>I1605+J1605+K1605+L1605</f>
        <v>0</v>
      </c>
      <c r="I1605" s="28">
        <f>I1608+I1611+I1614+I1617</f>
        <v>0</v>
      </c>
      <c r="J1605" s="28">
        <f t="shared" si="133"/>
        <v>0</v>
      </c>
      <c r="K1605" s="28">
        <f t="shared" si="133"/>
        <v>0</v>
      </c>
      <c r="L1605" s="28">
        <f t="shared" si="133"/>
        <v>0</v>
      </c>
    </row>
    <row r="1606" spans="1:12" ht="12.75">
      <c r="A1606" s="95"/>
      <c r="B1606" s="96"/>
      <c r="C1606" s="97"/>
      <c r="D1606" s="88"/>
      <c r="E1606" s="88"/>
      <c r="F1606" s="88"/>
      <c r="G1606" s="57" t="s">
        <v>170</v>
      </c>
      <c r="H1606" s="58">
        <f>H1604+H1605</f>
        <v>850</v>
      </c>
      <c r="I1606" s="58">
        <f>I1604+I1605</f>
        <v>850</v>
      </c>
      <c r="J1606" s="58">
        <f>J1604+J1605</f>
        <v>0</v>
      </c>
      <c r="K1606" s="58">
        <f>K1604+K1605</f>
        <v>0</v>
      </c>
      <c r="L1606" s="58">
        <f>L1604+L1605</f>
        <v>0</v>
      </c>
    </row>
    <row r="1607" spans="1:12" ht="12.75">
      <c r="A1607" s="74" t="s">
        <v>177</v>
      </c>
      <c r="B1607" s="75"/>
      <c r="C1607" s="75"/>
      <c r="D1607" s="75"/>
      <c r="E1607" s="75"/>
      <c r="F1607" s="76"/>
      <c r="G1607" s="27" t="s">
        <v>168</v>
      </c>
      <c r="H1607" s="28">
        <f>I1607+J1607+K1607+L1607</f>
        <v>100</v>
      </c>
      <c r="I1607" s="28">
        <f aca="true" t="shared" si="134" ref="I1607:L1608">I1579</f>
        <v>100</v>
      </c>
      <c r="J1607" s="28">
        <f t="shared" si="134"/>
        <v>0</v>
      </c>
      <c r="K1607" s="28">
        <f t="shared" si="134"/>
        <v>0</v>
      </c>
      <c r="L1607" s="28">
        <f t="shared" si="134"/>
        <v>0</v>
      </c>
    </row>
    <row r="1608" spans="1:12" ht="12.75">
      <c r="A1608" s="77"/>
      <c r="B1608" s="78"/>
      <c r="C1608" s="78"/>
      <c r="D1608" s="78"/>
      <c r="E1608" s="78"/>
      <c r="F1608" s="79"/>
      <c r="G1608" s="27" t="s">
        <v>169</v>
      </c>
      <c r="H1608" s="28">
        <f>I1608+J1608+K1608+L1608</f>
        <v>0</v>
      </c>
      <c r="I1608" s="28">
        <f t="shared" si="134"/>
        <v>0</v>
      </c>
      <c r="J1608" s="28">
        <f t="shared" si="134"/>
        <v>0</v>
      </c>
      <c r="K1608" s="28">
        <f t="shared" si="134"/>
        <v>0</v>
      </c>
      <c r="L1608" s="28">
        <f t="shared" si="134"/>
        <v>0</v>
      </c>
    </row>
    <row r="1609" spans="1:12" ht="12.75">
      <c r="A1609" s="80"/>
      <c r="B1609" s="81"/>
      <c r="C1609" s="81"/>
      <c r="D1609" s="81"/>
      <c r="E1609" s="81"/>
      <c r="F1609" s="82"/>
      <c r="G1609" s="59" t="s">
        <v>170</v>
      </c>
      <c r="H1609" s="60">
        <f>H1607+H1608</f>
        <v>100</v>
      </c>
      <c r="I1609" s="60">
        <f>I1607+I1608</f>
        <v>100</v>
      </c>
      <c r="J1609" s="60">
        <f>J1607+J1608</f>
        <v>0</v>
      </c>
      <c r="K1609" s="60">
        <f>K1607+K1608</f>
        <v>0</v>
      </c>
      <c r="L1609" s="60">
        <f>L1607+L1608</f>
        <v>0</v>
      </c>
    </row>
    <row r="1610" spans="1:12" ht="12.75">
      <c r="A1610" s="74" t="s">
        <v>176</v>
      </c>
      <c r="B1610" s="75"/>
      <c r="C1610" s="75"/>
      <c r="D1610" s="75"/>
      <c r="E1610" s="75"/>
      <c r="F1610" s="76"/>
      <c r="G1610" s="27" t="s">
        <v>168</v>
      </c>
      <c r="H1610" s="28">
        <f>I1610+J1610+K1610+L1610</f>
        <v>250</v>
      </c>
      <c r="I1610" s="28">
        <f aca="true" t="shared" si="135" ref="I1610:L1611">I1595+I1582</f>
        <v>250</v>
      </c>
      <c r="J1610" s="28">
        <f t="shared" si="135"/>
        <v>0</v>
      </c>
      <c r="K1610" s="28">
        <f t="shared" si="135"/>
        <v>0</v>
      </c>
      <c r="L1610" s="28">
        <f t="shared" si="135"/>
        <v>0</v>
      </c>
    </row>
    <row r="1611" spans="1:12" ht="12.75">
      <c r="A1611" s="77"/>
      <c r="B1611" s="78"/>
      <c r="C1611" s="78"/>
      <c r="D1611" s="78"/>
      <c r="E1611" s="78"/>
      <c r="F1611" s="79"/>
      <c r="G1611" s="27" t="s">
        <v>169</v>
      </c>
      <c r="H1611" s="28">
        <f>I1611+J1611+K1611+L1611</f>
        <v>-100</v>
      </c>
      <c r="I1611" s="28">
        <f t="shared" si="135"/>
        <v>-100</v>
      </c>
      <c r="J1611" s="28">
        <f t="shared" si="135"/>
        <v>0</v>
      </c>
      <c r="K1611" s="28">
        <f t="shared" si="135"/>
        <v>0</v>
      </c>
      <c r="L1611" s="28">
        <f t="shared" si="135"/>
        <v>0</v>
      </c>
    </row>
    <row r="1612" spans="1:12" ht="12.75">
      <c r="A1612" s="80"/>
      <c r="B1612" s="81"/>
      <c r="C1612" s="81"/>
      <c r="D1612" s="81"/>
      <c r="E1612" s="81"/>
      <c r="F1612" s="82"/>
      <c r="G1612" s="59" t="s">
        <v>170</v>
      </c>
      <c r="H1612" s="60">
        <f>H1610+H1611</f>
        <v>150</v>
      </c>
      <c r="I1612" s="60">
        <f>I1610+I1611</f>
        <v>150</v>
      </c>
      <c r="J1612" s="60">
        <f>J1610+J1611</f>
        <v>0</v>
      </c>
      <c r="K1612" s="60">
        <f>K1610+K1611</f>
        <v>0</v>
      </c>
      <c r="L1612" s="60">
        <f>L1610+L1611</f>
        <v>0</v>
      </c>
    </row>
    <row r="1613" spans="1:12" ht="12.75">
      <c r="A1613" s="74" t="s">
        <v>171</v>
      </c>
      <c r="B1613" s="75"/>
      <c r="C1613" s="75"/>
      <c r="D1613" s="75"/>
      <c r="E1613" s="75"/>
      <c r="F1613" s="76"/>
      <c r="G1613" s="27" t="s">
        <v>168</v>
      </c>
      <c r="H1613" s="28">
        <f>I1613+J1613+K1613+L1613</f>
        <v>500</v>
      </c>
      <c r="I1613" s="28">
        <f aca="true" t="shared" si="136" ref="I1613:L1614">I1598+I1585</f>
        <v>500</v>
      </c>
      <c r="J1613" s="28">
        <f t="shared" si="136"/>
        <v>0</v>
      </c>
      <c r="K1613" s="28">
        <f t="shared" si="136"/>
        <v>0</v>
      </c>
      <c r="L1613" s="28">
        <f t="shared" si="136"/>
        <v>0</v>
      </c>
    </row>
    <row r="1614" spans="1:12" ht="12.75">
      <c r="A1614" s="77"/>
      <c r="B1614" s="78"/>
      <c r="C1614" s="78"/>
      <c r="D1614" s="78"/>
      <c r="E1614" s="78"/>
      <c r="F1614" s="79"/>
      <c r="G1614" s="27" t="s">
        <v>169</v>
      </c>
      <c r="H1614" s="28">
        <f>I1614+J1614+K1614+L1614</f>
        <v>-200</v>
      </c>
      <c r="I1614" s="28">
        <f t="shared" si="136"/>
        <v>-200</v>
      </c>
      <c r="J1614" s="28">
        <f t="shared" si="136"/>
        <v>0</v>
      </c>
      <c r="K1614" s="28">
        <f t="shared" si="136"/>
        <v>0</v>
      </c>
      <c r="L1614" s="28">
        <f t="shared" si="136"/>
        <v>0</v>
      </c>
    </row>
    <row r="1615" spans="1:12" ht="12.75">
      <c r="A1615" s="80"/>
      <c r="B1615" s="81"/>
      <c r="C1615" s="81"/>
      <c r="D1615" s="81"/>
      <c r="E1615" s="81"/>
      <c r="F1615" s="82"/>
      <c r="G1615" s="59" t="s">
        <v>170</v>
      </c>
      <c r="H1615" s="60">
        <f>H1613+H1614</f>
        <v>300</v>
      </c>
      <c r="I1615" s="60">
        <f>I1613+I1614</f>
        <v>300</v>
      </c>
      <c r="J1615" s="60">
        <f>J1613+J1614</f>
        <v>0</v>
      </c>
      <c r="K1615" s="60">
        <f>K1613+K1614</f>
        <v>0</v>
      </c>
      <c r="L1615" s="60">
        <f>L1613+L1614</f>
        <v>0</v>
      </c>
    </row>
    <row r="1616" spans="1:12" ht="12.75">
      <c r="A1616" s="74" t="s">
        <v>274</v>
      </c>
      <c r="B1616" s="75"/>
      <c r="C1616" s="75"/>
      <c r="D1616" s="75"/>
      <c r="E1616" s="75"/>
      <c r="F1616" s="76"/>
      <c r="G1616" s="27" t="s">
        <v>168</v>
      </c>
      <c r="H1616" s="28">
        <f>I1616+J1616+K1616+L1616</f>
        <v>0</v>
      </c>
      <c r="I1616" s="28">
        <f aca="true" t="shared" si="137" ref="I1616:L1617">I1601+I1588</f>
        <v>0</v>
      </c>
      <c r="J1616" s="28">
        <f t="shared" si="137"/>
        <v>0</v>
      </c>
      <c r="K1616" s="28">
        <f t="shared" si="137"/>
        <v>0</v>
      </c>
      <c r="L1616" s="28">
        <f t="shared" si="137"/>
        <v>0</v>
      </c>
    </row>
    <row r="1617" spans="1:12" ht="12.75">
      <c r="A1617" s="77"/>
      <c r="B1617" s="78"/>
      <c r="C1617" s="78"/>
      <c r="D1617" s="78"/>
      <c r="E1617" s="78"/>
      <c r="F1617" s="79"/>
      <c r="G1617" s="27" t="s">
        <v>169</v>
      </c>
      <c r="H1617" s="28">
        <f>I1617+J1617+K1617+L1617</f>
        <v>300</v>
      </c>
      <c r="I1617" s="28">
        <f t="shared" si="137"/>
        <v>300</v>
      </c>
      <c r="J1617" s="28">
        <f t="shared" si="137"/>
        <v>0</v>
      </c>
      <c r="K1617" s="28">
        <f t="shared" si="137"/>
        <v>0</v>
      </c>
      <c r="L1617" s="28">
        <f t="shared" si="137"/>
        <v>0</v>
      </c>
    </row>
    <row r="1618" spans="1:12" ht="12.75">
      <c r="A1618" s="80"/>
      <c r="B1618" s="81"/>
      <c r="C1618" s="81"/>
      <c r="D1618" s="81"/>
      <c r="E1618" s="81"/>
      <c r="F1618" s="82"/>
      <c r="G1618" s="59" t="s">
        <v>170</v>
      </c>
      <c r="H1618" s="60">
        <f>H1616+H1617</f>
        <v>300</v>
      </c>
      <c r="I1618" s="60">
        <f>I1616+I1617</f>
        <v>300</v>
      </c>
      <c r="J1618" s="60">
        <f>J1616+J1617</f>
        <v>0</v>
      </c>
      <c r="K1618" s="60">
        <f>K1616+K1617</f>
        <v>0</v>
      </c>
      <c r="L1618" s="60">
        <f>L1616+L1617</f>
        <v>0</v>
      </c>
    </row>
    <row r="1619" spans="1:12" ht="16.5">
      <c r="A1619" s="83" t="s">
        <v>14</v>
      </c>
      <c r="B1619" s="84"/>
      <c r="C1619" s="84"/>
      <c r="D1619" s="84"/>
      <c r="E1619" s="84"/>
      <c r="F1619" s="84"/>
      <c r="G1619" s="84"/>
      <c r="H1619" s="84"/>
      <c r="I1619" s="84"/>
      <c r="J1619" s="84"/>
      <c r="K1619" s="84"/>
      <c r="L1619" s="85"/>
    </row>
    <row r="1620" spans="1:12" ht="16.5">
      <c r="A1620" s="83" t="s">
        <v>27</v>
      </c>
      <c r="B1620" s="84"/>
      <c r="C1620" s="84"/>
      <c r="D1620" s="84"/>
      <c r="E1620" s="84"/>
      <c r="F1620" s="84"/>
      <c r="G1620" s="84"/>
      <c r="H1620" s="84"/>
      <c r="I1620" s="84"/>
      <c r="J1620" s="84"/>
      <c r="K1620" s="84"/>
      <c r="L1620" s="85"/>
    </row>
    <row r="1621" spans="1:12" ht="12.75" customHeight="1">
      <c r="A1621" s="98">
        <v>118</v>
      </c>
      <c r="B1621" s="98" t="s">
        <v>235</v>
      </c>
      <c r="C1621" s="86" t="s">
        <v>160</v>
      </c>
      <c r="D1621" s="86" t="s">
        <v>149</v>
      </c>
      <c r="E1621" s="86">
        <v>2008</v>
      </c>
      <c r="F1621" s="86">
        <v>2008</v>
      </c>
      <c r="G1621" s="27" t="s">
        <v>168</v>
      </c>
      <c r="H1621" s="28">
        <f>H1624</f>
        <v>40</v>
      </c>
      <c r="I1621" s="28">
        <f>I1624</f>
        <v>40</v>
      </c>
      <c r="J1621" s="28">
        <f>J1624</f>
        <v>0</v>
      </c>
      <c r="K1621" s="28">
        <f>K1624</f>
        <v>0</v>
      </c>
      <c r="L1621" s="28">
        <f>L1624</f>
        <v>0</v>
      </c>
    </row>
    <row r="1622" spans="1:12" ht="12.75" customHeight="1">
      <c r="A1622" s="99"/>
      <c r="B1622" s="102"/>
      <c r="C1622" s="87"/>
      <c r="D1622" s="87"/>
      <c r="E1622" s="87"/>
      <c r="F1622" s="87"/>
      <c r="G1622" s="27" t="s">
        <v>169</v>
      </c>
      <c r="H1622" s="28">
        <f>I1622+J1622+K1622+L1622</f>
        <v>100</v>
      </c>
      <c r="I1622" s="28">
        <f>I1625</f>
        <v>100</v>
      </c>
      <c r="J1622" s="28">
        <f>J1625</f>
        <v>0</v>
      </c>
      <c r="K1622" s="28">
        <f>K1625</f>
        <v>0</v>
      </c>
      <c r="L1622" s="28">
        <f>L1625</f>
        <v>0</v>
      </c>
    </row>
    <row r="1623" spans="1:12" ht="12.75" customHeight="1">
      <c r="A1623" s="100"/>
      <c r="B1623" s="103"/>
      <c r="C1623" s="88"/>
      <c r="D1623" s="88"/>
      <c r="E1623" s="88"/>
      <c r="F1623" s="88"/>
      <c r="G1623" s="57" t="s">
        <v>170</v>
      </c>
      <c r="H1623" s="58">
        <f>H1621+H1622</f>
        <v>140</v>
      </c>
      <c r="I1623" s="58">
        <f>I1621+I1622</f>
        <v>140</v>
      </c>
      <c r="J1623" s="58">
        <f>J1621+J1622</f>
        <v>0</v>
      </c>
      <c r="K1623" s="58">
        <f>K1621+K1622</f>
        <v>0</v>
      </c>
      <c r="L1623" s="58">
        <f>L1621+L1622</f>
        <v>0</v>
      </c>
    </row>
    <row r="1624" spans="1:12" ht="12.75">
      <c r="A1624" s="74" t="s">
        <v>177</v>
      </c>
      <c r="B1624" s="75"/>
      <c r="C1624" s="75"/>
      <c r="D1624" s="75"/>
      <c r="E1624" s="75"/>
      <c r="F1624" s="76"/>
      <c r="G1624" s="27" t="s">
        <v>168</v>
      </c>
      <c r="H1624" s="28">
        <f>I1624+J1624+K1624+L1624</f>
        <v>40</v>
      </c>
      <c r="I1624" s="28">
        <v>40</v>
      </c>
      <c r="J1624" s="28"/>
      <c r="K1624" s="28"/>
      <c r="L1624" s="28"/>
    </row>
    <row r="1625" spans="1:12" ht="12.75">
      <c r="A1625" s="77"/>
      <c r="B1625" s="78"/>
      <c r="C1625" s="78"/>
      <c r="D1625" s="78"/>
      <c r="E1625" s="78"/>
      <c r="F1625" s="79"/>
      <c r="G1625" s="27" t="s">
        <v>169</v>
      </c>
      <c r="H1625" s="28">
        <f>I1625+J1625+K1625+L1625</f>
        <v>100</v>
      </c>
      <c r="I1625" s="28">
        <v>100</v>
      </c>
      <c r="J1625" s="28"/>
      <c r="K1625" s="28"/>
      <c r="L1625" s="28"/>
    </row>
    <row r="1626" spans="1:12" ht="12.75">
      <c r="A1626" s="80"/>
      <c r="B1626" s="81"/>
      <c r="C1626" s="81"/>
      <c r="D1626" s="81"/>
      <c r="E1626" s="81"/>
      <c r="F1626" s="82"/>
      <c r="G1626" s="59" t="s">
        <v>170</v>
      </c>
      <c r="H1626" s="60">
        <f>H1624+H1625</f>
        <v>140</v>
      </c>
      <c r="I1626" s="60">
        <f>I1624+I1625</f>
        <v>140</v>
      </c>
      <c r="J1626" s="60">
        <f>J1624+J1625</f>
        <v>0</v>
      </c>
      <c r="K1626" s="60">
        <f>K1624+K1625</f>
        <v>0</v>
      </c>
      <c r="L1626" s="60">
        <f>L1624+L1625</f>
        <v>0</v>
      </c>
    </row>
    <row r="1627" spans="1:12" ht="12.75">
      <c r="A1627" s="98">
        <v>119</v>
      </c>
      <c r="B1627" s="98" t="s">
        <v>235</v>
      </c>
      <c r="C1627" s="86" t="s">
        <v>265</v>
      </c>
      <c r="D1627" s="86" t="s">
        <v>149</v>
      </c>
      <c r="E1627" s="86">
        <v>2008</v>
      </c>
      <c r="F1627" s="86">
        <v>2010</v>
      </c>
      <c r="G1627" s="27" t="s">
        <v>168</v>
      </c>
      <c r="H1627" s="28">
        <f>H1630+H1633+H1636</f>
        <v>0</v>
      </c>
      <c r="I1627" s="28">
        <f>I1630+I1633+I1636</f>
        <v>0</v>
      </c>
      <c r="J1627" s="28">
        <f>J1630+J1633+J1636</f>
        <v>0</v>
      </c>
      <c r="K1627" s="28">
        <f>K1630+K1633+K1636</f>
        <v>0</v>
      </c>
      <c r="L1627" s="28">
        <f>L1630+L1633+L1636</f>
        <v>0</v>
      </c>
    </row>
    <row r="1628" spans="1:12" ht="12.75">
      <c r="A1628" s="99"/>
      <c r="B1628" s="102"/>
      <c r="C1628" s="87"/>
      <c r="D1628" s="87"/>
      <c r="E1628" s="87"/>
      <c r="F1628" s="87"/>
      <c r="G1628" s="27" t="s">
        <v>169</v>
      </c>
      <c r="H1628" s="28">
        <f>I1628+J1628+K1628+L1628</f>
        <v>2200</v>
      </c>
      <c r="I1628" s="28">
        <f>I1631+I1634+I1637</f>
        <v>2200</v>
      </c>
      <c r="J1628" s="28">
        <f>J1631+J1634+J1637</f>
        <v>0</v>
      </c>
      <c r="K1628" s="28">
        <f>K1631+K1634+K1637</f>
        <v>0</v>
      </c>
      <c r="L1628" s="28">
        <f>L1631+L1634+L1637</f>
        <v>0</v>
      </c>
    </row>
    <row r="1629" spans="1:12" ht="12.75">
      <c r="A1629" s="100"/>
      <c r="B1629" s="103"/>
      <c r="C1629" s="88"/>
      <c r="D1629" s="88"/>
      <c r="E1629" s="88"/>
      <c r="F1629" s="88"/>
      <c r="G1629" s="57" t="s">
        <v>170</v>
      </c>
      <c r="H1629" s="58">
        <f>H1627+H1628</f>
        <v>2200</v>
      </c>
      <c r="I1629" s="58">
        <f>I1627+I1628</f>
        <v>2200</v>
      </c>
      <c r="J1629" s="58">
        <f>J1627+J1628</f>
        <v>0</v>
      </c>
      <c r="K1629" s="58">
        <f>K1627+K1628</f>
        <v>0</v>
      </c>
      <c r="L1629" s="58">
        <f>L1627+L1628</f>
        <v>0</v>
      </c>
    </row>
    <row r="1630" spans="1:12" ht="12.75">
      <c r="A1630" s="74" t="s">
        <v>177</v>
      </c>
      <c r="B1630" s="75"/>
      <c r="C1630" s="75"/>
      <c r="D1630" s="75"/>
      <c r="E1630" s="75"/>
      <c r="F1630" s="76"/>
      <c r="G1630" s="27" t="s">
        <v>168</v>
      </c>
      <c r="H1630" s="28">
        <f>I1630+J1630+K1630+L1630</f>
        <v>0</v>
      </c>
      <c r="I1630" s="28">
        <v>0</v>
      </c>
      <c r="J1630" s="28"/>
      <c r="K1630" s="28"/>
      <c r="L1630" s="28"/>
    </row>
    <row r="1631" spans="1:12" ht="12.75">
      <c r="A1631" s="77"/>
      <c r="B1631" s="78"/>
      <c r="C1631" s="78"/>
      <c r="D1631" s="78"/>
      <c r="E1631" s="78"/>
      <c r="F1631" s="79"/>
      <c r="G1631" s="27" t="s">
        <v>169</v>
      </c>
      <c r="H1631" s="28">
        <f>I1631+J1631+K1631+L1631</f>
        <v>200</v>
      </c>
      <c r="I1631" s="28">
        <v>200</v>
      </c>
      <c r="J1631" s="28"/>
      <c r="K1631" s="28"/>
      <c r="L1631" s="28"/>
    </row>
    <row r="1632" spans="1:12" ht="12.75">
      <c r="A1632" s="80"/>
      <c r="B1632" s="81"/>
      <c r="C1632" s="81"/>
      <c r="D1632" s="81"/>
      <c r="E1632" s="81"/>
      <c r="F1632" s="82"/>
      <c r="G1632" s="59" t="s">
        <v>170</v>
      </c>
      <c r="H1632" s="60">
        <f>H1630+H1631</f>
        <v>200</v>
      </c>
      <c r="I1632" s="60">
        <f>I1630+I1631</f>
        <v>200</v>
      </c>
      <c r="J1632" s="60">
        <f>J1630+J1631</f>
        <v>0</v>
      </c>
      <c r="K1632" s="60">
        <f>K1630+K1631</f>
        <v>0</v>
      </c>
      <c r="L1632" s="60">
        <f>L1630+L1631</f>
        <v>0</v>
      </c>
    </row>
    <row r="1633" spans="1:12" ht="12.75">
      <c r="A1633" s="74" t="s">
        <v>176</v>
      </c>
      <c r="B1633" s="75"/>
      <c r="C1633" s="75"/>
      <c r="D1633" s="75"/>
      <c r="E1633" s="75"/>
      <c r="F1633" s="76"/>
      <c r="G1633" s="27" t="s">
        <v>168</v>
      </c>
      <c r="H1633" s="28">
        <f>I1633+J1633+K1633+L1633</f>
        <v>0</v>
      </c>
      <c r="I1633" s="28">
        <v>0</v>
      </c>
      <c r="J1633" s="28"/>
      <c r="K1633" s="28"/>
      <c r="L1633" s="28"/>
    </row>
    <row r="1634" spans="1:12" ht="12.75">
      <c r="A1634" s="77"/>
      <c r="B1634" s="78"/>
      <c r="C1634" s="78"/>
      <c r="D1634" s="78"/>
      <c r="E1634" s="78"/>
      <c r="F1634" s="79"/>
      <c r="G1634" s="27" t="s">
        <v>169</v>
      </c>
      <c r="H1634" s="28">
        <f>I1634+J1634+K1634+L1634</f>
        <v>500</v>
      </c>
      <c r="I1634" s="28">
        <v>500</v>
      </c>
      <c r="J1634" s="28"/>
      <c r="K1634" s="28"/>
      <c r="L1634" s="28"/>
    </row>
    <row r="1635" spans="1:12" ht="12.75">
      <c r="A1635" s="80"/>
      <c r="B1635" s="81"/>
      <c r="C1635" s="81"/>
      <c r="D1635" s="81"/>
      <c r="E1635" s="81"/>
      <c r="F1635" s="82"/>
      <c r="G1635" s="59" t="s">
        <v>170</v>
      </c>
      <c r="H1635" s="60">
        <f>H1633+H1634</f>
        <v>500</v>
      </c>
      <c r="I1635" s="60">
        <f>I1633+I1634</f>
        <v>500</v>
      </c>
      <c r="J1635" s="60">
        <f>J1633+J1634</f>
        <v>0</v>
      </c>
      <c r="K1635" s="60">
        <f>K1633+K1634</f>
        <v>0</v>
      </c>
      <c r="L1635" s="60">
        <f>L1633+L1634</f>
        <v>0</v>
      </c>
    </row>
    <row r="1636" spans="1:12" ht="12.75">
      <c r="A1636" s="74" t="s">
        <v>171</v>
      </c>
      <c r="B1636" s="75"/>
      <c r="C1636" s="75"/>
      <c r="D1636" s="75"/>
      <c r="E1636" s="75"/>
      <c r="F1636" s="76"/>
      <c r="G1636" s="27" t="s">
        <v>168</v>
      </c>
      <c r="H1636" s="28">
        <f>I1636+J1636+K1636+L1636</f>
        <v>0</v>
      </c>
      <c r="I1636" s="28">
        <v>0</v>
      </c>
      <c r="J1636" s="28"/>
      <c r="K1636" s="28"/>
      <c r="L1636" s="28"/>
    </row>
    <row r="1637" spans="1:12" ht="12.75">
      <c r="A1637" s="77"/>
      <c r="B1637" s="78"/>
      <c r="C1637" s="78"/>
      <c r="D1637" s="78"/>
      <c r="E1637" s="78"/>
      <c r="F1637" s="79"/>
      <c r="G1637" s="27" t="s">
        <v>169</v>
      </c>
      <c r="H1637" s="28">
        <f>I1637+J1637+K1637+L1637</f>
        <v>1500</v>
      </c>
      <c r="I1637" s="28">
        <v>1500</v>
      </c>
      <c r="J1637" s="28"/>
      <c r="K1637" s="28"/>
      <c r="L1637" s="28"/>
    </row>
    <row r="1638" spans="1:12" ht="12.75">
      <c r="A1638" s="80"/>
      <c r="B1638" s="81"/>
      <c r="C1638" s="81"/>
      <c r="D1638" s="81"/>
      <c r="E1638" s="81"/>
      <c r="F1638" s="82"/>
      <c r="G1638" s="59" t="s">
        <v>170</v>
      </c>
      <c r="H1638" s="60">
        <f>H1636+H1637</f>
        <v>1500</v>
      </c>
      <c r="I1638" s="60">
        <f>I1636+I1637</f>
        <v>1500</v>
      </c>
      <c r="J1638" s="60">
        <f>J1636+J1637</f>
        <v>0</v>
      </c>
      <c r="K1638" s="60">
        <f>K1636+K1637</f>
        <v>0</v>
      </c>
      <c r="L1638" s="60">
        <f>L1636+L1637</f>
        <v>0</v>
      </c>
    </row>
    <row r="1639" spans="1:12" ht="16.5">
      <c r="A1639" s="83" t="s">
        <v>17</v>
      </c>
      <c r="B1639" s="84"/>
      <c r="C1639" s="84"/>
      <c r="D1639" s="84"/>
      <c r="E1639" s="84"/>
      <c r="F1639" s="84"/>
      <c r="G1639" s="84"/>
      <c r="H1639" s="84"/>
      <c r="I1639" s="84"/>
      <c r="J1639" s="84"/>
      <c r="K1639" s="84"/>
      <c r="L1639" s="85"/>
    </row>
    <row r="1640" spans="1:12" ht="12.75" customHeight="1">
      <c r="A1640" s="98">
        <v>120</v>
      </c>
      <c r="B1640" s="98" t="s">
        <v>235</v>
      </c>
      <c r="C1640" s="86" t="s">
        <v>238</v>
      </c>
      <c r="D1640" s="86" t="s">
        <v>149</v>
      </c>
      <c r="E1640" s="86">
        <v>2006</v>
      </c>
      <c r="F1640" s="86">
        <v>2008</v>
      </c>
      <c r="G1640" s="27" t="s">
        <v>168</v>
      </c>
      <c r="H1640" s="28">
        <f>H1643</f>
        <v>70</v>
      </c>
      <c r="I1640" s="28">
        <f>I1643</f>
        <v>70</v>
      </c>
      <c r="J1640" s="28">
        <f>J1643</f>
        <v>0</v>
      </c>
      <c r="K1640" s="28">
        <f>K1643</f>
        <v>0</v>
      </c>
      <c r="L1640" s="28">
        <f>L1643</f>
        <v>0</v>
      </c>
    </row>
    <row r="1641" spans="1:12" ht="12.75" customHeight="1">
      <c r="A1641" s="99"/>
      <c r="B1641" s="102"/>
      <c r="C1641" s="87"/>
      <c r="D1641" s="87"/>
      <c r="E1641" s="87"/>
      <c r="F1641" s="87"/>
      <c r="G1641" s="27" t="s">
        <v>169</v>
      </c>
      <c r="H1641" s="28">
        <f>I1641+J1641+K1641+L1641</f>
        <v>0</v>
      </c>
      <c r="I1641" s="28">
        <f>I1644</f>
        <v>0</v>
      </c>
      <c r="J1641" s="28">
        <f>J1644</f>
        <v>0</v>
      </c>
      <c r="K1641" s="28">
        <f>K1644</f>
        <v>0</v>
      </c>
      <c r="L1641" s="28">
        <f>L1644</f>
        <v>0</v>
      </c>
    </row>
    <row r="1642" spans="1:12" ht="12.75" customHeight="1">
      <c r="A1642" s="100"/>
      <c r="B1642" s="103"/>
      <c r="C1642" s="88"/>
      <c r="D1642" s="88"/>
      <c r="E1642" s="88"/>
      <c r="F1642" s="88"/>
      <c r="G1642" s="57" t="s">
        <v>170</v>
      </c>
      <c r="H1642" s="58">
        <f>H1640+H1641</f>
        <v>70</v>
      </c>
      <c r="I1642" s="58">
        <f>I1640+I1641</f>
        <v>70</v>
      </c>
      <c r="J1642" s="58">
        <f>J1640+J1641</f>
        <v>0</v>
      </c>
      <c r="K1642" s="58">
        <f>K1640+K1641</f>
        <v>0</v>
      </c>
      <c r="L1642" s="58">
        <f>L1640+L1641</f>
        <v>0</v>
      </c>
    </row>
    <row r="1643" spans="1:12" ht="12.75">
      <c r="A1643" s="74" t="s">
        <v>177</v>
      </c>
      <c r="B1643" s="75"/>
      <c r="C1643" s="75"/>
      <c r="D1643" s="75"/>
      <c r="E1643" s="75"/>
      <c r="F1643" s="76"/>
      <c r="G1643" s="27" t="s">
        <v>168</v>
      </c>
      <c r="H1643" s="28">
        <f>I1643+J1643+K1643+L1643</f>
        <v>70</v>
      </c>
      <c r="I1643" s="28">
        <v>70</v>
      </c>
      <c r="J1643" s="28"/>
      <c r="K1643" s="28"/>
      <c r="L1643" s="28"/>
    </row>
    <row r="1644" spans="1:12" ht="12.75">
      <c r="A1644" s="77"/>
      <c r="B1644" s="78"/>
      <c r="C1644" s="78"/>
      <c r="D1644" s="78"/>
      <c r="E1644" s="78"/>
      <c r="F1644" s="79"/>
      <c r="G1644" s="27" t="s">
        <v>169</v>
      </c>
      <c r="H1644" s="28">
        <f>I1644+J1644+K1644+L1644</f>
        <v>0</v>
      </c>
      <c r="I1644" s="28"/>
      <c r="J1644" s="28"/>
      <c r="K1644" s="28"/>
      <c r="L1644" s="28"/>
    </row>
    <row r="1645" spans="1:12" ht="12.75">
      <c r="A1645" s="80"/>
      <c r="B1645" s="81"/>
      <c r="C1645" s="81"/>
      <c r="D1645" s="81"/>
      <c r="E1645" s="81"/>
      <c r="F1645" s="82"/>
      <c r="G1645" s="59" t="s">
        <v>170</v>
      </c>
      <c r="H1645" s="60">
        <f>H1643+H1644</f>
        <v>70</v>
      </c>
      <c r="I1645" s="60">
        <f>I1643+I1644</f>
        <v>70</v>
      </c>
      <c r="J1645" s="60">
        <f>J1643+J1644</f>
        <v>0</v>
      </c>
      <c r="K1645" s="60">
        <f>K1643+K1644</f>
        <v>0</v>
      </c>
      <c r="L1645" s="60">
        <f>L1643+L1644</f>
        <v>0</v>
      </c>
    </row>
    <row r="1646" spans="1:12" ht="16.5">
      <c r="A1646" s="83" t="s">
        <v>18</v>
      </c>
      <c r="B1646" s="84"/>
      <c r="C1646" s="84"/>
      <c r="D1646" s="84"/>
      <c r="E1646" s="84"/>
      <c r="F1646" s="84"/>
      <c r="G1646" s="84"/>
      <c r="H1646" s="84"/>
      <c r="I1646" s="84"/>
      <c r="J1646" s="84"/>
      <c r="K1646" s="84"/>
      <c r="L1646" s="85"/>
    </row>
    <row r="1647" spans="1:12" ht="12.75">
      <c r="A1647" s="98">
        <v>121</v>
      </c>
      <c r="B1647" s="98" t="s">
        <v>235</v>
      </c>
      <c r="C1647" s="86" t="s">
        <v>239</v>
      </c>
      <c r="D1647" s="86" t="s">
        <v>149</v>
      </c>
      <c r="E1647" s="86">
        <v>2008</v>
      </c>
      <c r="F1647" s="86">
        <v>2010</v>
      </c>
      <c r="G1647" s="27" t="s">
        <v>168</v>
      </c>
      <c r="H1647" s="28">
        <f>H1650+H1653+H1656</f>
        <v>700</v>
      </c>
      <c r="I1647" s="28">
        <f>I1650+I1653+I1656</f>
        <v>700</v>
      </c>
      <c r="J1647" s="28">
        <f>J1650+J1653+J1656</f>
        <v>0</v>
      </c>
      <c r="K1647" s="28">
        <f>K1650+K1653+K1656</f>
        <v>0</v>
      </c>
      <c r="L1647" s="28">
        <f>L1650+L1653+L1656</f>
        <v>0</v>
      </c>
    </row>
    <row r="1648" spans="1:12" ht="12.75">
      <c r="A1648" s="99"/>
      <c r="B1648" s="102"/>
      <c r="C1648" s="87"/>
      <c r="D1648" s="87"/>
      <c r="E1648" s="87"/>
      <c r="F1648" s="87"/>
      <c r="G1648" s="27" t="s">
        <v>169</v>
      </c>
      <c r="H1648" s="28">
        <f>I1648+J1648+K1648+L1648</f>
        <v>0</v>
      </c>
      <c r="I1648" s="28">
        <f>I1651+I1654+I1657</f>
        <v>0</v>
      </c>
      <c r="J1648" s="28">
        <f>J1651+J1654+J1657</f>
        <v>0</v>
      </c>
      <c r="K1648" s="28">
        <f>K1651+K1654+K1657</f>
        <v>0</v>
      </c>
      <c r="L1648" s="28">
        <f>L1651+L1654+L1657</f>
        <v>0</v>
      </c>
    </row>
    <row r="1649" spans="1:12" ht="12.75">
      <c r="A1649" s="100"/>
      <c r="B1649" s="103"/>
      <c r="C1649" s="88"/>
      <c r="D1649" s="88"/>
      <c r="E1649" s="88"/>
      <c r="F1649" s="88"/>
      <c r="G1649" s="57" t="s">
        <v>170</v>
      </c>
      <c r="H1649" s="58">
        <f>H1647+H1648</f>
        <v>700</v>
      </c>
      <c r="I1649" s="58">
        <f>I1647+I1648</f>
        <v>700</v>
      </c>
      <c r="J1649" s="58">
        <f>J1647+J1648</f>
        <v>0</v>
      </c>
      <c r="K1649" s="58">
        <f>K1647+K1648</f>
        <v>0</v>
      </c>
      <c r="L1649" s="58">
        <f>L1647+L1648</f>
        <v>0</v>
      </c>
    </row>
    <row r="1650" spans="1:12" ht="12.75">
      <c r="A1650" s="74" t="s">
        <v>177</v>
      </c>
      <c r="B1650" s="75"/>
      <c r="C1650" s="75"/>
      <c r="D1650" s="75"/>
      <c r="E1650" s="75"/>
      <c r="F1650" s="76"/>
      <c r="G1650" s="27" t="s">
        <v>168</v>
      </c>
      <c r="H1650" s="28">
        <f>I1650+J1650+K1650+L1650</f>
        <v>100</v>
      </c>
      <c r="I1650" s="28">
        <v>100</v>
      </c>
      <c r="J1650" s="28"/>
      <c r="K1650" s="28"/>
      <c r="L1650" s="28"/>
    </row>
    <row r="1651" spans="1:12" ht="12.75">
      <c r="A1651" s="77"/>
      <c r="B1651" s="78"/>
      <c r="C1651" s="78"/>
      <c r="D1651" s="78"/>
      <c r="E1651" s="78"/>
      <c r="F1651" s="79"/>
      <c r="G1651" s="27" t="s">
        <v>169</v>
      </c>
      <c r="H1651" s="28">
        <f>I1651+J1651+K1651+L1651</f>
        <v>0</v>
      </c>
      <c r="I1651" s="28"/>
      <c r="J1651" s="28"/>
      <c r="K1651" s="28"/>
      <c r="L1651" s="28"/>
    </row>
    <row r="1652" spans="1:12" ht="12.75">
      <c r="A1652" s="80"/>
      <c r="B1652" s="81"/>
      <c r="C1652" s="81"/>
      <c r="D1652" s="81"/>
      <c r="E1652" s="81"/>
      <c r="F1652" s="82"/>
      <c r="G1652" s="59" t="s">
        <v>170</v>
      </c>
      <c r="H1652" s="60">
        <f>H1650+H1651</f>
        <v>100</v>
      </c>
      <c r="I1652" s="60">
        <f>I1650+I1651</f>
        <v>100</v>
      </c>
      <c r="J1652" s="60">
        <f>J1650+J1651</f>
        <v>0</v>
      </c>
      <c r="K1652" s="60">
        <f>K1650+K1651</f>
        <v>0</v>
      </c>
      <c r="L1652" s="60">
        <f>L1650+L1651</f>
        <v>0</v>
      </c>
    </row>
    <row r="1653" spans="1:12" ht="12.75">
      <c r="A1653" s="74" t="s">
        <v>176</v>
      </c>
      <c r="B1653" s="75"/>
      <c r="C1653" s="75"/>
      <c r="D1653" s="75"/>
      <c r="E1653" s="75"/>
      <c r="F1653" s="76"/>
      <c r="G1653" s="27" t="s">
        <v>168</v>
      </c>
      <c r="H1653" s="28">
        <f>I1653+J1653+K1653+L1653</f>
        <v>400</v>
      </c>
      <c r="I1653" s="28">
        <v>400</v>
      </c>
      <c r="J1653" s="28"/>
      <c r="K1653" s="28"/>
      <c r="L1653" s="28"/>
    </row>
    <row r="1654" spans="1:12" ht="12.75">
      <c r="A1654" s="77"/>
      <c r="B1654" s="78"/>
      <c r="C1654" s="78"/>
      <c r="D1654" s="78"/>
      <c r="E1654" s="78"/>
      <c r="F1654" s="79"/>
      <c r="G1654" s="27" t="s">
        <v>169</v>
      </c>
      <c r="H1654" s="28">
        <f>I1654+J1654+K1654+L1654</f>
        <v>0</v>
      </c>
      <c r="I1654" s="28"/>
      <c r="J1654" s="28"/>
      <c r="K1654" s="28"/>
      <c r="L1654" s="28"/>
    </row>
    <row r="1655" spans="1:12" ht="12.75">
      <c r="A1655" s="80"/>
      <c r="B1655" s="81"/>
      <c r="C1655" s="81"/>
      <c r="D1655" s="81"/>
      <c r="E1655" s="81"/>
      <c r="F1655" s="82"/>
      <c r="G1655" s="59" t="s">
        <v>170</v>
      </c>
      <c r="H1655" s="60">
        <f>H1653+H1654</f>
        <v>400</v>
      </c>
      <c r="I1655" s="60">
        <f>I1653+I1654</f>
        <v>400</v>
      </c>
      <c r="J1655" s="60">
        <f>J1653+J1654</f>
        <v>0</v>
      </c>
      <c r="K1655" s="60">
        <f>K1653+K1654</f>
        <v>0</v>
      </c>
      <c r="L1655" s="60">
        <f>L1653+L1654</f>
        <v>0</v>
      </c>
    </row>
    <row r="1656" spans="1:12" ht="12.75">
      <c r="A1656" s="74" t="s">
        <v>171</v>
      </c>
      <c r="B1656" s="75"/>
      <c r="C1656" s="75"/>
      <c r="D1656" s="75"/>
      <c r="E1656" s="75"/>
      <c r="F1656" s="76"/>
      <c r="G1656" s="27" t="s">
        <v>168</v>
      </c>
      <c r="H1656" s="28">
        <f>I1656+J1656+K1656+L1656</f>
        <v>200</v>
      </c>
      <c r="I1656" s="28">
        <v>200</v>
      </c>
      <c r="J1656" s="28"/>
      <c r="K1656" s="28"/>
      <c r="L1656" s="28"/>
    </row>
    <row r="1657" spans="1:12" ht="12.75">
      <c r="A1657" s="77"/>
      <c r="B1657" s="78"/>
      <c r="C1657" s="78"/>
      <c r="D1657" s="78"/>
      <c r="E1657" s="78"/>
      <c r="F1657" s="79"/>
      <c r="G1657" s="27" t="s">
        <v>169</v>
      </c>
      <c r="H1657" s="28">
        <f>I1657+J1657+K1657+L1657</f>
        <v>0</v>
      </c>
      <c r="I1657" s="28"/>
      <c r="J1657" s="28"/>
      <c r="K1657" s="28"/>
      <c r="L1657" s="28"/>
    </row>
    <row r="1658" spans="1:12" ht="12.75">
      <c r="A1658" s="80"/>
      <c r="B1658" s="81"/>
      <c r="C1658" s="81"/>
      <c r="D1658" s="81"/>
      <c r="E1658" s="81"/>
      <c r="F1658" s="82"/>
      <c r="G1658" s="59" t="s">
        <v>170</v>
      </c>
      <c r="H1658" s="60">
        <f>H1656+H1657</f>
        <v>200</v>
      </c>
      <c r="I1658" s="60">
        <f>I1656+I1657</f>
        <v>200</v>
      </c>
      <c r="J1658" s="60">
        <f>J1656+J1657</f>
        <v>0</v>
      </c>
      <c r="K1658" s="60">
        <f>K1656+K1657</f>
        <v>0</v>
      </c>
      <c r="L1658" s="60">
        <f>L1656+L1657</f>
        <v>0</v>
      </c>
    </row>
    <row r="1659" spans="1:12" ht="12.75">
      <c r="A1659" s="98">
        <v>122</v>
      </c>
      <c r="B1659" s="98" t="s">
        <v>235</v>
      </c>
      <c r="C1659" s="86" t="s">
        <v>240</v>
      </c>
      <c r="D1659" s="86" t="s">
        <v>149</v>
      </c>
      <c r="E1659" s="86">
        <v>2009</v>
      </c>
      <c r="F1659" s="86">
        <v>2011</v>
      </c>
      <c r="G1659" s="27" t="s">
        <v>168</v>
      </c>
      <c r="H1659" s="28">
        <f>H1662+H1665</f>
        <v>200</v>
      </c>
      <c r="I1659" s="28">
        <f>I1662+I1665+I1668</f>
        <v>200</v>
      </c>
      <c r="J1659" s="28">
        <f aca="true" t="shared" si="138" ref="J1659:L1660">J1662+J1665</f>
        <v>0</v>
      </c>
      <c r="K1659" s="28">
        <f t="shared" si="138"/>
        <v>0</v>
      </c>
      <c r="L1659" s="28">
        <f t="shared" si="138"/>
        <v>0</v>
      </c>
    </row>
    <row r="1660" spans="1:12" ht="12.75">
      <c r="A1660" s="99"/>
      <c r="B1660" s="102"/>
      <c r="C1660" s="87"/>
      <c r="D1660" s="87"/>
      <c r="E1660" s="87"/>
      <c r="F1660" s="87"/>
      <c r="G1660" s="27" t="s">
        <v>169</v>
      </c>
      <c r="H1660" s="28">
        <f>I1660+J1660+K1660+L1660</f>
        <v>0</v>
      </c>
      <c r="I1660" s="28">
        <f>I1663+I1666+I1669</f>
        <v>0</v>
      </c>
      <c r="J1660" s="28">
        <f t="shared" si="138"/>
        <v>0</v>
      </c>
      <c r="K1660" s="28">
        <f t="shared" si="138"/>
        <v>0</v>
      </c>
      <c r="L1660" s="28">
        <f t="shared" si="138"/>
        <v>0</v>
      </c>
    </row>
    <row r="1661" spans="1:12" ht="30" customHeight="1">
      <c r="A1661" s="100"/>
      <c r="B1661" s="103"/>
      <c r="C1661" s="88"/>
      <c r="D1661" s="88"/>
      <c r="E1661" s="88"/>
      <c r="F1661" s="88"/>
      <c r="G1661" s="57" t="s">
        <v>170</v>
      </c>
      <c r="H1661" s="58">
        <f>H1659+H1660</f>
        <v>200</v>
      </c>
      <c r="I1661" s="58">
        <f>I1659+I1660</f>
        <v>200</v>
      </c>
      <c r="J1661" s="58">
        <f>J1659+J1660</f>
        <v>0</v>
      </c>
      <c r="K1661" s="58">
        <f>K1659+K1660</f>
        <v>0</v>
      </c>
      <c r="L1661" s="58">
        <f>L1659+L1660</f>
        <v>0</v>
      </c>
    </row>
    <row r="1662" spans="1:12" ht="12.75">
      <c r="A1662" s="74" t="s">
        <v>176</v>
      </c>
      <c r="B1662" s="75"/>
      <c r="C1662" s="75"/>
      <c r="D1662" s="75"/>
      <c r="E1662" s="75"/>
      <c r="F1662" s="76"/>
      <c r="G1662" s="27" t="s">
        <v>168</v>
      </c>
      <c r="H1662" s="28">
        <f>I1662+J1662+K1662+L1662</f>
        <v>100</v>
      </c>
      <c r="I1662" s="28">
        <v>100</v>
      </c>
      <c r="J1662" s="28"/>
      <c r="K1662" s="28"/>
      <c r="L1662" s="28"/>
    </row>
    <row r="1663" spans="1:12" ht="12.75">
      <c r="A1663" s="77"/>
      <c r="B1663" s="78"/>
      <c r="C1663" s="78"/>
      <c r="D1663" s="78"/>
      <c r="E1663" s="78"/>
      <c r="F1663" s="79"/>
      <c r="G1663" s="27" t="s">
        <v>169</v>
      </c>
      <c r="H1663" s="28">
        <f>I1663+J1663+K1663+L1663</f>
        <v>-50</v>
      </c>
      <c r="I1663" s="28">
        <v>-50</v>
      </c>
      <c r="J1663" s="28"/>
      <c r="K1663" s="28"/>
      <c r="L1663" s="28"/>
    </row>
    <row r="1664" spans="1:12" ht="12.75">
      <c r="A1664" s="80"/>
      <c r="B1664" s="81"/>
      <c r="C1664" s="81"/>
      <c r="D1664" s="81"/>
      <c r="E1664" s="81"/>
      <c r="F1664" s="82"/>
      <c r="G1664" s="59" t="s">
        <v>170</v>
      </c>
      <c r="H1664" s="60">
        <f>H1662+H1663</f>
        <v>50</v>
      </c>
      <c r="I1664" s="60">
        <f>I1662+I1663</f>
        <v>50</v>
      </c>
      <c r="J1664" s="60">
        <f>J1662+J1663</f>
        <v>0</v>
      </c>
      <c r="K1664" s="60">
        <f>K1662+K1663</f>
        <v>0</v>
      </c>
      <c r="L1664" s="60">
        <f>L1662+L1663</f>
        <v>0</v>
      </c>
    </row>
    <row r="1665" spans="1:12" ht="12.75">
      <c r="A1665" s="74" t="s">
        <v>171</v>
      </c>
      <c r="B1665" s="75"/>
      <c r="C1665" s="75"/>
      <c r="D1665" s="75"/>
      <c r="E1665" s="75"/>
      <c r="F1665" s="76"/>
      <c r="G1665" s="27" t="s">
        <v>168</v>
      </c>
      <c r="H1665" s="28">
        <f>I1665+J1665+K1665+L1665</f>
        <v>100</v>
      </c>
      <c r="I1665" s="28">
        <v>100</v>
      </c>
      <c r="J1665" s="28"/>
      <c r="K1665" s="28"/>
      <c r="L1665" s="28"/>
    </row>
    <row r="1666" spans="1:12" ht="12.75">
      <c r="A1666" s="77"/>
      <c r="B1666" s="78"/>
      <c r="C1666" s="78"/>
      <c r="D1666" s="78"/>
      <c r="E1666" s="78"/>
      <c r="F1666" s="79"/>
      <c r="G1666" s="27" t="s">
        <v>169</v>
      </c>
      <c r="H1666" s="28">
        <f>I1666+J1666+K1666+L1666</f>
        <v>-50</v>
      </c>
      <c r="I1666" s="28">
        <v>-50</v>
      </c>
      <c r="J1666" s="28"/>
      <c r="K1666" s="28"/>
      <c r="L1666" s="28"/>
    </row>
    <row r="1667" spans="1:12" ht="12.75">
      <c r="A1667" s="80"/>
      <c r="B1667" s="81"/>
      <c r="C1667" s="81"/>
      <c r="D1667" s="81"/>
      <c r="E1667" s="81"/>
      <c r="F1667" s="82"/>
      <c r="G1667" s="59" t="s">
        <v>170</v>
      </c>
      <c r="H1667" s="60">
        <f>H1665+H1666</f>
        <v>50</v>
      </c>
      <c r="I1667" s="60">
        <f>I1665+I1666</f>
        <v>50</v>
      </c>
      <c r="J1667" s="60">
        <f>J1665+J1666</f>
        <v>0</v>
      </c>
      <c r="K1667" s="60">
        <f>K1665+K1666</f>
        <v>0</v>
      </c>
      <c r="L1667" s="60">
        <f>L1665+L1666</f>
        <v>0</v>
      </c>
    </row>
    <row r="1668" spans="1:12" ht="12.75">
      <c r="A1668" s="74" t="s">
        <v>274</v>
      </c>
      <c r="B1668" s="75"/>
      <c r="C1668" s="75"/>
      <c r="D1668" s="75"/>
      <c r="E1668" s="75"/>
      <c r="F1668" s="76"/>
      <c r="G1668" s="27" t="s">
        <v>168</v>
      </c>
      <c r="H1668" s="28">
        <f>I1668+J1668+K1668+L1668</f>
        <v>0</v>
      </c>
      <c r="I1668" s="28">
        <v>0</v>
      </c>
      <c r="J1668" s="28"/>
      <c r="K1668" s="28"/>
      <c r="L1668" s="28"/>
    </row>
    <row r="1669" spans="1:12" ht="12.75">
      <c r="A1669" s="77"/>
      <c r="B1669" s="78"/>
      <c r="C1669" s="78"/>
      <c r="D1669" s="78"/>
      <c r="E1669" s="78"/>
      <c r="F1669" s="79"/>
      <c r="G1669" s="27" t="s">
        <v>169</v>
      </c>
      <c r="H1669" s="28">
        <f>I1669+J1669+K1669+L1669</f>
        <v>100</v>
      </c>
      <c r="I1669" s="28">
        <v>100</v>
      </c>
      <c r="J1669" s="28"/>
      <c r="K1669" s="28"/>
      <c r="L1669" s="28"/>
    </row>
    <row r="1670" spans="1:12" ht="12.75">
      <c r="A1670" s="80"/>
      <c r="B1670" s="81"/>
      <c r="C1670" s="81"/>
      <c r="D1670" s="81"/>
      <c r="E1670" s="81"/>
      <c r="F1670" s="82"/>
      <c r="G1670" s="59" t="s">
        <v>170</v>
      </c>
      <c r="H1670" s="60">
        <f>H1668+H1669</f>
        <v>100</v>
      </c>
      <c r="I1670" s="60">
        <f>I1668+I1669</f>
        <v>100</v>
      </c>
      <c r="J1670" s="60">
        <f>J1668+J1669</f>
        <v>0</v>
      </c>
      <c r="K1670" s="60">
        <f>K1668+K1669</f>
        <v>0</v>
      </c>
      <c r="L1670" s="60">
        <f>L1668+L1669</f>
        <v>0</v>
      </c>
    </row>
    <row r="1671" spans="1:12" ht="12.75">
      <c r="A1671" s="89" t="s">
        <v>19</v>
      </c>
      <c r="B1671" s="90"/>
      <c r="C1671" s="91"/>
      <c r="D1671" s="86" t="s">
        <v>149</v>
      </c>
      <c r="E1671" s="86">
        <v>2008</v>
      </c>
      <c r="F1671" s="86">
        <v>2011</v>
      </c>
      <c r="G1671" s="27" t="s">
        <v>168</v>
      </c>
      <c r="H1671" s="28">
        <f>H1674+H1677+H1680</f>
        <v>1010</v>
      </c>
      <c r="I1671" s="28">
        <f>I1674+I1677+I1680+I1683</f>
        <v>1010</v>
      </c>
      <c r="J1671" s="28">
        <f aca="true" t="shared" si="139" ref="J1671:L1672">J1674+J1677+J1680</f>
        <v>0</v>
      </c>
      <c r="K1671" s="28">
        <f t="shared" si="139"/>
        <v>0</v>
      </c>
      <c r="L1671" s="28">
        <f t="shared" si="139"/>
        <v>0</v>
      </c>
    </row>
    <row r="1672" spans="1:12" ht="12.75">
      <c r="A1672" s="92"/>
      <c r="B1672" s="93"/>
      <c r="C1672" s="94"/>
      <c r="D1672" s="87"/>
      <c r="E1672" s="87"/>
      <c r="F1672" s="87"/>
      <c r="G1672" s="27" t="s">
        <v>169</v>
      </c>
      <c r="H1672" s="28">
        <f>I1672+J1672+K1672+L1672</f>
        <v>2300</v>
      </c>
      <c r="I1672" s="28">
        <f>I1675+I1678+I1681+I1684</f>
        <v>2300</v>
      </c>
      <c r="J1672" s="28">
        <f t="shared" si="139"/>
        <v>0</v>
      </c>
      <c r="K1672" s="28">
        <f t="shared" si="139"/>
        <v>0</v>
      </c>
      <c r="L1672" s="28">
        <f t="shared" si="139"/>
        <v>0</v>
      </c>
    </row>
    <row r="1673" spans="1:12" ht="12.75">
      <c r="A1673" s="95"/>
      <c r="B1673" s="96"/>
      <c r="C1673" s="97"/>
      <c r="D1673" s="88"/>
      <c r="E1673" s="88"/>
      <c r="F1673" s="88"/>
      <c r="G1673" s="57" t="s">
        <v>170</v>
      </c>
      <c r="H1673" s="58">
        <f>H1671+H1672</f>
        <v>3310</v>
      </c>
      <c r="I1673" s="58">
        <f>I1671+I1672</f>
        <v>3310</v>
      </c>
      <c r="J1673" s="58">
        <f>J1671+J1672</f>
        <v>0</v>
      </c>
      <c r="K1673" s="58">
        <f>K1671+K1672</f>
        <v>0</v>
      </c>
      <c r="L1673" s="58">
        <f>L1671+L1672</f>
        <v>0</v>
      </c>
    </row>
    <row r="1674" spans="1:12" ht="12.75">
      <c r="A1674" s="74" t="s">
        <v>177</v>
      </c>
      <c r="B1674" s="75"/>
      <c r="C1674" s="75"/>
      <c r="D1674" s="75"/>
      <c r="E1674" s="75"/>
      <c r="F1674" s="76"/>
      <c r="G1674" s="27" t="s">
        <v>168</v>
      </c>
      <c r="H1674" s="28">
        <f>I1674+J1674+K1674+L1674</f>
        <v>210</v>
      </c>
      <c r="I1674" s="28">
        <f aca="true" t="shared" si="140" ref="I1674:L1675">I1650+I1643+I1624+I1630</f>
        <v>210</v>
      </c>
      <c r="J1674" s="28">
        <f t="shared" si="140"/>
        <v>0</v>
      </c>
      <c r="K1674" s="28">
        <f t="shared" si="140"/>
        <v>0</v>
      </c>
      <c r="L1674" s="28">
        <f t="shared" si="140"/>
        <v>0</v>
      </c>
    </row>
    <row r="1675" spans="1:12" ht="12.75">
      <c r="A1675" s="77"/>
      <c r="B1675" s="78"/>
      <c r="C1675" s="78"/>
      <c r="D1675" s="78"/>
      <c r="E1675" s="78"/>
      <c r="F1675" s="79"/>
      <c r="G1675" s="27" t="s">
        <v>169</v>
      </c>
      <c r="H1675" s="28">
        <f>I1675+J1675+K1675+L1675</f>
        <v>300</v>
      </c>
      <c r="I1675" s="28">
        <f t="shared" si="140"/>
        <v>300</v>
      </c>
      <c r="J1675" s="28">
        <f t="shared" si="140"/>
        <v>0</v>
      </c>
      <c r="K1675" s="28">
        <f t="shared" si="140"/>
        <v>0</v>
      </c>
      <c r="L1675" s="28">
        <f t="shared" si="140"/>
        <v>0</v>
      </c>
    </row>
    <row r="1676" spans="1:12" ht="12.75">
      <c r="A1676" s="80"/>
      <c r="B1676" s="81"/>
      <c r="C1676" s="81"/>
      <c r="D1676" s="81"/>
      <c r="E1676" s="81"/>
      <c r="F1676" s="82"/>
      <c r="G1676" s="59" t="s">
        <v>170</v>
      </c>
      <c r="H1676" s="60">
        <f>H1674+H1675</f>
        <v>510</v>
      </c>
      <c r="I1676" s="60">
        <f>I1674+I1675</f>
        <v>510</v>
      </c>
      <c r="J1676" s="60">
        <f>J1674+J1675</f>
        <v>0</v>
      </c>
      <c r="K1676" s="60">
        <f>K1674+K1675</f>
        <v>0</v>
      </c>
      <c r="L1676" s="60">
        <f>L1674+L1675</f>
        <v>0</v>
      </c>
    </row>
    <row r="1677" spans="1:12" ht="12.75">
      <c r="A1677" s="74" t="s">
        <v>176</v>
      </c>
      <c r="B1677" s="75"/>
      <c r="C1677" s="75"/>
      <c r="D1677" s="75"/>
      <c r="E1677" s="75"/>
      <c r="F1677" s="76"/>
      <c r="G1677" s="27" t="s">
        <v>168</v>
      </c>
      <c r="H1677" s="28">
        <f>I1677+J1677+K1677+L1677</f>
        <v>500</v>
      </c>
      <c r="I1677" s="28">
        <f aca="true" t="shared" si="141" ref="I1677:L1678">I1662+I1653+I1633</f>
        <v>500</v>
      </c>
      <c r="J1677" s="28">
        <f t="shared" si="141"/>
        <v>0</v>
      </c>
      <c r="K1677" s="28">
        <f t="shared" si="141"/>
        <v>0</v>
      </c>
      <c r="L1677" s="28">
        <f t="shared" si="141"/>
        <v>0</v>
      </c>
    </row>
    <row r="1678" spans="1:12" ht="12.75">
      <c r="A1678" s="77"/>
      <c r="B1678" s="78"/>
      <c r="C1678" s="78"/>
      <c r="D1678" s="78"/>
      <c r="E1678" s="78"/>
      <c r="F1678" s="79"/>
      <c r="G1678" s="27" t="s">
        <v>169</v>
      </c>
      <c r="H1678" s="28">
        <f>I1678+J1678+K1678+L1678</f>
        <v>450</v>
      </c>
      <c r="I1678" s="28">
        <f t="shared" si="141"/>
        <v>450</v>
      </c>
      <c r="J1678" s="28">
        <f t="shared" si="141"/>
        <v>0</v>
      </c>
      <c r="K1678" s="28">
        <f t="shared" si="141"/>
        <v>0</v>
      </c>
      <c r="L1678" s="28">
        <f t="shared" si="141"/>
        <v>0</v>
      </c>
    </row>
    <row r="1679" spans="1:12" ht="12.75">
      <c r="A1679" s="80"/>
      <c r="B1679" s="81"/>
      <c r="C1679" s="81"/>
      <c r="D1679" s="81"/>
      <c r="E1679" s="81"/>
      <c r="F1679" s="82"/>
      <c r="G1679" s="59" t="s">
        <v>170</v>
      </c>
      <c r="H1679" s="60">
        <f>H1677+H1678</f>
        <v>950</v>
      </c>
      <c r="I1679" s="60">
        <f>I1677+I1678</f>
        <v>950</v>
      </c>
      <c r="J1679" s="60">
        <f>J1677+J1678</f>
        <v>0</v>
      </c>
      <c r="K1679" s="60">
        <f>K1677+K1678</f>
        <v>0</v>
      </c>
      <c r="L1679" s="60">
        <f>L1677+L1678</f>
        <v>0</v>
      </c>
    </row>
    <row r="1680" spans="1:12" ht="12.75">
      <c r="A1680" s="74" t="s">
        <v>171</v>
      </c>
      <c r="B1680" s="75"/>
      <c r="C1680" s="75"/>
      <c r="D1680" s="75"/>
      <c r="E1680" s="75"/>
      <c r="F1680" s="76"/>
      <c r="G1680" s="27" t="s">
        <v>168</v>
      </c>
      <c r="H1680" s="28">
        <f>I1680+J1680+K1680+L1680</f>
        <v>300</v>
      </c>
      <c r="I1680" s="28">
        <f aca="true" t="shared" si="142" ref="I1680:L1681">I1665+I1656+I1636</f>
        <v>300</v>
      </c>
      <c r="J1680" s="28">
        <f t="shared" si="142"/>
        <v>0</v>
      </c>
      <c r="K1680" s="28">
        <f t="shared" si="142"/>
        <v>0</v>
      </c>
      <c r="L1680" s="28">
        <f t="shared" si="142"/>
        <v>0</v>
      </c>
    </row>
    <row r="1681" spans="1:12" ht="12.75">
      <c r="A1681" s="77"/>
      <c r="B1681" s="78"/>
      <c r="C1681" s="78"/>
      <c r="D1681" s="78"/>
      <c r="E1681" s="78"/>
      <c r="F1681" s="79"/>
      <c r="G1681" s="27" t="s">
        <v>169</v>
      </c>
      <c r="H1681" s="28">
        <f>I1681+J1681+K1681+L1681</f>
        <v>1450</v>
      </c>
      <c r="I1681" s="28">
        <f t="shared" si="142"/>
        <v>1450</v>
      </c>
      <c r="J1681" s="28">
        <f t="shared" si="142"/>
        <v>0</v>
      </c>
      <c r="K1681" s="28">
        <f t="shared" si="142"/>
        <v>0</v>
      </c>
      <c r="L1681" s="28">
        <f t="shared" si="142"/>
        <v>0</v>
      </c>
    </row>
    <row r="1682" spans="1:12" ht="12.75">
      <c r="A1682" s="80"/>
      <c r="B1682" s="81"/>
      <c r="C1682" s="81"/>
      <c r="D1682" s="81"/>
      <c r="E1682" s="81"/>
      <c r="F1682" s="82"/>
      <c r="G1682" s="59" t="s">
        <v>170</v>
      </c>
      <c r="H1682" s="60">
        <f>H1680+H1681</f>
        <v>1750</v>
      </c>
      <c r="I1682" s="60">
        <f>I1680+I1681</f>
        <v>1750</v>
      </c>
      <c r="J1682" s="60">
        <f>J1680+J1681</f>
        <v>0</v>
      </c>
      <c r="K1682" s="60">
        <f>K1680+K1681</f>
        <v>0</v>
      </c>
      <c r="L1682" s="60">
        <f>L1680+L1681</f>
        <v>0</v>
      </c>
    </row>
    <row r="1683" spans="1:12" ht="12.75">
      <c r="A1683" s="74" t="s">
        <v>274</v>
      </c>
      <c r="B1683" s="75"/>
      <c r="C1683" s="75"/>
      <c r="D1683" s="75"/>
      <c r="E1683" s="75"/>
      <c r="F1683" s="76"/>
      <c r="G1683" s="27" t="s">
        <v>168</v>
      </c>
      <c r="H1683" s="28">
        <f>I1683+J1683+K1683+L1683</f>
        <v>0</v>
      </c>
      <c r="I1683" s="28">
        <f>I1668</f>
        <v>0</v>
      </c>
      <c r="J1683" s="28">
        <f aca="true" t="shared" si="143" ref="J1683:L1684">J1668+J1659+J1639</f>
        <v>0</v>
      </c>
      <c r="K1683" s="28">
        <f t="shared" si="143"/>
        <v>0</v>
      </c>
      <c r="L1683" s="28">
        <f t="shared" si="143"/>
        <v>0</v>
      </c>
    </row>
    <row r="1684" spans="1:12" ht="12.75">
      <c r="A1684" s="77"/>
      <c r="B1684" s="78"/>
      <c r="C1684" s="78"/>
      <c r="D1684" s="78"/>
      <c r="E1684" s="78"/>
      <c r="F1684" s="79"/>
      <c r="G1684" s="27" t="s">
        <v>169</v>
      </c>
      <c r="H1684" s="28">
        <f>I1684+J1684+K1684+L1684</f>
        <v>100</v>
      </c>
      <c r="I1684" s="28">
        <f>I1669</f>
        <v>100</v>
      </c>
      <c r="J1684" s="28">
        <f t="shared" si="143"/>
        <v>0</v>
      </c>
      <c r="K1684" s="28">
        <f t="shared" si="143"/>
        <v>0</v>
      </c>
      <c r="L1684" s="28">
        <f t="shared" si="143"/>
        <v>0</v>
      </c>
    </row>
    <row r="1685" spans="1:12" ht="12.75">
      <c r="A1685" s="80"/>
      <c r="B1685" s="81"/>
      <c r="C1685" s="81"/>
      <c r="D1685" s="81"/>
      <c r="E1685" s="81"/>
      <c r="F1685" s="82"/>
      <c r="G1685" s="59" t="s">
        <v>170</v>
      </c>
      <c r="H1685" s="60">
        <f>H1683+H1684</f>
        <v>100</v>
      </c>
      <c r="I1685" s="60">
        <f>I1683+I1684</f>
        <v>100</v>
      </c>
      <c r="J1685" s="60">
        <f>J1683+J1684</f>
        <v>0</v>
      </c>
      <c r="K1685" s="60">
        <f>K1683+K1684</f>
        <v>0</v>
      </c>
      <c r="L1685" s="60">
        <f>L1683+L1684</f>
        <v>0</v>
      </c>
    </row>
    <row r="1686" spans="1:12" ht="16.5">
      <c r="A1686" s="83" t="s">
        <v>20</v>
      </c>
      <c r="B1686" s="84"/>
      <c r="C1686" s="84"/>
      <c r="D1686" s="84"/>
      <c r="E1686" s="84"/>
      <c r="F1686" s="84"/>
      <c r="G1686" s="84"/>
      <c r="H1686" s="84"/>
      <c r="I1686" s="84"/>
      <c r="J1686" s="84"/>
      <c r="K1686" s="84"/>
      <c r="L1686" s="85"/>
    </row>
    <row r="1687" spans="1:12" ht="12.75">
      <c r="A1687" s="98">
        <v>123</v>
      </c>
      <c r="B1687" s="98" t="s">
        <v>241</v>
      </c>
      <c r="C1687" s="86" t="s">
        <v>263</v>
      </c>
      <c r="D1687" s="86" t="s">
        <v>149</v>
      </c>
      <c r="E1687" s="86">
        <v>2008</v>
      </c>
      <c r="F1687" s="86">
        <v>2009</v>
      </c>
      <c r="G1687" s="27" t="s">
        <v>168</v>
      </c>
      <c r="H1687" s="28">
        <f>H1690+H1693</f>
        <v>5048</v>
      </c>
      <c r="I1687" s="28">
        <f>I1690+I1693</f>
        <v>3648</v>
      </c>
      <c r="J1687" s="28">
        <f>J1690+J1693</f>
        <v>1400</v>
      </c>
      <c r="K1687" s="28">
        <f>K1690+K1693</f>
        <v>0</v>
      </c>
      <c r="L1687" s="28">
        <f>L1690+L1693</f>
        <v>0</v>
      </c>
    </row>
    <row r="1688" spans="1:12" ht="12.75">
      <c r="A1688" s="99"/>
      <c r="B1688" s="102"/>
      <c r="C1688" s="87"/>
      <c r="D1688" s="87"/>
      <c r="E1688" s="87"/>
      <c r="F1688" s="87"/>
      <c r="G1688" s="27" t="s">
        <v>169</v>
      </c>
      <c r="H1688" s="28">
        <f>I1688+J1688+K1688+L1688</f>
        <v>-3910</v>
      </c>
      <c r="I1688" s="28">
        <f>I1691+I1694</f>
        <v>-2510</v>
      </c>
      <c r="J1688" s="28">
        <f>J1691+J1694</f>
        <v>-1400</v>
      </c>
      <c r="K1688" s="28">
        <f>K1691+K1694</f>
        <v>0</v>
      </c>
      <c r="L1688" s="28">
        <f>L1691+L1694</f>
        <v>0</v>
      </c>
    </row>
    <row r="1689" spans="1:12" ht="43.5" customHeight="1">
      <c r="A1689" s="100"/>
      <c r="B1689" s="103"/>
      <c r="C1689" s="88"/>
      <c r="D1689" s="88"/>
      <c r="E1689" s="88"/>
      <c r="F1689" s="88"/>
      <c r="G1689" s="57" t="s">
        <v>170</v>
      </c>
      <c r="H1689" s="58">
        <f>H1687+H1688</f>
        <v>1138</v>
      </c>
      <c r="I1689" s="58">
        <f>I1687+I1688</f>
        <v>1138</v>
      </c>
      <c r="J1689" s="58">
        <f>J1687+J1688</f>
        <v>0</v>
      </c>
      <c r="K1689" s="58">
        <f>K1687+K1688</f>
        <v>0</v>
      </c>
      <c r="L1689" s="58">
        <f>L1687+L1688</f>
        <v>0</v>
      </c>
    </row>
    <row r="1690" spans="1:12" ht="12.75">
      <c r="A1690" s="74" t="s">
        <v>177</v>
      </c>
      <c r="B1690" s="75"/>
      <c r="C1690" s="75"/>
      <c r="D1690" s="75"/>
      <c r="E1690" s="75"/>
      <c r="F1690" s="76"/>
      <c r="G1690" s="27" t="s">
        <v>168</v>
      </c>
      <c r="H1690" s="28">
        <f>I1690+J1690+K1690+L1690</f>
        <v>2173</v>
      </c>
      <c r="I1690" s="28">
        <v>773</v>
      </c>
      <c r="J1690" s="28">
        <v>1400</v>
      </c>
      <c r="K1690" s="28"/>
      <c r="L1690" s="28"/>
    </row>
    <row r="1691" spans="1:12" ht="12.75">
      <c r="A1691" s="77"/>
      <c r="B1691" s="78"/>
      <c r="C1691" s="78"/>
      <c r="D1691" s="78"/>
      <c r="E1691" s="78"/>
      <c r="F1691" s="79"/>
      <c r="G1691" s="27" t="s">
        <v>169</v>
      </c>
      <c r="H1691" s="28">
        <f>I1691+J1691+K1691+L1691</f>
        <v>-1910</v>
      </c>
      <c r="I1691" s="28">
        <f>-350-160</f>
        <v>-510</v>
      </c>
      <c r="J1691" s="28">
        <v>-1400</v>
      </c>
      <c r="K1691" s="28"/>
      <c r="L1691" s="28"/>
    </row>
    <row r="1692" spans="1:12" ht="12.75">
      <c r="A1692" s="80"/>
      <c r="B1692" s="81"/>
      <c r="C1692" s="81"/>
      <c r="D1692" s="81"/>
      <c r="E1692" s="81"/>
      <c r="F1692" s="82"/>
      <c r="G1692" s="59" t="s">
        <v>170</v>
      </c>
      <c r="H1692" s="60">
        <f>H1690+H1691</f>
        <v>263</v>
      </c>
      <c r="I1692" s="60">
        <f>I1690+I1691</f>
        <v>263</v>
      </c>
      <c r="J1692" s="60">
        <f>J1690+J1691</f>
        <v>0</v>
      </c>
      <c r="K1692" s="60">
        <f>K1690+K1691</f>
        <v>0</v>
      </c>
      <c r="L1692" s="60">
        <f>L1690+L1691</f>
        <v>0</v>
      </c>
    </row>
    <row r="1693" spans="1:12" ht="12.75">
      <c r="A1693" s="74" t="s">
        <v>176</v>
      </c>
      <c r="B1693" s="75"/>
      <c r="C1693" s="75"/>
      <c r="D1693" s="75"/>
      <c r="E1693" s="75"/>
      <c r="F1693" s="76"/>
      <c r="G1693" s="27" t="s">
        <v>168</v>
      </c>
      <c r="H1693" s="28">
        <f>I1693+J1693+K1693+L1693</f>
        <v>2875</v>
      </c>
      <c r="I1693" s="28">
        <v>2875</v>
      </c>
      <c r="J1693" s="28"/>
      <c r="K1693" s="28"/>
      <c r="L1693" s="28"/>
    </row>
    <row r="1694" spans="1:12" ht="12.75">
      <c r="A1694" s="77"/>
      <c r="B1694" s="78"/>
      <c r="C1694" s="78"/>
      <c r="D1694" s="78"/>
      <c r="E1694" s="78"/>
      <c r="F1694" s="79"/>
      <c r="G1694" s="27" t="s">
        <v>169</v>
      </c>
      <c r="H1694" s="28">
        <f>I1694+J1694+K1694+L1694</f>
        <v>-2000</v>
      </c>
      <c r="I1694" s="28">
        <v>-2000</v>
      </c>
      <c r="J1694" s="28"/>
      <c r="K1694" s="28"/>
      <c r="L1694" s="28"/>
    </row>
    <row r="1695" spans="1:12" ht="12.75">
      <c r="A1695" s="80"/>
      <c r="B1695" s="81"/>
      <c r="C1695" s="81"/>
      <c r="D1695" s="81"/>
      <c r="E1695" s="81"/>
      <c r="F1695" s="82"/>
      <c r="G1695" s="59" t="s">
        <v>170</v>
      </c>
      <c r="H1695" s="60">
        <f>H1693+H1694</f>
        <v>875</v>
      </c>
      <c r="I1695" s="60">
        <f>I1693+I1694</f>
        <v>875</v>
      </c>
      <c r="J1695" s="60">
        <f>J1693+J1694</f>
        <v>0</v>
      </c>
      <c r="K1695" s="60">
        <f>K1693+K1694</f>
        <v>0</v>
      </c>
      <c r="L1695" s="60">
        <f>L1693+L1694</f>
        <v>0</v>
      </c>
    </row>
    <row r="1696" spans="1:12" ht="12.75">
      <c r="A1696" s="98">
        <v>124</v>
      </c>
      <c r="B1696" s="98" t="s">
        <v>241</v>
      </c>
      <c r="C1696" s="86" t="s">
        <v>273</v>
      </c>
      <c r="D1696" s="86" t="s">
        <v>149</v>
      </c>
      <c r="E1696" s="86">
        <v>2008</v>
      </c>
      <c r="F1696" s="86">
        <v>2009</v>
      </c>
      <c r="G1696" s="27" t="s">
        <v>168</v>
      </c>
      <c r="H1696" s="28">
        <f>H1699+H1702</f>
        <v>0</v>
      </c>
      <c r="I1696" s="28">
        <f>I1699+I1702</f>
        <v>0</v>
      </c>
      <c r="J1696" s="28">
        <f>J1699+J1702</f>
        <v>0</v>
      </c>
      <c r="K1696" s="28">
        <f>K1699+K1702</f>
        <v>0</v>
      </c>
      <c r="L1696" s="28">
        <f>L1699+L1702</f>
        <v>0</v>
      </c>
    </row>
    <row r="1697" spans="1:12" ht="12.75">
      <c r="A1697" s="99"/>
      <c r="B1697" s="102"/>
      <c r="C1697" s="87"/>
      <c r="D1697" s="87"/>
      <c r="E1697" s="87"/>
      <c r="F1697" s="87"/>
      <c r="G1697" s="27" t="s">
        <v>169</v>
      </c>
      <c r="H1697" s="28">
        <f>I1697+J1697+K1697+L1697</f>
        <v>1135</v>
      </c>
      <c r="I1697" s="28">
        <f>I1700+I1703</f>
        <v>1135</v>
      </c>
      <c r="J1697" s="28">
        <f>J1700+J1703</f>
        <v>0</v>
      </c>
      <c r="K1697" s="28">
        <f>K1700+K1703</f>
        <v>0</v>
      </c>
      <c r="L1697" s="28">
        <f>L1700+L1703</f>
        <v>0</v>
      </c>
    </row>
    <row r="1698" spans="1:12" ht="41.25" customHeight="1">
      <c r="A1698" s="100"/>
      <c r="B1698" s="103"/>
      <c r="C1698" s="88"/>
      <c r="D1698" s="88"/>
      <c r="E1698" s="88"/>
      <c r="F1698" s="88"/>
      <c r="G1698" s="57" t="s">
        <v>170</v>
      </c>
      <c r="H1698" s="58">
        <f>H1696+H1697</f>
        <v>1135</v>
      </c>
      <c r="I1698" s="58">
        <f>I1696+I1697</f>
        <v>1135</v>
      </c>
      <c r="J1698" s="58">
        <f>J1696+J1697</f>
        <v>0</v>
      </c>
      <c r="K1698" s="58">
        <f>K1696+K1697</f>
        <v>0</v>
      </c>
      <c r="L1698" s="58">
        <f>L1696+L1697</f>
        <v>0</v>
      </c>
    </row>
    <row r="1699" spans="1:12" ht="12.75">
      <c r="A1699" s="74" t="s">
        <v>177</v>
      </c>
      <c r="B1699" s="75"/>
      <c r="C1699" s="75"/>
      <c r="D1699" s="75"/>
      <c r="E1699" s="75"/>
      <c r="F1699" s="76"/>
      <c r="G1699" s="27" t="s">
        <v>168</v>
      </c>
      <c r="H1699" s="28">
        <f>I1699+J1699+K1699+L1699</f>
        <v>0</v>
      </c>
      <c r="I1699" s="28">
        <v>0</v>
      </c>
      <c r="J1699" s="28">
        <v>0</v>
      </c>
      <c r="K1699" s="28"/>
      <c r="L1699" s="28"/>
    </row>
    <row r="1700" spans="1:12" ht="12.75">
      <c r="A1700" s="77"/>
      <c r="B1700" s="78"/>
      <c r="C1700" s="78"/>
      <c r="D1700" s="78"/>
      <c r="E1700" s="78"/>
      <c r="F1700" s="79"/>
      <c r="G1700" s="27" t="s">
        <v>169</v>
      </c>
      <c r="H1700" s="28">
        <f>I1700+J1700+K1700+L1700</f>
        <v>335</v>
      </c>
      <c r="I1700" s="28">
        <f>650-160-155</f>
        <v>335</v>
      </c>
      <c r="J1700" s="28"/>
      <c r="K1700" s="28"/>
      <c r="L1700" s="28"/>
    </row>
    <row r="1701" spans="1:12" ht="12.75">
      <c r="A1701" s="80"/>
      <c r="B1701" s="81"/>
      <c r="C1701" s="81"/>
      <c r="D1701" s="81"/>
      <c r="E1701" s="81"/>
      <c r="F1701" s="82"/>
      <c r="G1701" s="59" t="s">
        <v>170</v>
      </c>
      <c r="H1701" s="60">
        <f>H1699+H1700</f>
        <v>335</v>
      </c>
      <c r="I1701" s="60">
        <f>I1699+I1700</f>
        <v>335</v>
      </c>
      <c r="J1701" s="60">
        <f>J1699+J1700</f>
        <v>0</v>
      </c>
      <c r="K1701" s="60">
        <f>K1699+K1700</f>
        <v>0</v>
      </c>
      <c r="L1701" s="60">
        <f>L1699+L1700</f>
        <v>0</v>
      </c>
    </row>
    <row r="1702" spans="1:12" ht="12.75">
      <c r="A1702" s="74" t="s">
        <v>176</v>
      </c>
      <c r="B1702" s="75"/>
      <c r="C1702" s="75"/>
      <c r="D1702" s="75"/>
      <c r="E1702" s="75"/>
      <c r="F1702" s="76"/>
      <c r="G1702" s="27" t="s">
        <v>168</v>
      </c>
      <c r="H1702" s="28">
        <f>I1702+J1702+K1702+L1702</f>
        <v>0</v>
      </c>
      <c r="I1702" s="28">
        <v>0</v>
      </c>
      <c r="J1702" s="28"/>
      <c r="K1702" s="28"/>
      <c r="L1702" s="28"/>
    </row>
    <row r="1703" spans="1:12" ht="12.75">
      <c r="A1703" s="77"/>
      <c r="B1703" s="78"/>
      <c r="C1703" s="78"/>
      <c r="D1703" s="78"/>
      <c r="E1703" s="78"/>
      <c r="F1703" s="79"/>
      <c r="G1703" s="27" t="s">
        <v>169</v>
      </c>
      <c r="H1703" s="28">
        <f>I1703+J1703+K1703+L1703</f>
        <v>800</v>
      </c>
      <c r="I1703" s="28">
        <v>800</v>
      </c>
      <c r="J1703" s="28"/>
      <c r="K1703" s="28"/>
      <c r="L1703" s="28"/>
    </row>
    <row r="1704" spans="1:12" ht="12.75">
      <c r="A1704" s="80"/>
      <c r="B1704" s="81"/>
      <c r="C1704" s="81"/>
      <c r="D1704" s="81"/>
      <c r="E1704" s="81"/>
      <c r="F1704" s="82"/>
      <c r="G1704" s="59" t="s">
        <v>170</v>
      </c>
      <c r="H1704" s="60">
        <f>H1702+H1703</f>
        <v>800</v>
      </c>
      <c r="I1704" s="60">
        <f>I1702+I1703</f>
        <v>800</v>
      </c>
      <c r="J1704" s="60">
        <f>J1702+J1703</f>
        <v>0</v>
      </c>
      <c r="K1704" s="60">
        <f>K1702+K1703</f>
        <v>0</v>
      </c>
      <c r="L1704" s="60">
        <f>L1702+L1703</f>
        <v>0</v>
      </c>
    </row>
    <row r="1705" spans="1:12" ht="12.75">
      <c r="A1705" s="98">
        <v>125</v>
      </c>
      <c r="B1705" s="98" t="s">
        <v>241</v>
      </c>
      <c r="C1705" s="86" t="s">
        <v>262</v>
      </c>
      <c r="D1705" s="86" t="s">
        <v>149</v>
      </c>
      <c r="E1705" s="86">
        <v>2008</v>
      </c>
      <c r="F1705" s="86">
        <v>2009</v>
      </c>
      <c r="G1705" s="27" t="s">
        <v>168</v>
      </c>
      <c r="H1705" s="28">
        <f>H1708+H1711</f>
        <v>0</v>
      </c>
      <c r="I1705" s="28">
        <f>I1708+I1711</f>
        <v>0</v>
      </c>
      <c r="J1705" s="28">
        <f>J1708+J1711</f>
        <v>0</v>
      </c>
      <c r="K1705" s="28">
        <f>K1708+K1711</f>
        <v>0</v>
      </c>
      <c r="L1705" s="28">
        <f>L1708+L1711</f>
        <v>0</v>
      </c>
    </row>
    <row r="1706" spans="1:12" ht="12.75">
      <c r="A1706" s="99"/>
      <c r="B1706" s="102"/>
      <c r="C1706" s="87"/>
      <c r="D1706" s="87"/>
      <c r="E1706" s="87"/>
      <c r="F1706" s="87"/>
      <c r="G1706" s="27" t="s">
        <v>169</v>
      </c>
      <c r="H1706" s="28">
        <f>I1706+J1706+K1706+L1706</f>
        <v>1650</v>
      </c>
      <c r="I1706" s="28">
        <f>I1709+I1712</f>
        <v>1650</v>
      </c>
      <c r="J1706" s="28">
        <f>J1709+J1712</f>
        <v>0</v>
      </c>
      <c r="K1706" s="28">
        <f>K1709+K1712</f>
        <v>0</v>
      </c>
      <c r="L1706" s="28">
        <f>L1709+L1712</f>
        <v>0</v>
      </c>
    </row>
    <row r="1707" spans="1:12" ht="46.5" customHeight="1">
      <c r="A1707" s="100"/>
      <c r="B1707" s="103"/>
      <c r="C1707" s="88"/>
      <c r="D1707" s="88"/>
      <c r="E1707" s="88"/>
      <c r="F1707" s="88"/>
      <c r="G1707" s="57" t="s">
        <v>170</v>
      </c>
      <c r="H1707" s="58">
        <f>H1705+H1706</f>
        <v>1650</v>
      </c>
      <c r="I1707" s="58">
        <f>I1705+I1706</f>
        <v>1650</v>
      </c>
      <c r="J1707" s="58">
        <f>J1705+J1706</f>
        <v>0</v>
      </c>
      <c r="K1707" s="58">
        <f>K1705+K1706</f>
        <v>0</v>
      </c>
      <c r="L1707" s="58">
        <f>L1705+L1706</f>
        <v>0</v>
      </c>
    </row>
    <row r="1708" spans="1:12" ht="12.75">
      <c r="A1708" s="74" t="s">
        <v>177</v>
      </c>
      <c r="B1708" s="75"/>
      <c r="C1708" s="75"/>
      <c r="D1708" s="75"/>
      <c r="E1708" s="75"/>
      <c r="F1708" s="76"/>
      <c r="G1708" s="27" t="s">
        <v>168</v>
      </c>
      <c r="H1708" s="28">
        <f>I1708+J1708+K1708+L1708</f>
        <v>0</v>
      </c>
      <c r="I1708" s="28">
        <v>0</v>
      </c>
      <c r="J1708" s="28">
        <v>0</v>
      </c>
      <c r="K1708" s="28"/>
      <c r="L1708" s="28"/>
    </row>
    <row r="1709" spans="1:12" ht="12.75">
      <c r="A1709" s="77"/>
      <c r="B1709" s="78"/>
      <c r="C1709" s="78"/>
      <c r="D1709" s="78"/>
      <c r="E1709" s="78"/>
      <c r="F1709" s="79"/>
      <c r="G1709" s="27" t="s">
        <v>169</v>
      </c>
      <c r="H1709" s="28">
        <f>I1709+J1709+K1709+L1709</f>
        <v>650</v>
      </c>
      <c r="I1709" s="28">
        <v>650</v>
      </c>
      <c r="J1709" s="28"/>
      <c r="K1709" s="28"/>
      <c r="L1709" s="28"/>
    </row>
    <row r="1710" spans="1:12" ht="12.75">
      <c r="A1710" s="80"/>
      <c r="B1710" s="81"/>
      <c r="C1710" s="81"/>
      <c r="D1710" s="81"/>
      <c r="E1710" s="81"/>
      <c r="F1710" s="82"/>
      <c r="G1710" s="59" t="s">
        <v>170</v>
      </c>
      <c r="H1710" s="60">
        <f>H1708+H1709</f>
        <v>650</v>
      </c>
      <c r="I1710" s="60">
        <f>I1708+I1709</f>
        <v>650</v>
      </c>
      <c r="J1710" s="60">
        <f>J1708+J1709</f>
        <v>0</v>
      </c>
      <c r="K1710" s="60">
        <f>K1708+K1709</f>
        <v>0</v>
      </c>
      <c r="L1710" s="60">
        <f>L1708+L1709</f>
        <v>0</v>
      </c>
    </row>
    <row r="1711" spans="1:12" ht="12.75">
      <c r="A1711" s="74" t="s">
        <v>176</v>
      </c>
      <c r="B1711" s="75"/>
      <c r="C1711" s="75"/>
      <c r="D1711" s="75"/>
      <c r="E1711" s="75"/>
      <c r="F1711" s="76"/>
      <c r="G1711" s="27" t="s">
        <v>168</v>
      </c>
      <c r="H1711" s="28">
        <f>I1711+J1711+K1711+L1711</f>
        <v>0</v>
      </c>
      <c r="I1711" s="28">
        <v>0</v>
      </c>
      <c r="J1711" s="28"/>
      <c r="K1711" s="28"/>
      <c r="L1711" s="28"/>
    </row>
    <row r="1712" spans="1:12" ht="12.75">
      <c r="A1712" s="77"/>
      <c r="B1712" s="78"/>
      <c r="C1712" s="78"/>
      <c r="D1712" s="78"/>
      <c r="E1712" s="78"/>
      <c r="F1712" s="79"/>
      <c r="G1712" s="27" t="s">
        <v>169</v>
      </c>
      <c r="H1712" s="28">
        <f>I1712+J1712+K1712+L1712</f>
        <v>1000</v>
      </c>
      <c r="I1712" s="28">
        <v>1000</v>
      </c>
      <c r="J1712" s="28"/>
      <c r="K1712" s="28"/>
      <c r="L1712" s="28"/>
    </row>
    <row r="1713" spans="1:12" ht="12.75">
      <c r="A1713" s="80"/>
      <c r="B1713" s="81"/>
      <c r="C1713" s="81"/>
      <c r="D1713" s="81"/>
      <c r="E1713" s="81"/>
      <c r="F1713" s="82"/>
      <c r="G1713" s="59" t="s">
        <v>170</v>
      </c>
      <c r="H1713" s="60">
        <f>H1711+H1712</f>
        <v>1000</v>
      </c>
      <c r="I1713" s="60">
        <f>I1711+I1712</f>
        <v>1000</v>
      </c>
      <c r="J1713" s="60">
        <f>J1711+J1712</f>
        <v>0</v>
      </c>
      <c r="K1713" s="60">
        <f>K1711+K1712</f>
        <v>0</v>
      </c>
      <c r="L1713" s="60">
        <f>L1711+L1712</f>
        <v>0</v>
      </c>
    </row>
    <row r="1714" spans="1:12" ht="12.75">
      <c r="A1714" s="98">
        <v>126</v>
      </c>
      <c r="B1714" s="98" t="s">
        <v>241</v>
      </c>
      <c r="C1714" s="86" t="s">
        <v>272</v>
      </c>
      <c r="D1714" s="86" t="s">
        <v>149</v>
      </c>
      <c r="E1714" s="86">
        <v>2008</v>
      </c>
      <c r="F1714" s="86">
        <v>2009</v>
      </c>
      <c r="G1714" s="27" t="s">
        <v>168</v>
      </c>
      <c r="H1714" s="28">
        <f>H1717+H1720</f>
        <v>0</v>
      </c>
      <c r="I1714" s="28">
        <f>I1717+I1720</f>
        <v>0</v>
      </c>
      <c r="J1714" s="28">
        <f>J1717+J1720</f>
        <v>0</v>
      </c>
      <c r="K1714" s="28">
        <f>K1717+K1720</f>
        <v>0</v>
      </c>
      <c r="L1714" s="28">
        <f>L1717+L1720</f>
        <v>0</v>
      </c>
    </row>
    <row r="1715" spans="1:12" ht="12.75">
      <c r="A1715" s="99"/>
      <c r="B1715" s="102"/>
      <c r="C1715" s="87"/>
      <c r="D1715" s="87"/>
      <c r="E1715" s="87"/>
      <c r="F1715" s="87"/>
      <c r="G1715" s="27" t="s">
        <v>169</v>
      </c>
      <c r="H1715" s="28">
        <f>I1715+J1715+K1715+L1715</f>
        <v>300</v>
      </c>
      <c r="I1715" s="28">
        <f>I1718+I1721</f>
        <v>300</v>
      </c>
      <c r="J1715" s="28">
        <f>J1718+J1721</f>
        <v>0</v>
      </c>
      <c r="K1715" s="28">
        <f>K1718+K1721</f>
        <v>0</v>
      </c>
      <c r="L1715" s="28">
        <f>L1718+L1721</f>
        <v>0</v>
      </c>
    </row>
    <row r="1716" spans="1:12" ht="44.25" customHeight="1">
      <c r="A1716" s="100"/>
      <c r="B1716" s="103"/>
      <c r="C1716" s="88"/>
      <c r="D1716" s="88"/>
      <c r="E1716" s="88"/>
      <c r="F1716" s="88"/>
      <c r="G1716" s="57" t="s">
        <v>170</v>
      </c>
      <c r="H1716" s="58">
        <f>H1714+H1715</f>
        <v>300</v>
      </c>
      <c r="I1716" s="58">
        <f>I1714+I1715</f>
        <v>300</v>
      </c>
      <c r="J1716" s="58">
        <f>J1714+J1715</f>
        <v>0</v>
      </c>
      <c r="K1716" s="58">
        <f>K1714+K1715</f>
        <v>0</v>
      </c>
      <c r="L1716" s="58">
        <f>L1714+L1715</f>
        <v>0</v>
      </c>
    </row>
    <row r="1717" spans="1:12" ht="12.75">
      <c r="A1717" s="74" t="s">
        <v>177</v>
      </c>
      <c r="B1717" s="75"/>
      <c r="C1717" s="75"/>
      <c r="D1717" s="75"/>
      <c r="E1717" s="75"/>
      <c r="F1717" s="76"/>
      <c r="G1717" s="27" t="s">
        <v>168</v>
      </c>
      <c r="H1717" s="28">
        <f>I1717+J1717+K1717+L1717</f>
        <v>0</v>
      </c>
      <c r="I1717" s="28">
        <v>0</v>
      </c>
      <c r="J1717" s="28">
        <v>0</v>
      </c>
      <c r="K1717" s="28">
        <v>0</v>
      </c>
      <c r="L1717" s="28">
        <v>0</v>
      </c>
    </row>
    <row r="1718" spans="1:12" ht="12.75">
      <c r="A1718" s="77"/>
      <c r="B1718" s="78"/>
      <c r="C1718" s="78"/>
      <c r="D1718" s="78"/>
      <c r="E1718" s="78"/>
      <c r="F1718" s="79"/>
      <c r="G1718" s="27" t="s">
        <v>169</v>
      </c>
      <c r="H1718" s="28">
        <f>I1718+J1718+K1718+L1718</f>
        <v>100</v>
      </c>
      <c r="I1718" s="28">
        <f>450-350</f>
        <v>100</v>
      </c>
      <c r="J1718" s="28">
        <f>150-150</f>
        <v>0</v>
      </c>
      <c r="K1718" s="28"/>
      <c r="L1718" s="28"/>
    </row>
    <row r="1719" spans="1:12" ht="12.75">
      <c r="A1719" s="80"/>
      <c r="B1719" s="81"/>
      <c r="C1719" s="81"/>
      <c r="D1719" s="81"/>
      <c r="E1719" s="81"/>
      <c r="F1719" s="82"/>
      <c r="G1719" s="59" t="s">
        <v>170</v>
      </c>
      <c r="H1719" s="60">
        <f>H1717+H1718</f>
        <v>100</v>
      </c>
      <c r="I1719" s="60">
        <f>I1717+I1718</f>
        <v>100</v>
      </c>
      <c r="J1719" s="60">
        <f>J1717+J1718</f>
        <v>0</v>
      </c>
      <c r="K1719" s="60">
        <f>K1717+K1718</f>
        <v>0</v>
      </c>
      <c r="L1719" s="60">
        <f>L1717+L1718</f>
        <v>0</v>
      </c>
    </row>
    <row r="1720" spans="1:12" ht="12.75">
      <c r="A1720" s="74" t="s">
        <v>176</v>
      </c>
      <c r="B1720" s="75"/>
      <c r="C1720" s="75"/>
      <c r="D1720" s="75"/>
      <c r="E1720" s="75"/>
      <c r="F1720" s="76"/>
      <c r="G1720" s="27" t="s">
        <v>168</v>
      </c>
      <c r="H1720" s="28">
        <f>I1720+J1720+K1720+L1720</f>
        <v>0</v>
      </c>
      <c r="I1720" s="28">
        <v>0</v>
      </c>
      <c r="J1720" s="28"/>
      <c r="K1720" s="28"/>
      <c r="L1720" s="28"/>
    </row>
    <row r="1721" spans="1:12" ht="12.75">
      <c r="A1721" s="77"/>
      <c r="B1721" s="78"/>
      <c r="C1721" s="78"/>
      <c r="D1721" s="78"/>
      <c r="E1721" s="78"/>
      <c r="F1721" s="79"/>
      <c r="G1721" s="27" t="s">
        <v>169</v>
      </c>
      <c r="H1721" s="28">
        <f>I1721+J1721+K1721+L1721</f>
        <v>200</v>
      </c>
      <c r="I1721" s="28">
        <v>200</v>
      </c>
      <c r="J1721" s="28"/>
      <c r="K1721" s="28"/>
      <c r="L1721" s="28"/>
    </row>
    <row r="1722" spans="1:12" ht="12.75">
      <c r="A1722" s="80"/>
      <c r="B1722" s="81"/>
      <c r="C1722" s="81"/>
      <c r="D1722" s="81"/>
      <c r="E1722" s="81"/>
      <c r="F1722" s="82"/>
      <c r="G1722" s="59" t="s">
        <v>170</v>
      </c>
      <c r="H1722" s="60">
        <f>H1720+H1721</f>
        <v>200</v>
      </c>
      <c r="I1722" s="60">
        <f>I1720+I1721</f>
        <v>200</v>
      </c>
      <c r="J1722" s="60">
        <f>J1720+J1721</f>
        <v>0</v>
      </c>
      <c r="K1722" s="60">
        <f>K1720+K1721</f>
        <v>0</v>
      </c>
      <c r="L1722" s="60">
        <f>L1720+L1721</f>
        <v>0</v>
      </c>
    </row>
    <row r="1723" spans="1:12" ht="12.75">
      <c r="A1723" s="89" t="s">
        <v>22</v>
      </c>
      <c r="B1723" s="90"/>
      <c r="C1723" s="91"/>
      <c r="D1723" s="86" t="s">
        <v>149</v>
      </c>
      <c r="E1723" s="86">
        <v>2008</v>
      </c>
      <c r="F1723" s="86">
        <v>2010</v>
      </c>
      <c r="G1723" s="27" t="s">
        <v>168</v>
      </c>
      <c r="H1723" s="28">
        <f>H1726+H1729+H1732</f>
        <v>5048</v>
      </c>
      <c r="I1723" s="28">
        <f>I1726+I1729+I1732</f>
        <v>3648</v>
      </c>
      <c r="J1723" s="28">
        <f>J1726+J1729+J1732</f>
        <v>1400</v>
      </c>
      <c r="K1723" s="28">
        <f>K1726+K1729+K1732</f>
        <v>0</v>
      </c>
      <c r="L1723" s="28">
        <f>L1726+L1729+L1732</f>
        <v>0</v>
      </c>
    </row>
    <row r="1724" spans="1:12" ht="12.75">
      <c r="A1724" s="92"/>
      <c r="B1724" s="93"/>
      <c r="C1724" s="94"/>
      <c r="D1724" s="87"/>
      <c r="E1724" s="87"/>
      <c r="F1724" s="87"/>
      <c r="G1724" s="27" t="s">
        <v>169</v>
      </c>
      <c r="H1724" s="28">
        <f>I1724+J1724+K1724+L1724</f>
        <v>-925</v>
      </c>
      <c r="I1724" s="28">
        <f>I1727+I1730+I1733</f>
        <v>475</v>
      </c>
      <c r="J1724" s="28">
        <f>J1727+J1730+J1733</f>
        <v>-1400</v>
      </c>
      <c r="K1724" s="28">
        <f>K1727+K1730+K1733</f>
        <v>0</v>
      </c>
      <c r="L1724" s="28">
        <f>L1727+L1730+L1733</f>
        <v>0</v>
      </c>
    </row>
    <row r="1725" spans="1:12" ht="12.75">
      <c r="A1725" s="95"/>
      <c r="B1725" s="96"/>
      <c r="C1725" s="97"/>
      <c r="D1725" s="88"/>
      <c r="E1725" s="88"/>
      <c r="F1725" s="88"/>
      <c r="G1725" s="57" t="s">
        <v>170</v>
      </c>
      <c r="H1725" s="58">
        <f>H1723+H1724</f>
        <v>4123</v>
      </c>
      <c r="I1725" s="58">
        <f>I1723+I1724</f>
        <v>4123</v>
      </c>
      <c r="J1725" s="58">
        <f>J1723+J1724</f>
        <v>0</v>
      </c>
      <c r="K1725" s="58">
        <f>K1723+K1724</f>
        <v>0</v>
      </c>
      <c r="L1725" s="58">
        <f>L1723+L1724</f>
        <v>0</v>
      </c>
    </row>
    <row r="1726" spans="1:12" ht="12.75">
      <c r="A1726" s="74" t="s">
        <v>177</v>
      </c>
      <c r="B1726" s="75"/>
      <c r="C1726" s="75"/>
      <c r="D1726" s="75"/>
      <c r="E1726" s="75"/>
      <c r="F1726" s="76"/>
      <c r="G1726" s="27" t="s">
        <v>168</v>
      </c>
      <c r="H1726" s="28">
        <f>I1726+J1726+K1726+L1726</f>
        <v>2173</v>
      </c>
      <c r="I1726" s="28">
        <f>I1690+I1708+I1699+I1717</f>
        <v>773</v>
      </c>
      <c r="J1726" s="28">
        <f>J1690+J1708+J1699+J1717</f>
        <v>1400</v>
      </c>
      <c r="K1726" s="28">
        <f>K1690+K1708+K1699+K1717</f>
        <v>0</v>
      </c>
      <c r="L1726" s="28">
        <f>L1690+L1708+L1699+L1717</f>
        <v>0</v>
      </c>
    </row>
    <row r="1727" spans="1:12" ht="12.75">
      <c r="A1727" s="77"/>
      <c r="B1727" s="78"/>
      <c r="C1727" s="78"/>
      <c r="D1727" s="78"/>
      <c r="E1727" s="78"/>
      <c r="F1727" s="79"/>
      <c r="G1727" s="27" t="s">
        <v>169</v>
      </c>
      <c r="H1727" s="28">
        <f>I1727+J1727+K1727+L1727</f>
        <v>-925</v>
      </c>
      <c r="I1727" s="28">
        <f>I1691+I1709+I1700</f>
        <v>475</v>
      </c>
      <c r="J1727" s="28">
        <f>J1691+J1709+J1700</f>
        <v>-1400</v>
      </c>
      <c r="K1727" s="28">
        <f>K1691+K1709+K1700</f>
        <v>0</v>
      </c>
      <c r="L1727" s="28">
        <f>L1691+L1709+L1700</f>
        <v>0</v>
      </c>
    </row>
    <row r="1728" spans="1:12" ht="12.75">
      <c r="A1728" s="80"/>
      <c r="B1728" s="81"/>
      <c r="C1728" s="81"/>
      <c r="D1728" s="81"/>
      <c r="E1728" s="81"/>
      <c r="F1728" s="82"/>
      <c r="G1728" s="59" t="s">
        <v>170</v>
      </c>
      <c r="H1728" s="60">
        <f>H1726+H1727</f>
        <v>1248</v>
      </c>
      <c r="I1728" s="60">
        <f>I1726+I1727</f>
        <v>1248</v>
      </c>
      <c r="J1728" s="60">
        <f>J1726+J1727</f>
        <v>0</v>
      </c>
      <c r="K1728" s="60">
        <f>K1726+K1727</f>
        <v>0</v>
      </c>
      <c r="L1728" s="60">
        <f>L1726+L1727</f>
        <v>0</v>
      </c>
    </row>
    <row r="1729" spans="1:12" ht="12.75">
      <c r="A1729" s="74" t="s">
        <v>176</v>
      </c>
      <c r="B1729" s="75"/>
      <c r="C1729" s="75"/>
      <c r="D1729" s="75"/>
      <c r="E1729" s="75"/>
      <c r="F1729" s="76"/>
      <c r="G1729" s="27" t="s">
        <v>168</v>
      </c>
      <c r="H1729" s="28">
        <f>I1729+J1729+K1729+L1729</f>
        <v>2875</v>
      </c>
      <c r="I1729" s="28">
        <f>I1693+I1711+I1702</f>
        <v>2875</v>
      </c>
      <c r="J1729" s="28">
        <f>J1693+J1711+J1702</f>
        <v>0</v>
      </c>
      <c r="K1729" s="28">
        <f>K1693+K1711+K1702</f>
        <v>0</v>
      </c>
      <c r="L1729" s="28">
        <f>L1693+L1711+L1702</f>
        <v>0</v>
      </c>
    </row>
    <row r="1730" spans="1:12" ht="12.75">
      <c r="A1730" s="77"/>
      <c r="B1730" s="78"/>
      <c r="C1730" s="78"/>
      <c r="D1730" s="78"/>
      <c r="E1730" s="78"/>
      <c r="F1730" s="79"/>
      <c r="G1730" s="27" t="s">
        <v>169</v>
      </c>
      <c r="H1730" s="28">
        <f>I1730+J1730+K1730+L1730</f>
        <v>0</v>
      </c>
      <c r="I1730" s="28">
        <f>I1694+I1703+I1712+I1721</f>
        <v>0</v>
      </c>
      <c r="J1730" s="28">
        <f>J1694+J1703+J1712</f>
        <v>0</v>
      </c>
      <c r="K1730" s="28">
        <f>K1694+K1703+K1712</f>
        <v>0</v>
      </c>
      <c r="L1730" s="28">
        <f>L1694+L1703+L1712</f>
        <v>0</v>
      </c>
    </row>
    <row r="1731" spans="1:12" ht="12.75">
      <c r="A1731" s="80"/>
      <c r="B1731" s="81"/>
      <c r="C1731" s="81"/>
      <c r="D1731" s="81"/>
      <c r="E1731" s="81"/>
      <c r="F1731" s="82"/>
      <c r="G1731" s="59" t="s">
        <v>170</v>
      </c>
      <c r="H1731" s="60">
        <f>H1729+H1730</f>
        <v>2875</v>
      </c>
      <c r="I1731" s="60">
        <f>I1729+I1730</f>
        <v>2875</v>
      </c>
      <c r="J1731" s="60">
        <f>J1729+J1730</f>
        <v>0</v>
      </c>
      <c r="K1731" s="60">
        <f>K1729+K1730</f>
        <v>0</v>
      </c>
      <c r="L1731" s="60">
        <f>L1729+L1730</f>
        <v>0</v>
      </c>
    </row>
    <row r="1732" spans="1:12" ht="12.75">
      <c r="A1732" s="74" t="s">
        <v>171</v>
      </c>
      <c r="B1732" s="75"/>
      <c r="C1732" s="75"/>
      <c r="D1732" s="75"/>
      <c r="E1732" s="75"/>
      <c r="F1732" s="76"/>
      <c r="G1732" s="27" t="s">
        <v>168</v>
      </c>
      <c r="H1732" s="28">
        <f>I1732+J1732+K1732+L1732</f>
        <v>0</v>
      </c>
      <c r="I1732" s="28"/>
      <c r="J1732" s="28"/>
      <c r="K1732" s="28"/>
      <c r="L1732" s="28"/>
    </row>
    <row r="1733" spans="1:12" ht="12.75">
      <c r="A1733" s="77"/>
      <c r="B1733" s="78"/>
      <c r="C1733" s="78"/>
      <c r="D1733" s="78"/>
      <c r="E1733" s="78"/>
      <c r="F1733" s="79"/>
      <c r="G1733" s="27" t="s">
        <v>169</v>
      </c>
      <c r="H1733" s="28">
        <f>I1733+J1733+K1733+L1733</f>
        <v>0</v>
      </c>
      <c r="I1733" s="28"/>
      <c r="J1733" s="28"/>
      <c r="K1733" s="28"/>
      <c r="L1733" s="28"/>
    </row>
    <row r="1734" spans="1:12" ht="12.75">
      <c r="A1734" s="80"/>
      <c r="B1734" s="81"/>
      <c r="C1734" s="81"/>
      <c r="D1734" s="81"/>
      <c r="E1734" s="81"/>
      <c r="F1734" s="82"/>
      <c r="G1734" s="59" t="s">
        <v>170</v>
      </c>
      <c r="H1734" s="60">
        <f>H1732+H1733</f>
        <v>0</v>
      </c>
      <c r="I1734" s="60">
        <f>I1732+I1733</f>
        <v>0</v>
      </c>
      <c r="J1734" s="60">
        <f>J1732+J1733</f>
        <v>0</v>
      </c>
      <c r="K1734" s="60">
        <f>K1732+K1733</f>
        <v>0</v>
      </c>
      <c r="L1734" s="60">
        <f>L1732+L1733</f>
        <v>0</v>
      </c>
    </row>
    <row r="1735" spans="1:12" ht="12.75">
      <c r="A1735" s="89" t="s">
        <v>179</v>
      </c>
      <c r="B1735" s="90"/>
      <c r="C1735" s="91"/>
      <c r="D1735" s="86" t="s">
        <v>149</v>
      </c>
      <c r="E1735" s="86">
        <v>2008</v>
      </c>
      <c r="F1735" s="86">
        <v>2011</v>
      </c>
      <c r="G1735" s="27" t="s">
        <v>168</v>
      </c>
      <c r="H1735" s="28">
        <f>H1738+H1741+H1744</f>
        <v>7108</v>
      </c>
      <c r="I1735" s="28">
        <f>I1738+I1741+I1744+I1747</f>
        <v>5708</v>
      </c>
      <c r="J1735" s="28">
        <f aca="true" t="shared" si="144" ref="J1735:L1736">J1738+J1741+J1744</f>
        <v>1400</v>
      </c>
      <c r="K1735" s="28">
        <f t="shared" si="144"/>
        <v>0</v>
      </c>
      <c r="L1735" s="28">
        <f t="shared" si="144"/>
        <v>0</v>
      </c>
    </row>
    <row r="1736" spans="1:12" ht="12.75">
      <c r="A1736" s="92"/>
      <c r="B1736" s="93"/>
      <c r="C1736" s="94"/>
      <c r="D1736" s="87"/>
      <c r="E1736" s="87"/>
      <c r="F1736" s="87"/>
      <c r="G1736" s="27" t="s">
        <v>169</v>
      </c>
      <c r="H1736" s="28">
        <f>I1736+J1736+K1736+L1736</f>
        <v>2195</v>
      </c>
      <c r="I1736" s="28">
        <f>I1739+I1742+I1745+I1748</f>
        <v>3595</v>
      </c>
      <c r="J1736" s="28">
        <f t="shared" si="144"/>
        <v>-1400</v>
      </c>
      <c r="K1736" s="28">
        <f t="shared" si="144"/>
        <v>0</v>
      </c>
      <c r="L1736" s="28">
        <f t="shared" si="144"/>
        <v>0</v>
      </c>
    </row>
    <row r="1737" spans="1:12" ht="12.75">
      <c r="A1737" s="95"/>
      <c r="B1737" s="96"/>
      <c r="C1737" s="97"/>
      <c r="D1737" s="88"/>
      <c r="E1737" s="88"/>
      <c r="F1737" s="88"/>
      <c r="G1737" s="57" t="s">
        <v>170</v>
      </c>
      <c r="H1737" s="58">
        <f>H1735+H1736</f>
        <v>9303</v>
      </c>
      <c r="I1737" s="58">
        <f>I1735+I1736</f>
        <v>9303</v>
      </c>
      <c r="J1737" s="58">
        <f>J1735+J1736</f>
        <v>0</v>
      </c>
      <c r="K1737" s="58">
        <f>K1735+K1736</f>
        <v>0</v>
      </c>
      <c r="L1737" s="58">
        <f>L1735+L1736</f>
        <v>0</v>
      </c>
    </row>
    <row r="1738" spans="1:12" ht="12.75">
      <c r="A1738" s="74" t="s">
        <v>177</v>
      </c>
      <c r="B1738" s="75"/>
      <c r="C1738" s="75"/>
      <c r="D1738" s="75"/>
      <c r="E1738" s="75"/>
      <c r="F1738" s="76"/>
      <c r="G1738" s="27" t="s">
        <v>168</v>
      </c>
      <c r="H1738" s="28">
        <f>I1738+J1738+K1738+L1738</f>
        <v>2683</v>
      </c>
      <c r="I1738" s="28">
        <f>I1726+I1674+I1607+I1564</f>
        <v>1283</v>
      </c>
      <c r="J1738" s="28">
        <f>J1726+J1674+J1607+J1564</f>
        <v>1400</v>
      </c>
      <c r="K1738" s="28">
        <f>K1726+K1674+K1607+K1564</f>
        <v>0</v>
      </c>
      <c r="L1738" s="28">
        <f>L1726+L1674+L1607+L1564</f>
        <v>0</v>
      </c>
    </row>
    <row r="1739" spans="1:12" ht="12.75">
      <c r="A1739" s="77"/>
      <c r="B1739" s="78"/>
      <c r="C1739" s="78"/>
      <c r="D1739" s="78"/>
      <c r="E1739" s="78"/>
      <c r="F1739" s="79"/>
      <c r="G1739" s="27" t="s">
        <v>169</v>
      </c>
      <c r="H1739" s="28">
        <f>I1739+J1739+K1739+L1739</f>
        <v>-305</v>
      </c>
      <c r="I1739" s="28">
        <f>I1727+I1675+I1608+I1565+I1718</f>
        <v>1095</v>
      </c>
      <c r="J1739" s="28">
        <f>J1727+J1675+J1608+J1565</f>
        <v>-1400</v>
      </c>
      <c r="K1739" s="28">
        <f>K1727+K1675+K1608+K1565</f>
        <v>0</v>
      </c>
      <c r="L1739" s="28">
        <f>L1727+L1675+L1608+L1565</f>
        <v>0</v>
      </c>
    </row>
    <row r="1740" spans="1:12" ht="12.75">
      <c r="A1740" s="80"/>
      <c r="B1740" s="81"/>
      <c r="C1740" s="81"/>
      <c r="D1740" s="81"/>
      <c r="E1740" s="81"/>
      <c r="F1740" s="82"/>
      <c r="G1740" s="59" t="s">
        <v>170</v>
      </c>
      <c r="H1740" s="60">
        <f>H1738+H1739</f>
        <v>2378</v>
      </c>
      <c r="I1740" s="60">
        <f>I1738+I1739</f>
        <v>2378</v>
      </c>
      <c r="J1740" s="60">
        <f>J1738+J1739</f>
        <v>0</v>
      </c>
      <c r="K1740" s="60">
        <f>K1738+K1739</f>
        <v>0</v>
      </c>
      <c r="L1740" s="60">
        <f>L1738+L1739</f>
        <v>0</v>
      </c>
    </row>
    <row r="1741" spans="1:12" ht="12.75">
      <c r="A1741" s="74" t="s">
        <v>176</v>
      </c>
      <c r="B1741" s="75"/>
      <c r="C1741" s="75"/>
      <c r="D1741" s="75"/>
      <c r="E1741" s="75"/>
      <c r="F1741" s="76"/>
      <c r="G1741" s="27" t="s">
        <v>168</v>
      </c>
      <c r="H1741" s="28">
        <f>I1741+J1741+K1741+L1741</f>
        <v>3625</v>
      </c>
      <c r="I1741" s="28">
        <f aca="true" t="shared" si="145" ref="I1741:L1742">I1729+I1677+I1610+I1567</f>
        <v>3625</v>
      </c>
      <c r="J1741" s="28">
        <f t="shared" si="145"/>
        <v>0</v>
      </c>
      <c r="K1741" s="28">
        <f t="shared" si="145"/>
        <v>0</v>
      </c>
      <c r="L1741" s="28">
        <f t="shared" si="145"/>
        <v>0</v>
      </c>
    </row>
    <row r="1742" spans="1:12" ht="12.75">
      <c r="A1742" s="77"/>
      <c r="B1742" s="78"/>
      <c r="C1742" s="78"/>
      <c r="D1742" s="78"/>
      <c r="E1742" s="78"/>
      <c r="F1742" s="79"/>
      <c r="G1742" s="27" t="s">
        <v>169</v>
      </c>
      <c r="H1742" s="28">
        <f>I1742+J1742+K1742+L1742</f>
        <v>850</v>
      </c>
      <c r="I1742" s="28">
        <f t="shared" si="145"/>
        <v>850</v>
      </c>
      <c r="J1742" s="28">
        <f t="shared" si="145"/>
        <v>0</v>
      </c>
      <c r="K1742" s="28">
        <f t="shared" si="145"/>
        <v>0</v>
      </c>
      <c r="L1742" s="28">
        <f t="shared" si="145"/>
        <v>0</v>
      </c>
    </row>
    <row r="1743" spans="1:12" ht="12.75">
      <c r="A1743" s="80"/>
      <c r="B1743" s="81"/>
      <c r="C1743" s="81"/>
      <c r="D1743" s="81"/>
      <c r="E1743" s="81"/>
      <c r="F1743" s="82"/>
      <c r="G1743" s="59" t="s">
        <v>170</v>
      </c>
      <c r="H1743" s="60">
        <f>H1741+H1742</f>
        <v>4475</v>
      </c>
      <c r="I1743" s="60">
        <f>I1741+I1742</f>
        <v>4475</v>
      </c>
      <c r="J1743" s="60">
        <f>J1741+J1742</f>
        <v>0</v>
      </c>
      <c r="K1743" s="60">
        <f>K1741+K1742</f>
        <v>0</v>
      </c>
      <c r="L1743" s="60">
        <f>L1741+L1742</f>
        <v>0</v>
      </c>
    </row>
    <row r="1744" spans="1:12" ht="12.75">
      <c r="A1744" s="74" t="s">
        <v>171</v>
      </c>
      <c r="B1744" s="75"/>
      <c r="C1744" s="75"/>
      <c r="D1744" s="75"/>
      <c r="E1744" s="75"/>
      <c r="F1744" s="76"/>
      <c r="G1744" s="27" t="s">
        <v>168</v>
      </c>
      <c r="H1744" s="28">
        <f>I1744+J1744+K1744+L1744</f>
        <v>800</v>
      </c>
      <c r="I1744" s="28">
        <f aca="true" t="shared" si="146" ref="I1744:L1745">I1732+I1680+I1613+I1570</f>
        <v>800</v>
      </c>
      <c r="J1744" s="28">
        <f t="shared" si="146"/>
        <v>0</v>
      </c>
      <c r="K1744" s="28">
        <f t="shared" si="146"/>
        <v>0</v>
      </c>
      <c r="L1744" s="28">
        <f t="shared" si="146"/>
        <v>0</v>
      </c>
    </row>
    <row r="1745" spans="1:12" ht="12.75">
      <c r="A1745" s="77"/>
      <c r="B1745" s="78"/>
      <c r="C1745" s="78"/>
      <c r="D1745" s="78"/>
      <c r="E1745" s="78"/>
      <c r="F1745" s="79"/>
      <c r="G1745" s="27" t="s">
        <v>169</v>
      </c>
      <c r="H1745" s="28">
        <f>I1745+J1745+K1745+L1745</f>
        <v>1250</v>
      </c>
      <c r="I1745" s="28">
        <f t="shared" si="146"/>
        <v>1250</v>
      </c>
      <c r="J1745" s="28">
        <f t="shared" si="146"/>
        <v>0</v>
      </c>
      <c r="K1745" s="28">
        <f t="shared" si="146"/>
        <v>0</v>
      </c>
      <c r="L1745" s="28">
        <f t="shared" si="146"/>
        <v>0</v>
      </c>
    </row>
    <row r="1746" spans="1:12" ht="12.75">
      <c r="A1746" s="80"/>
      <c r="B1746" s="81"/>
      <c r="C1746" s="81"/>
      <c r="D1746" s="81"/>
      <c r="E1746" s="81"/>
      <c r="F1746" s="82"/>
      <c r="G1746" s="59" t="s">
        <v>170</v>
      </c>
      <c r="H1746" s="60">
        <f>H1744+H1745</f>
        <v>2050</v>
      </c>
      <c r="I1746" s="60">
        <f>I1744+I1745</f>
        <v>2050</v>
      </c>
      <c r="J1746" s="60">
        <f>J1744+J1745</f>
        <v>0</v>
      </c>
      <c r="K1746" s="60">
        <f>K1744+K1745</f>
        <v>0</v>
      </c>
      <c r="L1746" s="60">
        <f>L1744+L1745</f>
        <v>0</v>
      </c>
    </row>
    <row r="1747" spans="1:12" ht="12.75">
      <c r="A1747" s="74" t="s">
        <v>274</v>
      </c>
      <c r="B1747" s="75"/>
      <c r="C1747" s="75"/>
      <c r="D1747" s="75"/>
      <c r="E1747" s="75"/>
      <c r="F1747" s="76"/>
      <c r="G1747" s="27" t="s">
        <v>168</v>
      </c>
      <c r="H1747" s="28">
        <f>I1747+J1747+K1747+L1747</f>
        <v>0</v>
      </c>
      <c r="I1747" s="28">
        <f>I1683+I1616</f>
        <v>0</v>
      </c>
      <c r="J1747" s="28">
        <v>0</v>
      </c>
      <c r="K1747" s="28">
        <f>K1735+K1683+K1616+K1573</f>
        <v>0</v>
      </c>
      <c r="L1747" s="28">
        <f>L1735+L1683+L1616+L1573</f>
        <v>0</v>
      </c>
    </row>
    <row r="1748" spans="1:12" ht="12.75">
      <c r="A1748" s="77"/>
      <c r="B1748" s="78"/>
      <c r="C1748" s="78"/>
      <c r="D1748" s="78"/>
      <c r="E1748" s="78"/>
      <c r="F1748" s="79"/>
      <c r="G1748" s="27" t="s">
        <v>169</v>
      </c>
      <c r="H1748" s="28">
        <f>I1748+J1748+K1748+L1748</f>
        <v>400</v>
      </c>
      <c r="I1748" s="28">
        <f>I1684+I1617</f>
        <v>400</v>
      </c>
      <c r="J1748" s="28">
        <v>0</v>
      </c>
      <c r="K1748" s="28">
        <f>K1736+K1684+K1617+K1574</f>
        <v>0</v>
      </c>
      <c r="L1748" s="28">
        <f>L1736+L1684+L1617+L1574</f>
        <v>0</v>
      </c>
    </row>
    <row r="1749" spans="1:12" ht="12.75">
      <c r="A1749" s="80"/>
      <c r="B1749" s="81"/>
      <c r="C1749" s="81"/>
      <c r="D1749" s="81"/>
      <c r="E1749" s="81"/>
      <c r="F1749" s="82"/>
      <c r="G1749" s="59" t="s">
        <v>170</v>
      </c>
      <c r="H1749" s="60">
        <f>H1747+H1748</f>
        <v>400</v>
      </c>
      <c r="I1749" s="60">
        <f>I1747+I1748</f>
        <v>400</v>
      </c>
      <c r="J1749" s="60">
        <f>J1747+J1748</f>
        <v>0</v>
      </c>
      <c r="K1749" s="60">
        <f>K1747+K1748</f>
        <v>0</v>
      </c>
      <c r="L1749" s="60">
        <f>L1747+L1748</f>
        <v>0</v>
      </c>
    </row>
    <row r="1750" spans="1:12" ht="15.75">
      <c r="A1750" s="118" t="s">
        <v>47</v>
      </c>
      <c r="B1750" s="119"/>
      <c r="C1750" s="119"/>
      <c r="D1750" s="119"/>
      <c r="E1750" s="119"/>
      <c r="F1750" s="119"/>
      <c r="G1750" s="119"/>
      <c r="H1750" s="119"/>
      <c r="I1750" s="119"/>
      <c r="J1750" s="119"/>
      <c r="K1750" s="119"/>
      <c r="L1750" s="119"/>
    </row>
    <row r="1751" spans="1:12" ht="16.5">
      <c r="A1751" s="116" t="s">
        <v>234</v>
      </c>
      <c r="B1751" s="117"/>
      <c r="C1751" s="117"/>
      <c r="D1751" s="117"/>
      <c r="E1751" s="117"/>
      <c r="F1751" s="117"/>
      <c r="G1751" s="117"/>
      <c r="H1751" s="117"/>
      <c r="I1751" s="117"/>
      <c r="J1751" s="117"/>
      <c r="K1751" s="117"/>
      <c r="L1751" s="117"/>
    </row>
    <row r="1752" spans="1:12" ht="16.5">
      <c r="A1752" s="83" t="s">
        <v>2</v>
      </c>
      <c r="B1752" s="84"/>
      <c r="C1752" s="84"/>
      <c r="D1752" s="84"/>
      <c r="E1752" s="84"/>
      <c r="F1752" s="84"/>
      <c r="G1752" s="84"/>
      <c r="H1752" s="84"/>
      <c r="I1752" s="84"/>
      <c r="J1752" s="84"/>
      <c r="K1752" s="84"/>
      <c r="L1752" s="85"/>
    </row>
    <row r="1753" spans="1:12" ht="16.5">
      <c r="A1753" s="83" t="s">
        <v>30</v>
      </c>
      <c r="B1753" s="84"/>
      <c r="C1753" s="84"/>
      <c r="D1753" s="84"/>
      <c r="E1753" s="84"/>
      <c r="F1753" s="84"/>
      <c r="G1753" s="84"/>
      <c r="H1753" s="84"/>
      <c r="I1753" s="84"/>
      <c r="J1753" s="84"/>
      <c r="K1753" s="84"/>
      <c r="L1753" s="85"/>
    </row>
    <row r="1754" spans="1:12" ht="12.75">
      <c r="A1754" s="98">
        <v>127</v>
      </c>
      <c r="B1754" s="98" t="s">
        <v>242</v>
      </c>
      <c r="C1754" s="86" t="s">
        <v>267</v>
      </c>
      <c r="D1754" s="86" t="s">
        <v>149</v>
      </c>
      <c r="E1754" s="86">
        <v>2008</v>
      </c>
      <c r="F1754" s="86">
        <v>2011</v>
      </c>
      <c r="G1754" s="27" t="s">
        <v>168</v>
      </c>
      <c r="H1754" s="28">
        <f>H1757+H1760+H1763</f>
        <v>0</v>
      </c>
      <c r="I1754" s="28">
        <f>I1757+I1760+I1763+I1766</f>
        <v>0</v>
      </c>
      <c r="J1754" s="28">
        <f aca="true" t="shared" si="147" ref="J1754:L1755">J1757+J1760+J1763</f>
        <v>0</v>
      </c>
      <c r="K1754" s="28">
        <f t="shared" si="147"/>
        <v>0</v>
      </c>
      <c r="L1754" s="28">
        <f t="shared" si="147"/>
        <v>0</v>
      </c>
    </row>
    <row r="1755" spans="1:12" ht="12.75">
      <c r="A1755" s="99"/>
      <c r="B1755" s="102"/>
      <c r="C1755" s="87"/>
      <c r="D1755" s="87"/>
      <c r="E1755" s="87"/>
      <c r="F1755" s="87"/>
      <c r="G1755" s="27" t="s">
        <v>169</v>
      </c>
      <c r="H1755" s="28">
        <f>I1755+J1755+K1755+L1755</f>
        <v>1305</v>
      </c>
      <c r="I1755" s="28">
        <f>I1758+I1761+I1764+I1767</f>
        <v>1305</v>
      </c>
      <c r="J1755" s="28">
        <f t="shared" si="147"/>
        <v>0</v>
      </c>
      <c r="K1755" s="28">
        <f t="shared" si="147"/>
        <v>0</v>
      </c>
      <c r="L1755" s="28">
        <f t="shared" si="147"/>
        <v>0</v>
      </c>
    </row>
    <row r="1756" spans="1:12" ht="12.75">
      <c r="A1756" s="100"/>
      <c r="B1756" s="103"/>
      <c r="C1756" s="88"/>
      <c r="D1756" s="88"/>
      <c r="E1756" s="88"/>
      <c r="F1756" s="88"/>
      <c r="G1756" s="57" t="s">
        <v>170</v>
      </c>
      <c r="H1756" s="58">
        <f>H1754+H1755</f>
        <v>1305</v>
      </c>
      <c r="I1756" s="58">
        <f>I1754+I1755</f>
        <v>1305</v>
      </c>
      <c r="J1756" s="58">
        <f>J1754+J1755</f>
        <v>0</v>
      </c>
      <c r="K1756" s="58">
        <f>K1754+K1755</f>
        <v>0</v>
      </c>
      <c r="L1756" s="58">
        <f>L1754+L1755</f>
        <v>0</v>
      </c>
    </row>
    <row r="1757" spans="1:12" ht="12.75">
      <c r="A1757" s="74" t="s">
        <v>177</v>
      </c>
      <c r="B1757" s="75"/>
      <c r="C1757" s="75"/>
      <c r="D1757" s="75"/>
      <c r="E1757" s="75"/>
      <c r="F1757" s="76"/>
      <c r="G1757" s="27" t="s">
        <v>168</v>
      </c>
      <c r="H1757" s="28">
        <f>I1757+J1757+K1757+L1757</f>
        <v>0</v>
      </c>
      <c r="I1757" s="28">
        <v>0</v>
      </c>
      <c r="J1757" s="28"/>
      <c r="K1757" s="28"/>
      <c r="L1757" s="28"/>
    </row>
    <row r="1758" spans="1:12" ht="12.75">
      <c r="A1758" s="77"/>
      <c r="B1758" s="78"/>
      <c r="C1758" s="78"/>
      <c r="D1758" s="78"/>
      <c r="E1758" s="78"/>
      <c r="F1758" s="79"/>
      <c r="G1758" s="27" t="s">
        <v>169</v>
      </c>
      <c r="H1758" s="28">
        <f>I1758+J1758+K1758+L1758</f>
        <v>305</v>
      </c>
      <c r="I1758" s="28">
        <f>250-30+85</f>
        <v>305</v>
      </c>
      <c r="J1758" s="28"/>
      <c r="K1758" s="28"/>
      <c r="L1758" s="28"/>
    </row>
    <row r="1759" spans="1:12" ht="12.75">
      <c r="A1759" s="80"/>
      <c r="B1759" s="81"/>
      <c r="C1759" s="81"/>
      <c r="D1759" s="81"/>
      <c r="E1759" s="81"/>
      <c r="F1759" s="82"/>
      <c r="G1759" s="59" t="s">
        <v>170</v>
      </c>
      <c r="H1759" s="60">
        <f>H1757+H1758</f>
        <v>305</v>
      </c>
      <c r="I1759" s="60">
        <f>I1757+I1758</f>
        <v>305</v>
      </c>
      <c r="J1759" s="60">
        <f>J1757+J1758</f>
        <v>0</v>
      </c>
      <c r="K1759" s="60">
        <f>K1757+K1758</f>
        <v>0</v>
      </c>
      <c r="L1759" s="60">
        <f>L1757+L1758</f>
        <v>0</v>
      </c>
    </row>
    <row r="1760" spans="1:12" ht="12.75">
      <c r="A1760" s="74" t="s">
        <v>176</v>
      </c>
      <c r="B1760" s="75"/>
      <c r="C1760" s="75"/>
      <c r="D1760" s="75"/>
      <c r="E1760" s="75"/>
      <c r="F1760" s="76"/>
      <c r="G1760" s="27" t="s">
        <v>168</v>
      </c>
      <c r="H1760" s="28">
        <f>I1760+J1760+K1760+L1760</f>
        <v>0</v>
      </c>
      <c r="I1760" s="28">
        <v>0</v>
      </c>
      <c r="J1760" s="28"/>
      <c r="K1760" s="28"/>
      <c r="L1760" s="28"/>
    </row>
    <row r="1761" spans="1:12" ht="12.75">
      <c r="A1761" s="77"/>
      <c r="B1761" s="78"/>
      <c r="C1761" s="78"/>
      <c r="D1761" s="78"/>
      <c r="E1761" s="78"/>
      <c r="F1761" s="79"/>
      <c r="G1761" s="27" t="s">
        <v>169</v>
      </c>
      <c r="H1761" s="28">
        <f>I1761+J1761+K1761+L1761</f>
        <v>250</v>
      </c>
      <c r="I1761" s="28">
        <f>500-250</f>
        <v>250</v>
      </c>
      <c r="J1761" s="28"/>
      <c r="K1761" s="28"/>
      <c r="L1761" s="28"/>
    </row>
    <row r="1762" spans="1:12" ht="12.75">
      <c r="A1762" s="80"/>
      <c r="B1762" s="81"/>
      <c r="C1762" s="81"/>
      <c r="D1762" s="81"/>
      <c r="E1762" s="81"/>
      <c r="F1762" s="82"/>
      <c r="G1762" s="59" t="s">
        <v>170</v>
      </c>
      <c r="H1762" s="60">
        <f>H1760+H1761</f>
        <v>250</v>
      </c>
      <c r="I1762" s="60">
        <f>I1760+I1761</f>
        <v>250</v>
      </c>
      <c r="J1762" s="60">
        <f>J1760+J1761</f>
        <v>0</v>
      </c>
      <c r="K1762" s="60">
        <f>K1760+K1761</f>
        <v>0</v>
      </c>
      <c r="L1762" s="60">
        <f>L1760+L1761</f>
        <v>0</v>
      </c>
    </row>
    <row r="1763" spans="1:12" ht="12.75">
      <c r="A1763" s="74" t="s">
        <v>171</v>
      </c>
      <c r="B1763" s="75"/>
      <c r="C1763" s="75"/>
      <c r="D1763" s="75"/>
      <c r="E1763" s="75"/>
      <c r="F1763" s="76"/>
      <c r="G1763" s="27" t="s">
        <v>168</v>
      </c>
      <c r="H1763" s="28">
        <f>I1763+J1763+K1763+L1763</f>
        <v>0</v>
      </c>
      <c r="I1763" s="28">
        <v>0</v>
      </c>
      <c r="J1763" s="28"/>
      <c r="K1763" s="28"/>
      <c r="L1763" s="28"/>
    </row>
    <row r="1764" spans="1:12" ht="12.75">
      <c r="A1764" s="77"/>
      <c r="B1764" s="78"/>
      <c r="C1764" s="78"/>
      <c r="D1764" s="78"/>
      <c r="E1764" s="78"/>
      <c r="F1764" s="79"/>
      <c r="G1764" s="27" t="s">
        <v>169</v>
      </c>
      <c r="H1764" s="28">
        <f>I1764+J1764+K1764+L1764</f>
        <v>300</v>
      </c>
      <c r="I1764" s="28">
        <f>500-200</f>
        <v>300</v>
      </c>
      <c r="J1764" s="28"/>
      <c r="K1764" s="28"/>
      <c r="L1764" s="28"/>
    </row>
    <row r="1765" spans="1:12" ht="12.75">
      <c r="A1765" s="80"/>
      <c r="B1765" s="81"/>
      <c r="C1765" s="81"/>
      <c r="D1765" s="81"/>
      <c r="E1765" s="81"/>
      <c r="F1765" s="82"/>
      <c r="G1765" s="59" t="s">
        <v>170</v>
      </c>
      <c r="H1765" s="60">
        <f>H1763+H1764</f>
        <v>300</v>
      </c>
      <c r="I1765" s="60">
        <f>I1763+I1764</f>
        <v>300</v>
      </c>
      <c r="J1765" s="60">
        <f>J1763+J1764</f>
        <v>0</v>
      </c>
      <c r="K1765" s="60">
        <f>K1763+K1764</f>
        <v>0</v>
      </c>
      <c r="L1765" s="60">
        <f>L1763+L1764</f>
        <v>0</v>
      </c>
    </row>
    <row r="1766" spans="1:12" ht="12.75">
      <c r="A1766" s="74" t="s">
        <v>274</v>
      </c>
      <c r="B1766" s="75"/>
      <c r="C1766" s="75"/>
      <c r="D1766" s="75"/>
      <c r="E1766" s="75"/>
      <c r="F1766" s="76"/>
      <c r="G1766" s="27" t="s">
        <v>168</v>
      </c>
      <c r="H1766" s="28">
        <f>I1766+J1766+K1766+L1766</f>
        <v>0</v>
      </c>
      <c r="I1766" s="28">
        <v>0</v>
      </c>
      <c r="J1766" s="28"/>
      <c r="K1766" s="28"/>
      <c r="L1766" s="28"/>
    </row>
    <row r="1767" spans="1:12" ht="12.75">
      <c r="A1767" s="77"/>
      <c r="B1767" s="78"/>
      <c r="C1767" s="78"/>
      <c r="D1767" s="78"/>
      <c r="E1767" s="78"/>
      <c r="F1767" s="79"/>
      <c r="G1767" s="27" t="s">
        <v>169</v>
      </c>
      <c r="H1767" s="28">
        <f>I1767+J1767+K1767+L1767</f>
        <v>450</v>
      </c>
      <c r="I1767" s="28">
        <v>450</v>
      </c>
      <c r="J1767" s="28"/>
      <c r="K1767" s="28"/>
      <c r="L1767" s="28"/>
    </row>
    <row r="1768" spans="1:12" ht="12.75">
      <c r="A1768" s="80"/>
      <c r="B1768" s="81"/>
      <c r="C1768" s="81"/>
      <c r="D1768" s="81"/>
      <c r="E1768" s="81"/>
      <c r="F1768" s="82"/>
      <c r="G1768" s="59" t="s">
        <v>170</v>
      </c>
      <c r="H1768" s="60">
        <f>H1766+H1767</f>
        <v>450</v>
      </c>
      <c r="I1768" s="60">
        <f>I1766+I1767</f>
        <v>450</v>
      </c>
      <c r="J1768" s="60">
        <f>J1766+J1767</f>
        <v>0</v>
      </c>
      <c r="K1768" s="60">
        <f>K1766+K1767</f>
        <v>0</v>
      </c>
      <c r="L1768" s="60">
        <f>L1766+L1767</f>
        <v>0</v>
      </c>
    </row>
    <row r="1769" spans="1:12" ht="16.5">
      <c r="A1769" s="83" t="s">
        <v>6</v>
      </c>
      <c r="B1769" s="84"/>
      <c r="C1769" s="84"/>
      <c r="D1769" s="84"/>
      <c r="E1769" s="84"/>
      <c r="F1769" s="84"/>
      <c r="G1769" s="84"/>
      <c r="H1769" s="84"/>
      <c r="I1769" s="84"/>
      <c r="J1769" s="84"/>
      <c r="K1769" s="84"/>
      <c r="L1769" s="85"/>
    </row>
    <row r="1770" spans="1:12" ht="12.75">
      <c r="A1770" s="98">
        <v>128</v>
      </c>
      <c r="B1770" s="98" t="s">
        <v>242</v>
      </c>
      <c r="C1770" s="86" t="s">
        <v>147</v>
      </c>
      <c r="D1770" s="86" t="s">
        <v>149</v>
      </c>
      <c r="E1770" s="86">
        <v>2008</v>
      </c>
      <c r="F1770" s="86">
        <v>2010</v>
      </c>
      <c r="G1770" s="27" t="s">
        <v>168</v>
      </c>
      <c r="H1770" s="28">
        <f>H1773+H1776+H1779</f>
        <v>1687</v>
      </c>
      <c r="I1770" s="28">
        <f>I1773+I1776+I1779</f>
        <v>1687</v>
      </c>
      <c r="J1770" s="28">
        <f>J1773+J1776+J1779</f>
        <v>0</v>
      </c>
      <c r="K1770" s="28">
        <f>K1773+K1776+K1779</f>
        <v>0</v>
      </c>
      <c r="L1770" s="28">
        <f>L1773+L1776+L1779</f>
        <v>0</v>
      </c>
    </row>
    <row r="1771" spans="1:12" ht="12.75">
      <c r="A1771" s="99"/>
      <c r="B1771" s="102"/>
      <c r="C1771" s="87"/>
      <c r="D1771" s="87"/>
      <c r="E1771" s="87"/>
      <c r="F1771" s="87"/>
      <c r="G1771" s="27" t="s">
        <v>169</v>
      </c>
      <c r="H1771" s="28">
        <f>I1771+J1771+K1771+L1771</f>
        <v>0</v>
      </c>
      <c r="I1771" s="28">
        <f>I1774+I1777+I1780</f>
        <v>0</v>
      </c>
      <c r="J1771" s="28">
        <f>J1774+J1777+J1780</f>
        <v>0</v>
      </c>
      <c r="K1771" s="28">
        <f>K1774+K1777+K1780</f>
        <v>0</v>
      </c>
      <c r="L1771" s="28">
        <f>L1774+L1777+L1780</f>
        <v>0</v>
      </c>
    </row>
    <row r="1772" spans="1:12" ht="12.75">
      <c r="A1772" s="100"/>
      <c r="B1772" s="103"/>
      <c r="C1772" s="88"/>
      <c r="D1772" s="88"/>
      <c r="E1772" s="88"/>
      <c r="F1772" s="88"/>
      <c r="G1772" s="57" t="s">
        <v>170</v>
      </c>
      <c r="H1772" s="58">
        <f>H1770+H1771</f>
        <v>1687</v>
      </c>
      <c r="I1772" s="58">
        <f>I1770+I1771</f>
        <v>1687</v>
      </c>
      <c r="J1772" s="58">
        <f>J1770+J1771</f>
        <v>0</v>
      </c>
      <c r="K1772" s="58">
        <f>K1770+K1771</f>
        <v>0</v>
      </c>
      <c r="L1772" s="58">
        <f>L1770+L1771</f>
        <v>0</v>
      </c>
    </row>
    <row r="1773" spans="1:12" ht="12.75">
      <c r="A1773" s="74" t="s">
        <v>177</v>
      </c>
      <c r="B1773" s="75"/>
      <c r="C1773" s="75"/>
      <c r="D1773" s="75"/>
      <c r="E1773" s="75"/>
      <c r="F1773" s="76"/>
      <c r="G1773" s="27" t="s">
        <v>168</v>
      </c>
      <c r="H1773" s="28">
        <f>I1773+J1773+K1773+L1773</f>
        <v>187</v>
      </c>
      <c r="I1773" s="28">
        <v>187</v>
      </c>
      <c r="J1773" s="28"/>
      <c r="K1773" s="28"/>
      <c r="L1773" s="28"/>
    </row>
    <row r="1774" spans="1:12" ht="12.75">
      <c r="A1774" s="77"/>
      <c r="B1774" s="78"/>
      <c r="C1774" s="78"/>
      <c r="D1774" s="78"/>
      <c r="E1774" s="78"/>
      <c r="F1774" s="79"/>
      <c r="G1774" s="27" t="s">
        <v>169</v>
      </c>
      <c r="H1774" s="28">
        <f>I1774+J1774+K1774+L1774</f>
        <v>0</v>
      </c>
      <c r="I1774" s="28"/>
      <c r="J1774" s="28"/>
      <c r="K1774" s="28"/>
      <c r="L1774" s="28"/>
    </row>
    <row r="1775" spans="1:12" ht="12.75">
      <c r="A1775" s="80"/>
      <c r="B1775" s="81"/>
      <c r="C1775" s="81"/>
      <c r="D1775" s="81"/>
      <c r="E1775" s="81"/>
      <c r="F1775" s="82"/>
      <c r="G1775" s="59" t="s">
        <v>170</v>
      </c>
      <c r="H1775" s="60">
        <f>H1773+H1774</f>
        <v>187</v>
      </c>
      <c r="I1775" s="60">
        <f>I1773+I1774</f>
        <v>187</v>
      </c>
      <c r="J1775" s="60">
        <f>J1773+J1774</f>
        <v>0</v>
      </c>
      <c r="K1775" s="60">
        <f>K1773+K1774</f>
        <v>0</v>
      </c>
      <c r="L1775" s="60">
        <f>L1773+L1774</f>
        <v>0</v>
      </c>
    </row>
    <row r="1776" spans="1:12" ht="12.75">
      <c r="A1776" s="74" t="s">
        <v>176</v>
      </c>
      <c r="B1776" s="75"/>
      <c r="C1776" s="75"/>
      <c r="D1776" s="75"/>
      <c r="E1776" s="75"/>
      <c r="F1776" s="76"/>
      <c r="G1776" s="27" t="s">
        <v>168</v>
      </c>
      <c r="H1776" s="28">
        <f>I1776+J1776+K1776+L1776</f>
        <v>500</v>
      </c>
      <c r="I1776" s="28">
        <v>500</v>
      </c>
      <c r="J1776" s="28"/>
      <c r="K1776" s="28"/>
      <c r="L1776" s="28"/>
    </row>
    <row r="1777" spans="1:12" ht="12.75">
      <c r="A1777" s="77"/>
      <c r="B1777" s="78"/>
      <c r="C1777" s="78"/>
      <c r="D1777" s="78"/>
      <c r="E1777" s="78"/>
      <c r="F1777" s="79"/>
      <c r="G1777" s="27" t="s">
        <v>169</v>
      </c>
      <c r="H1777" s="28">
        <f>I1777+J1777+K1777+L1777</f>
        <v>0</v>
      </c>
      <c r="I1777" s="28"/>
      <c r="J1777" s="28"/>
      <c r="K1777" s="28"/>
      <c r="L1777" s="28"/>
    </row>
    <row r="1778" spans="1:12" ht="12.75">
      <c r="A1778" s="80"/>
      <c r="B1778" s="81"/>
      <c r="C1778" s="81"/>
      <c r="D1778" s="81"/>
      <c r="E1778" s="81"/>
      <c r="F1778" s="82"/>
      <c r="G1778" s="59" t="s">
        <v>170</v>
      </c>
      <c r="H1778" s="60">
        <f>H1776+H1777</f>
        <v>500</v>
      </c>
      <c r="I1778" s="60">
        <f>I1776+I1777</f>
        <v>500</v>
      </c>
      <c r="J1778" s="60">
        <f>J1776+J1777</f>
        <v>0</v>
      </c>
      <c r="K1778" s="60">
        <f>K1776+K1777</f>
        <v>0</v>
      </c>
      <c r="L1778" s="60">
        <f>L1776+L1777</f>
        <v>0</v>
      </c>
    </row>
    <row r="1779" spans="1:12" ht="12.75">
      <c r="A1779" s="74" t="s">
        <v>171</v>
      </c>
      <c r="B1779" s="75"/>
      <c r="C1779" s="75"/>
      <c r="D1779" s="75"/>
      <c r="E1779" s="75"/>
      <c r="F1779" s="76"/>
      <c r="G1779" s="27" t="s">
        <v>168</v>
      </c>
      <c r="H1779" s="28">
        <f>I1779+J1779+K1779+L1779</f>
        <v>1000</v>
      </c>
      <c r="I1779" s="28">
        <v>1000</v>
      </c>
      <c r="J1779" s="28"/>
      <c r="K1779" s="28"/>
      <c r="L1779" s="28"/>
    </row>
    <row r="1780" spans="1:12" ht="12.75">
      <c r="A1780" s="77"/>
      <c r="B1780" s="78"/>
      <c r="C1780" s="78"/>
      <c r="D1780" s="78"/>
      <c r="E1780" s="78"/>
      <c r="F1780" s="79"/>
      <c r="G1780" s="27" t="s">
        <v>169</v>
      </c>
      <c r="H1780" s="28">
        <f>I1780+J1780+K1780+L1780</f>
        <v>0</v>
      </c>
      <c r="I1780" s="28"/>
      <c r="J1780" s="28"/>
      <c r="K1780" s="28"/>
      <c r="L1780" s="28"/>
    </row>
    <row r="1781" spans="1:12" ht="12.75">
      <c r="A1781" s="80"/>
      <c r="B1781" s="81"/>
      <c r="C1781" s="81"/>
      <c r="D1781" s="81"/>
      <c r="E1781" s="81"/>
      <c r="F1781" s="82"/>
      <c r="G1781" s="59" t="s">
        <v>170</v>
      </c>
      <c r="H1781" s="60">
        <f>H1779+H1780</f>
        <v>1000</v>
      </c>
      <c r="I1781" s="60">
        <f>I1779+I1780</f>
        <v>1000</v>
      </c>
      <c r="J1781" s="60">
        <f>J1779+J1780</f>
        <v>0</v>
      </c>
      <c r="K1781" s="60">
        <f>K1779+K1780</f>
        <v>0</v>
      </c>
      <c r="L1781" s="60">
        <f>L1779+L1780</f>
        <v>0</v>
      </c>
    </row>
    <row r="1782" spans="1:12" ht="12.75">
      <c r="A1782" s="89" t="s">
        <v>7</v>
      </c>
      <c r="B1782" s="90"/>
      <c r="C1782" s="91"/>
      <c r="D1782" s="86" t="s">
        <v>149</v>
      </c>
      <c r="E1782" s="86">
        <v>2008</v>
      </c>
      <c r="F1782" s="86">
        <v>2011</v>
      </c>
      <c r="G1782" s="27" t="s">
        <v>168</v>
      </c>
      <c r="H1782" s="28">
        <f>H1785+H1788+H1791</f>
        <v>1687</v>
      </c>
      <c r="I1782" s="28">
        <f>I1785+I1788+I1791+I1794</f>
        <v>1687</v>
      </c>
      <c r="J1782" s="28">
        <f aca="true" t="shared" si="148" ref="J1782:L1783">J1785+J1788+J1791</f>
        <v>0</v>
      </c>
      <c r="K1782" s="28">
        <f t="shared" si="148"/>
        <v>0</v>
      </c>
      <c r="L1782" s="28">
        <f t="shared" si="148"/>
        <v>0</v>
      </c>
    </row>
    <row r="1783" spans="1:12" ht="12.75">
      <c r="A1783" s="92"/>
      <c r="B1783" s="93"/>
      <c r="C1783" s="94"/>
      <c r="D1783" s="87"/>
      <c r="E1783" s="87"/>
      <c r="F1783" s="87"/>
      <c r="G1783" s="27" t="s">
        <v>169</v>
      </c>
      <c r="H1783" s="28">
        <f>I1783+J1783+K1783+L1783</f>
        <v>1305</v>
      </c>
      <c r="I1783" s="28">
        <f>I1786+I1789+I1792+I1795</f>
        <v>1305</v>
      </c>
      <c r="J1783" s="28">
        <f t="shared" si="148"/>
        <v>0</v>
      </c>
      <c r="K1783" s="28">
        <f t="shared" si="148"/>
        <v>0</v>
      </c>
      <c r="L1783" s="28">
        <f t="shared" si="148"/>
        <v>0</v>
      </c>
    </row>
    <row r="1784" spans="1:12" ht="12.75">
      <c r="A1784" s="95"/>
      <c r="B1784" s="96"/>
      <c r="C1784" s="97"/>
      <c r="D1784" s="88"/>
      <c r="E1784" s="88"/>
      <c r="F1784" s="88"/>
      <c r="G1784" s="57" t="s">
        <v>170</v>
      </c>
      <c r="H1784" s="58">
        <f>H1782+H1783</f>
        <v>2992</v>
      </c>
      <c r="I1784" s="58">
        <f>I1782+I1783</f>
        <v>2992</v>
      </c>
      <c r="J1784" s="58">
        <f>J1782+J1783</f>
        <v>0</v>
      </c>
      <c r="K1784" s="58">
        <f>K1782+K1783</f>
        <v>0</v>
      </c>
      <c r="L1784" s="58">
        <f>L1782+L1783</f>
        <v>0</v>
      </c>
    </row>
    <row r="1785" spans="1:12" ht="12.75">
      <c r="A1785" s="74" t="s">
        <v>177</v>
      </c>
      <c r="B1785" s="75"/>
      <c r="C1785" s="75"/>
      <c r="D1785" s="75"/>
      <c r="E1785" s="75"/>
      <c r="F1785" s="76"/>
      <c r="G1785" s="27" t="s">
        <v>168</v>
      </c>
      <c r="H1785" s="28">
        <f>I1785+J1785+K1785+L1785</f>
        <v>187</v>
      </c>
      <c r="I1785" s="28">
        <f aca="true" t="shared" si="149" ref="I1785:L1786">I1773+I1757</f>
        <v>187</v>
      </c>
      <c r="J1785" s="28">
        <f t="shared" si="149"/>
        <v>0</v>
      </c>
      <c r="K1785" s="28">
        <f t="shared" si="149"/>
        <v>0</v>
      </c>
      <c r="L1785" s="28">
        <f t="shared" si="149"/>
        <v>0</v>
      </c>
    </row>
    <row r="1786" spans="1:12" ht="12.75">
      <c r="A1786" s="77"/>
      <c r="B1786" s="78"/>
      <c r="C1786" s="78"/>
      <c r="D1786" s="78"/>
      <c r="E1786" s="78"/>
      <c r="F1786" s="79"/>
      <c r="G1786" s="27" t="s">
        <v>169</v>
      </c>
      <c r="H1786" s="28">
        <f>I1786+J1786+K1786+L1786</f>
        <v>305</v>
      </c>
      <c r="I1786" s="28">
        <f t="shared" si="149"/>
        <v>305</v>
      </c>
      <c r="J1786" s="28">
        <f t="shared" si="149"/>
        <v>0</v>
      </c>
      <c r="K1786" s="28">
        <f t="shared" si="149"/>
        <v>0</v>
      </c>
      <c r="L1786" s="28">
        <f t="shared" si="149"/>
        <v>0</v>
      </c>
    </row>
    <row r="1787" spans="1:12" ht="12.75">
      <c r="A1787" s="80"/>
      <c r="B1787" s="81"/>
      <c r="C1787" s="81"/>
      <c r="D1787" s="81"/>
      <c r="E1787" s="81"/>
      <c r="F1787" s="82"/>
      <c r="G1787" s="59" t="s">
        <v>170</v>
      </c>
      <c r="H1787" s="60">
        <f>H1785+H1786</f>
        <v>492</v>
      </c>
      <c r="I1787" s="60">
        <f>I1785+I1786</f>
        <v>492</v>
      </c>
      <c r="J1787" s="60">
        <f>J1785+J1786</f>
        <v>0</v>
      </c>
      <c r="K1787" s="60">
        <f>K1785+K1786</f>
        <v>0</v>
      </c>
      <c r="L1787" s="60">
        <f>L1785+L1786</f>
        <v>0</v>
      </c>
    </row>
    <row r="1788" spans="1:12" ht="12.75">
      <c r="A1788" s="74" t="s">
        <v>176</v>
      </c>
      <c r="B1788" s="75"/>
      <c r="C1788" s="75"/>
      <c r="D1788" s="75"/>
      <c r="E1788" s="75"/>
      <c r="F1788" s="76"/>
      <c r="G1788" s="27" t="s">
        <v>168</v>
      </c>
      <c r="H1788" s="28">
        <f>I1788+J1788+K1788+L1788</f>
        <v>500</v>
      </c>
      <c r="I1788" s="28">
        <f aca="true" t="shared" si="150" ref="I1788:L1789">I1776+I1760</f>
        <v>500</v>
      </c>
      <c r="J1788" s="28">
        <f t="shared" si="150"/>
        <v>0</v>
      </c>
      <c r="K1788" s="28">
        <f t="shared" si="150"/>
        <v>0</v>
      </c>
      <c r="L1788" s="28">
        <f t="shared" si="150"/>
        <v>0</v>
      </c>
    </row>
    <row r="1789" spans="1:12" ht="12.75">
      <c r="A1789" s="77"/>
      <c r="B1789" s="78"/>
      <c r="C1789" s="78"/>
      <c r="D1789" s="78"/>
      <c r="E1789" s="78"/>
      <c r="F1789" s="79"/>
      <c r="G1789" s="27" t="s">
        <v>169</v>
      </c>
      <c r="H1789" s="28">
        <f>I1789+J1789+K1789+L1789</f>
        <v>250</v>
      </c>
      <c r="I1789" s="28">
        <f t="shared" si="150"/>
        <v>250</v>
      </c>
      <c r="J1789" s="28">
        <f t="shared" si="150"/>
        <v>0</v>
      </c>
      <c r="K1789" s="28">
        <f t="shared" si="150"/>
        <v>0</v>
      </c>
      <c r="L1789" s="28">
        <f t="shared" si="150"/>
        <v>0</v>
      </c>
    </row>
    <row r="1790" spans="1:12" ht="12.75">
      <c r="A1790" s="80"/>
      <c r="B1790" s="81"/>
      <c r="C1790" s="81"/>
      <c r="D1790" s="81"/>
      <c r="E1790" s="81"/>
      <c r="F1790" s="82"/>
      <c r="G1790" s="59" t="s">
        <v>170</v>
      </c>
      <c r="H1790" s="60">
        <f>H1788+H1789</f>
        <v>750</v>
      </c>
      <c r="I1790" s="60">
        <f>I1788+I1789</f>
        <v>750</v>
      </c>
      <c r="J1790" s="60">
        <f>J1788+J1789</f>
        <v>0</v>
      </c>
      <c r="K1790" s="60">
        <f>K1788+K1789</f>
        <v>0</v>
      </c>
      <c r="L1790" s="60">
        <f>L1788+L1789</f>
        <v>0</v>
      </c>
    </row>
    <row r="1791" spans="1:12" ht="12.75">
      <c r="A1791" s="74" t="s">
        <v>171</v>
      </c>
      <c r="B1791" s="75"/>
      <c r="C1791" s="75"/>
      <c r="D1791" s="75"/>
      <c r="E1791" s="75"/>
      <c r="F1791" s="76"/>
      <c r="G1791" s="27" t="s">
        <v>168</v>
      </c>
      <c r="H1791" s="28">
        <f>I1791+J1791+K1791+L1791</f>
        <v>1000</v>
      </c>
      <c r="I1791" s="28">
        <f aca="true" t="shared" si="151" ref="I1791:L1792">I1779+I1763</f>
        <v>1000</v>
      </c>
      <c r="J1791" s="28">
        <f t="shared" si="151"/>
        <v>0</v>
      </c>
      <c r="K1791" s="28">
        <f t="shared" si="151"/>
        <v>0</v>
      </c>
      <c r="L1791" s="28">
        <f t="shared" si="151"/>
        <v>0</v>
      </c>
    </row>
    <row r="1792" spans="1:12" ht="12.75">
      <c r="A1792" s="77"/>
      <c r="B1792" s="78"/>
      <c r="C1792" s="78"/>
      <c r="D1792" s="78"/>
      <c r="E1792" s="78"/>
      <c r="F1792" s="79"/>
      <c r="G1792" s="27" t="s">
        <v>169</v>
      </c>
      <c r="H1792" s="28">
        <f>I1792+J1792+K1792+L1792</f>
        <v>300</v>
      </c>
      <c r="I1792" s="28">
        <f t="shared" si="151"/>
        <v>300</v>
      </c>
      <c r="J1792" s="28">
        <f t="shared" si="151"/>
        <v>0</v>
      </c>
      <c r="K1792" s="28">
        <f t="shared" si="151"/>
        <v>0</v>
      </c>
      <c r="L1792" s="28">
        <f t="shared" si="151"/>
        <v>0</v>
      </c>
    </row>
    <row r="1793" spans="1:12" ht="12.75">
      <c r="A1793" s="80"/>
      <c r="B1793" s="81"/>
      <c r="C1793" s="81"/>
      <c r="D1793" s="81"/>
      <c r="E1793" s="81"/>
      <c r="F1793" s="82"/>
      <c r="G1793" s="59" t="s">
        <v>170</v>
      </c>
      <c r="H1793" s="60">
        <f>H1791+H1792</f>
        <v>1300</v>
      </c>
      <c r="I1793" s="60">
        <f>I1791+I1792</f>
        <v>1300</v>
      </c>
      <c r="J1793" s="60">
        <f>J1791+J1792</f>
        <v>0</v>
      </c>
      <c r="K1793" s="60">
        <f>K1791+K1792</f>
        <v>0</v>
      </c>
      <c r="L1793" s="60">
        <f>L1791+L1792</f>
        <v>0</v>
      </c>
    </row>
    <row r="1794" spans="1:12" ht="12.75">
      <c r="A1794" s="134" t="s">
        <v>274</v>
      </c>
      <c r="B1794" s="135"/>
      <c r="C1794" s="135"/>
      <c r="D1794" s="135"/>
      <c r="E1794" s="135"/>
      <c r="F1794" s="136"/>
      <c r="G1794" s="27" t="s">
        <v>168</v>
      </c>
      <c r="H1794" s="28">
        <f>I1794+J1794+K1794+L1794</f>
        <v>0</v>
      </c>
      <c r="I1794" s="28">
        <f>I1766</f>
        <v>0</v>
      </c>
      <c r="J1794" s="28">
        <f aca="true" t="shared" si="152" ref="J1794:L1795">J1782+J1766</f>
        <v>0</v>
      </c>
      <c r="K1794" s="28">
        <f t="shared" si="152"/>
        <v>0</v>
      </c>
      <c r="L1794" s="28">
        <f t="shared" si="152"/>
        <v>0</v>
      </c>
    </row>
    <row r="1795" spans="1:12" ht="12.75">
      <c r="A1795" s="137"/>
      <c r="B1795" s="138"/>
      <c r="C1795" s="138"/>
      <c r="D1795" s="138"/>
      <c r="E1795" s="138"/>
      <c r="F1795" s="139"/>
      <c r="G1795" s="27" t="s">
        <v>169</v>
      </c>
      <c r="H1795" s="28">
        <f>I1795+J1795+K1795+L1795</f>
        <v>450</v>
      </c>
      <c r="I1795" s="28">
        <f>I1767</f>
        <v>450</v>
      </c>
      <c r="J1795" s="28">
        <f t="shared" si="152"/>
        <v>0</v>
      </c>
      <c r="K1795" s="28">
        <f t="shared" si="152"/>
        <v>0</v>
      </c>
      <c r="L1795" s="28">
        <f t="shared" si="152"/>
        <v>0</v>
      </c>
    </row>
    <row r="1796" spans="1:12" ht="12.75">
      <c r="A1796" s="140"/>
      <c r="B1796" s="141"/>
      <c r="C1796" s="141"/>
      <c r="D1796" s="141"/>
      <c r="E1796" s="141"/>
      <c r="F1796" s="142"/>
      <c r="G1796" s="59" t="s">
        <v>170</v>
      </c>
      <c r="H1796" s="60">
        <f>H1794+H1795</f>
        <v>450</v>
      </c>
      <c r="I1796" s="60">
        <f>I1794+I1795</f>
        <v>450</v>
      </c>
      <c r="J1796" s="60">
        <f>J1794+J1795</f>
        <v>0</v>
      </c>
      <c r="K1796" s="60">
        <f>K1794+K1795</f>
        <v>0</v>
      </c>
      <c r="L1796" s="60">
        <f>L1794+L1795</f>
        <v>0</v>
      </c>
    </row>
    <row r="1797" spans="1:12" ht="16.5">
      <c r="A1797" s="83" t="s">
        <v>14</v>
      </c>
      <c r="B1797" s="84"/>
      <c r="C1797" s="84"/>
      <c r="D1797" s="84"/>
      <c r="E1797" s="84"/>
      <c r="F1797" s="84"/>
      <c r="G1797" s="84"/>
      <c r="H1797" s="84"/>
      <c r="I1797" s="84"/>
      <c r="J1797" s="84"/>
      <c r="K1797" s="84"/>
      <c r="L1797" s="85"/>
    </row>
    <row r="1798" spans="1:12" ht="16.5">
      <c r="A1798" s="83" t="s">
        <v>27</v>
      </c>
      <c r="B1798" s="84"/>
      <c r="C1798" s="84"/>
      <c r="D1798" s="84"/>
      <c r="E1798" s="84"/>
      <c r="F1798" s="84"/>
      <c r="G1798" s="84"/>
      <c r="H1798" s="84"/>
      <c r="I1798" s="84"/>
      <c r="J1798" s="84"/>
      <c r="K1798" s="84"/>
      <c r="L1798" s="85"/>
    </row>
    <row r="1799" spans="1:12" ht="12.75">
      <c r="A1799" s="98">
        <v>129</v>
      </c>
      <c r="B1799" s="98" t="s">
        <v>241</v>
      </c>
      <c r="C1799" s="86" t="s">
        <v>243</v>
      </c>
      <c r="D1799" s="86" t="s">
        <v>149</v>
      </c>
      <c r="E1799" s="86">
        <v>2008</v>
      </c>
      <c r="F1799" s="86">
        <v>2011</v>
      </c>
      <c r="G1799" s="27" t="s">
        <v>168</v>
      </c>
      <c r="H1799" s="28">
        <f>H1802+H1805+H1808</f>
        <v>800</v>
      </c>
      <c r="I1799" s="28">
        <f>I1802+I1805+I1808+I1811</f>
        <v>800</v>
      </c>
      <c r="J1799" s="28">
        <f aca="true" t="shared" si="153" ref="J1799:L1800">J1802+J1805+J1808</f>
        <v>0</v>
      </c>
      <c r="K1799" s="28">
        <f t="shared" si="153"/>
        <v>0</v>
      </c>
      <c r="L1799" s="28">
        <f t="shared" si="153"/>
        <v>0</v>
      </c>
    </row>
    <row r="1800" spans="1:12" ht="12.75">
      <c r="A1800" s="99"/>
      <c r="B1800" s="102"/>
      <c r="C1800" s="87"/>
      <c r="D1800" s="87"/>
      <c r="E1800" s="87"/>
      <c r="F1800" s="87"/>
      <c r="G1800" s="27" t="s">
        <v>169</v>
      </c>
      <c r="H1800" s="28">
        <f>I1800+J1800+K1800+L1800</f>
        <v>0</v>
      </c>
      <c r="I1800" s="28">
        <f>I1803+I1806+I1809+I1812</f>
        <v>0</v>
      </c>
      <c r="J1800" s="28">
        <f t="shared" si="153"/>
        <v>0</v>
      </c>
      <c r="K1800" s="28">
        <f t="shared" si="153"/>
        <v>0</v>
      </c>
      <c r="L1800" s="28">
        <f t="shared" si="153"/>
        <v>0</v>
      </c>
    </row>
    <row r="1801" spans="1:12" ht="12.75">
      <c r="A1801" s="100"/>
      <c r="B1801" s="103"/>
      <c r="C1801" s="88"/>
      <c r="D1801" s="88"/>
      <c r="E1801" s="88"/>
      <c r="F1801" s="88"/>
      <c r="G1801" s="57" t="s">
        <v>170</v>
      </c>
      <c r="H1801" s="58">
        <f>H1799+H1800</f>
        <v>800</v>
      </c>
      <c r="I1801" s="58">
        <f>I1799+I1800</f>
        <v>800</v>
      </c>
      <c r="J1801" s="58">
        <f>J1799+J1800</f>
        <v>0</v>
      </c>
      <c r="K1801" s="58">
        <f>K1799+K1800</f>
        <v>0</v>
      </c>
      <c r="L1801" s="58">
        <f>L1799+L1800</f>
        <v>0</v>
      </c>
    </row>
    <row r="1802" spans="1:12" ht="12.75">
      <c r="A1802" s="74" t="s">
        <v>177</v>
      </c>
      <c r="B1802" s="75"/>
      <c r="C1802" s="75"/>
      <c r="D1802" s="75"/>
      <c r="E1802" s="75"/>
      <c r="F1802" s="76"/>
      <c r="G1802" s="27" t="s">
        <v>168</v>
      </c>
      <c r="H1802" s="28">
        <f>I1802+J1802+K1802+L1802</f>
        <v>100</v>
      </c>
      <c r="I1802" s="28">
        <v>100</v>
      </c>
      <c r="J1802" s="28"/>
      <c r="K1802" s="28"/>
      <c r="L1802" s="28"/>
    </row>
    <row r="1803" spans="1:12" ht="12.75">
      <c r="A1803" s="77"/>
      <c r="B1803" s="78"/>
      <c r="C1803" s="78"/>
      <c r="D1803" s="78"/>
      <c r="E1803" s="78"/>
      <c r="F1803" s="79"/>
      <c r="G1803" s="27" t="s">
        <v>169</v>
      </c>
      <c r="H1803" s="28">
        <f>I1803+J1803+K1803+L1803</f>
        <v>-99</v>
      </c>
      <c r="I1803" s="28">
        <v>-99</v>
      </c>
      <c r="J1803" s="28"/>
      <c r="K1803" s="28"/>
      <c r="L1803" s="28"/>
    </row>
    <row r="1804" spans="1:12" ht="12.75">
      <c r="A1804" s="80"/>
      <c r="B1804" s="81"/>
      <c r="C1804" s="81"/>
      <c r="D1804" s="81"/>
      <c r="E1804" s="81"/>
      <c r="F1804" s="82"/>
      <c r="G1804" s="59" t="s">
        <v>170</v>
      </c>
      <c r="H1804" s="60">
        <f>H1802+H1803</f>
        <v>1</v>
      </c>
      <c r="I1804" s="60">
        <f>I1802+I1803</f>
        <v>1</v>
      </c>
      <c r="J1804" s="60">
        <f>J1802+J1803</f>
        <v>0</v>
      </c>
      <c r="K1804" s="60">
        <f>K1802+K1803</f>
        <v>0</v>
      </c>
      <c r="L1804" s="60">
        <f>L1802+L1803</f>
        <v>0</v>
      </c>
    </row>
    <row r="1805" spans="1:12" ht="12.75">
      <c r="A1805" s="74" t="s">
        <v>176</v>
      </c>
      <c r="B1805" s="75"/>
      <c r="C1805" s="75"/>
      <c r="D1805" s="75"/>
      <c r="E1805" s="75"/>
      <c r="F1805" s="76"/>
      <c r="G1805" s="27" t="s">
        <v>168</v>
      </c>
      <c r="H1805" s="28">
        <f>I1805+J1805+K1805+L1805</f>
        <v>200</v>
      </c>
      <c r="I1805" s="28">
        <v>200</v>
      </c>
      <c r="J1805" s="28"/>
      <c r="K1805" s="28"/>
      <c r="L1805" s="28"/>
    </row>
    <row r="1806" spans="1:12" ht="12.75">
      <c r="A1806" s="77"/>
      <c r="B1806" s="78"/>
      <c r="C1806" s="78"/>
      <c r="D1806" s="78"/>
      <c r="E1806" s="78"/>
      <c r="F1806" s="79"/>
      <c r="G1806" s="27" t="s">
        <v>169</v>
      </c>
      <c r="H1806" s="28">
        <f>I1806+J1806+K1806+L1806</f>
        <v>-100</v>
      </c>
      <c r="I1806" s="28">
        <v>-100</v>
      </c>
      <c r="J1806" s="28"/>
      <c r="K1806" s="28"/>
      <c r="L1806" s="28"/>
    </row>
    <row r="1807" spans="1:12" ht="12.75">
      <c r="A1807" s="80"/>
      <c r="B1807" s="81"/>
      <c r="C1807" s="81"/>
      <c r="D1807" s="81"/>
      <c r="E1807" s="81"/>
      <c r="F1807" s="82"/>
      <c r="G1807" s="59" t="s">
        <v>170</v>
      </c>
      <c r="H1807" s="60">
        <f>H1805+H1806</f>
        <v>100</v>
      </c>
      <c r="I1807" s="60">
        <f>I1805+I1806</f>
        <v>100</v>
      </c>
      <c r="J1807" s="60">
        <f>J1805+J1806</f>
        <v>0</v>
      </c>
      <c r="K1807" s="60">
        <f>K1805+K1806</f>
        <v>0</v>
      </c>
      <c r="L1807" s="60">
        <f>L1805+L1806</f>
        <v>0</v>
      </c>
    </row>
    <row r="1808" spans="1:12" ht="12.75">
      <c r="A1808" s="74" t="s">
        <v>171</v>
      </c>
      <c r="B1808" s="75"/>
      <c r="C1808" s="75"/>
      <c r="D1808" s="75"/>
      <c r="E1808" s="75"/>
      <c r="F1808" s="76"/>
      <c r="G1808" s="27" t="s">
        <v>168</v>
      </c>
      <c r="H1808" s="28">
        <f>I1808+J1808+K1808+L1808</f>
        <v>500</v>
      </c>
      <c r="I1808" s="28">
        <v>500</v>
      </c>
      <c r="J1808" s="28"/>
      <c r="K1808" s="28"/>
      <c r="L1808" s="28"/>
    </row>
    <row r="1809" spans="1:12" ht="12.75">
      <c r="A1809" s="77"/>
      <c r="B1809" s="78"/>
      <c r="C1809" s="78"/>
      <c r="D1809" s="78"/>
      <c r="E1809" s="78"/>
      <c r="F1809" s="79"/>
      <c r="G1809" s="27" t="s">
        <v>169</v>
      </c>
      <c r="H1809" s="28">
        <f>I1809+J1809+K1809+L1809</f>
        <v>-300</v>
      </c>
      <c r="I1809" s="28">
        <v>-300</v>
      </c>
      <c r="J1809" s="28"/>
      <c r="K1809" s="28"/>
      <c r="L1809" s="28"/>
    </row>
    <row r="1810" spans="1:12" ht="12.75">
      <c r="A1810" s="80"/>
      <c r="B1810" s="81"/>
      <c r="C1810" s="81"/>
      <c r="D1810" s="81"/>
      <c r="E1810" s="81"/>
      <c r="F1810" s="82"/>
      <c r="G1810" s="59" t="s">
        <v>170</v>
      </c>
      <c r="H1810" s="60">
        <f>H1808+H1809</f>
        <v>200</v>
      </c>
      <c r="I1810" s="60">
        <f>I1808+I1809</f>
        <v>200</v>
      </c>
      <c r="J1810" s="60">
        <f>J1808+J1809</f>
        <v>0</v>
      </c>
      <c r="K1810" s="60">
        <f>K1808+K1809</f>
        <v>0</v>
      </c>
      <c r="L1810" s="60">
        <f>L1808+L1809</f>
        <v>0</v>
      </c>
    </row>
    <row r="1811" spans="1:12" ht="12.75">
      <c r="A1811" s="74" t="s">
        <v>274</v>
      </c>
      <c r="B1811" s="75"/>
      <c r="C1811" s="75"/>
      <c r="D1811" s="75"/>
      <c r="E1811" s="75"/>
      <c r="F1811" s="76"/>
      <c r="G1811" s="27" t="s">
        <v>168</v>
      </c>
      <c r="H1811" s="28">
        <f>I1811+J1811+K1811+L1811</f>
        <v>0</v>
      </c>
      <c r="I1811" s="28">
        <v>0</v>
      </c>
      <c r="J1811" s="28"/>
      <c r="K1811" s="28"/>
      <c r="L1811" s="28"/>
    </row>
    <row r="1812" spans="1:12" ht="12.75">
      <c r="A1812" s="77"/>
      <c r="B1812" s="78"/>
      <c r="C1812" s="78"/>
      <c r="D1812" s="78"/>
      <c r="E1812" s="78"/>
      <c r="F1812" s="79"/>
      <c r="G1812" s="27" t="s">
        <v>169</v>
      </c>
      <c r="H1812" s="28">
        <f>I1812+J1812+K1812+L1812</f>
        <v>499</v>
      </c>
      <c r="I1812" s="28">
        <v>499</v>
      </c>
      <c r="J1812" s="28"/>
      <c r="K1812" s="28"/>
      <c r="L1812" s="28"/>
    </row>
    <row r="1813" spans="1:12" ht="12.75">
      <c r="A1813" s="80"/>
      <c r="B1813" s="81"/>
      <c r="C1813" s="81"/>
      <c r="D1813" s="81"/>
      <c r="E1813" s="81"/>
      <c r="F1813" s="82"/>
      <c r="G1813" s="59" t="s">
        <v>170</v>
      </c>
      <c r="H1813" s="60">
        <f>H1811+H1812</f>
        <v>499</v>
      </c>
      <c r="I1813" s="60">
        <f>I1811+I1812</f>
        <v>499</v>
      </c>
      <c r="J1813" s="60">
        <f>J1811+J1812</f>
        <v>0</v>
      </c>
      <c r="K1813" s="60">
        <f>K1811+K1812</f>
        <v>0</v>
      </c>
      <c r="L1813" s="60">
        <f>L1811+L1812</f>
        <v>0</v>
      </c>
    </row>
    <row r="1814" spans="1:12" ht="12.75">
      <c r="A1814" s="98">
        <v>130</v>
      </c>
      <c r="B1814" s="98" t="s">
        <v>242</v>
      </c>
      <c r="C1814" s="86" t="s">
        <v>48</v>
      </c>
      <c r="D1814" s="86" t="s">
        <v>149</v>
      </c>
      <c r="E1814" s="86">
        <v>2008</v>
      </c>
      <c r="F1814" s="86">
        <v>2011</v>
      </c>
      <c r="G1814" s="27" t="s">
        <v>168</v>
      </c>
      <c r="H1814" s="28">
        <f>H1817+H1820+H1823</f>
        <v>1600</v>
      </c>
      <c r="I1814" s="28">
        <f>I1817+I1820+I1823+I1826</f>
        <v>1600</v>
      </c>
      <c r="J1814" s="28">
        <f aca="true" t="shared" si="154" ref="J1814:L1815">J1817+J1820+J1823</f>
        <v>0</v>
      </c>
      <c r="K1814" s="28">
        <f t="shared" si="154"/>
        <v>0</v>
      </c>
      <c r="L1814" s="28">
        <f t="shared" si="154"/>
        <v>0</v>
      </c>
    </row>
    <row r="1815" spans="1:12" ht="12.75">
      <c r="A1815" s="99"/>
      <c r="B1815" s="102"/>
      <c r="C1815" s="87"/>
      <c r="D1815" s="87"/>
      <c r="E1815" s="87"/>
      <c r="F1815" s="87"/>
      <c r="G1815" s="27" t="s">
        <v>169</v>
      </c>
      <c r="H1815" s="28">
        <f>I1815+J1815+K1815+L1815</f>
        <v>0</v>
      </c>
      <c r="I1815" s="28">
        <f>I1818+I1821+I1824+I1827</f>
        <v>0</v>
      </c>
      <c r="J1815" s="28">
        <f t="shared" si="154"/>
        <v>0</v>
      </c>
      <c r="K1815" s="28">
        <f t="shared" si="154"/>
        <v>0</v>
      </c>
      <c r="L1815" s="28">
        <f t="shared" si="154"/>
        <v>0</v>
      </c>
    </row>
    <row r="1816" spans="1:12" ht="12.75">
      <c r="A1816" s="100"/>
      <c r="B1816" s="103"/>
      <c r="C1816" s="88"/>
      <c r="D1816" s="88"/>
      <c r="E1816" s="88"/>
      <c r="F1816" s="88"/>
      <c r="G1816" s="57" t="s">
        <v>170</v>
      </c>
      <c r="H1816" s="58">
        <f>H1814+H1815</f>
        <v>1600</v>
      </c>
      <c r="I1816" s="58">
        <f>I1814+I1815</f>
        <v>1600</v>
      </c>
      <c r="J1816" s="58">
        <f>J1814+J1815</f>
        <v>0</v>
      </c>
      <c r="K1816" s="58">
        <f>K1814+K1815</f>
        <v>0</v>
      </c>
      <c r="L1816" s="58">
        <f>L1814+L1815</f>
        <v>0</v>
      </c>
    </row>
    <row r="1817" spans="1:12" ht="12.75">
      <c r="A1817" s="74" t="s">
        <v>177</v>
      </c>
      <c r="B1817" s="75"/>
      <c r="C1817" s="75"/>
      <c r="D1817" s="75"/>
      <c r="E1817" s="75"/>
      <c r="F1817" s="76"/>
      <c r="G1817" s="27" t="s">
        <v>168</v>
      </c>
      <c r="H1817" s="28">
        <f>I1817+J1817+K1817+L1817</f>
        <v>100</v>
      </c>
      <c r="I1817" s="28">
        <v>100</v>
      </c>
      <c r="J1817" s="28"/>
      <c r="K1817" s="28"/>
      <c r="L1817" s="28"/>
    </row>
    <row r="1818" spans="1:12" ht="12.75">
      <c r="A1818" s="77"/>
      <c r="B1818" s="78"/>
      <c r="C1818" s="78"/>
      <c r="D1818" s="78"/>
      <c r="E1818" s="78"/>
      <c r="F1818" s="79"/>
      <c r="G1818" s="27" t="s">
        <v>169</v>
      </c>
      <c r="H1818" s="28">
        <f>I1818+J1818+K1818+L1818</f>
        <v>0</v>
      </c>
      <c r="I1818" s="28"/>
      <c r="J1818" s="28"/>
      <c r="K1818" s="28"/>
      <c r="L1818" s="28"/>
    </row>
    <row r="1819" spans="1:12" ht="12.75">
      <c r="A1819" s="80"/>
      <c r="B1819" s="81"/>
      <c r="C1819" s="81"/>
      <c r="D1819" s="81"/>
      <c r="E1819" s="81"/>
      <c r="F1819" s="82"/>
      <c r="G1819" s="59" t="s">
        <v>170</v>
      </c>
      <c r="H1819" s="60">
        <f>H1817+H1818</f>
        <v>100</v>
      </c>
      <c r="I1819" s="60">
        <f>I1817+I1818</f>
        <v>100</v>
      </c>
      <c r="J1819" s="60">
        <f>J1817+J1818</f>
        <v>0</v>
      </c>
      <c r="K1819" s="60">
        <f>K1817+K1818</f>
        <v>0</v>
      </c>
      <c r="L1819" s="60">
        <f>L1817+L1818</f>
        <v>0</v>
      </c>
    </row>
    <row r="1820" spans="1:12" ht="12.75">
      <c r="A1820" s="74" t="s">
        <v>176</v>
      </c>
      <c r="B1820" s="75"/>
      <c r="C1820" s="75"/>
      <c r="D1820" s="75"/>
      <c r="E1820" s="75"/>
      <c r="F1820" s="76"/>
      <c r="G1820" s="27" t="s">
        <v>168</v>
      </c>
      <c r="H1820" s="28">
        <f>I1820+J1820+K1820+L1820</f>
        <v>500</v>
      </c>
      <c r="I1820" s="28">
        <v>500</v>
      </c>
      <c r="J1820" s="28"/>
      <c r="K1820" s="28"/>
      <c r="L1820" s="28"/>
    </row>
    <row r="1821" spans="1:12" ht="12.75">
      <c r="A1821" s="77"/>
      <c r="B1821" s="78"/>
      <c r="C1821" s="78"/>
      <c r="D1821" s="78"/>
      <c r="E1821" s="78"/>
      <c r="F1821" s="79"/>
      <c r="G1821" s="27" t="s">
        <v>169</v>
      </c>
      <c r="H1821" s="28">
        <f>I1821+J1821+K1821+L1821</f>
        <v>-400</v>
      </c>
      <c r="I1821" s="28">
        <v>-400</v>
      </c>
      <c r="J1821" s="28"/>
      <c r="K1821" s="28"/>
      <c r="L1821" s="28"/>
    </row>
    <row r="1822" spans="1:12" ht="12.75">
      <c r="A1822" s="80"/>
      <c r="B1822" s="81"/>
      <c r="C1822" s="81"/>
      <c r="D1822" s="81"/>
      <c r="E1822" s="81"/>
      <c r="F1822" s="82"/>
      <c r="G1822" s="59" t="s">
        <v>170</v>
      </c>
      <c r="H1822" s="60">
        <f>H1820+H1821</f>
        <v>100</v>
      </c>
      <c r="I1822" s="60">
        <f>I1820+I1821</f>
        <v>100</v>
      </c>
      <c r="J1822" s="60">
        <f>J1820+J1821</f>
        <v>0</v>
      </c>
      <c r="K1822" s="60">
        <f>K1820+K1821</f>
        <v>0</v>
      </c>
      <c r="L1822" s="60">
        <f>L1820+L1821</f>
        <v>0</v>
      </c>
    </row>
    <row r="1823" spans="1:12" ht="12.75">
      <c r="A1823" s="74" t="s">
        <v>171</v>
      </c>
      <c r="B1823" s="75"/>
      <c r="C1823" s="75"/>
      <c r="D1823" s="75"/>
      <c r="E1823" s="75"/>
      <c r="F1823" s="76"/>
      <c r="G1823" s="27" t="s">
        <v>168</v>
      </c>
      <c r="H1823" s="28">
        <f>I1823+J1823+K1823+L1823</f>
        <v>1000</v>
      </c>
      <c r="I1823" s="28">
        <v>1000</v>
      </c>
      <c r="J1823" s="28"/>
      <c r="K1823" s="28"/>
      <c r="L1823" s="28"/>
    </row>
    <row r="1824" spans="1:12" ht="12.75">
      <c r="A1824" s="77"/>
      <c r="B1824" s="78"/>
      <c r="C1824" s="78"/>
      <c r="D1824" s="78"/>
      <c r="E1824" s="78"/>
      <c r="F1824" s="79"/>
      <c r="G1824" s="27" t="s">
        <v>169</v>
      </c>
      <c r="H1824" s="28">
        <f>I1824+J1824+K1824+L1824</f>
        <v>-500</v>
      </c>
      <c r="I1824" s="28">
        <v>-500</v>
      </c>
      <c r="J1824" s="28"/>
      <c r="K1824" s="28"/>
      <c r="L1824" s="28"/>
    </row>
    <row r="1825" spans="1:12" ht="12.75">
      <c r="A1825" s="80"/>
      <c r="B1825" s="81"/>
      <c r="C1825" s="81"/>
      <c r="D1825" s="81"/>
      <c r="E1825" s="81"/>
      <c r="F1825" s="82"/>
      <c r="G1825" s="59" t="s">
        <v>170</v>
      </c>
      <c r="H1825" s="60">
        <f>H1823+H1824</f>
        <v>500</v>
      </c>
      <c r="I1825" s="60">
        <f>I1823+I1824</f>
        <v>500</v>
      </c>
      <c r="J1825" s="60">
        <f>J1823+J1824</f>
        <v>0</v>
      </c>
      <c r="K1825" s="60">
        <f>K1823+K1824</f>
        <v>0</v>
      </c>
      <c r="L1825" s="60">
        <f>L1823+L1824</f>
        <v>0</v>
      </c>
    </row>
    <row r="1826" spans="1:12" ht="12.75">
      <c r="A1826" s="74" t="s">
        <v>274</v>
      </c>
      <c r="B1826" s="75"/>
      <c r="C1826" s="75"/>
      <c r="D1826" s="75"/>
      <c r="E1826" s="75"/>
      <c r="F1826" s="76"/>
      <c r="G1826" s="27" t="s">
        <v>168</v>
      </c>
      <c r="H1826" s="28">
        <f>I1826+J1826+K1826+L1826</f>
        <v>0</v>
      </c>
      <c r="I1826" s="28">
        <v>0</v>
      </c>
      <c r="J1826" s="28"/>
      <c r="K1826" s="28"/>
      <c r="L1826" s="28"/>
    </row>
    <row r="1827" spans="1:12" ht="12.75">
      <c r="A1827" s="77"/>
      <c r="B1827" s="78"/>
      <c r="C1827" s="78"/>
      <c r="D1827" s="78"/>
      <c r="E1827" s="78"/>
      <c r="F1827" s="79"/>
      <c r="G1827" s="27" t="s">
        <v>169</v>
      </c>
      <c r="H1827" s="28">
        <f>I1827+J1827+K1827+L1827</f>
        <v>900</v>
      </c>
      <c r="I1827" s="28">
        <v>900</v>
      </c>
      <c r="J1827" s="28"/>
      <c r="K1827" s="28"/>
      <c r="L1827" s="28"/>
    </row>
    <row r="1828" spans="1:12" ht="12.75">
      <c r="A1828" s="80"/>
      <c r="B1828" s="81"/>
      <c r="C1828" s="81"/>
      <c r="D1828" s="81"/>
      <c r="E1828" s="81"/>
      <c r="F1828" s="82"/>
      <c r="G1828" s="59" t="s">
        <v>170</v>
      </c>
      <c r="H1828" s="60">
        <f>H1826+H1827</f>
        <v>900</v>
      </c>
      <c r="I1828" s="60">
        <f>I1826+I1827</f>
        <v>900</v>
      </c>
      <c r="J1828" s="60">
        <f>J1826+J1827</f>
        <v>0</v>
      </c>
      <c r="K1828" s="60">
        <f>K1826+K1827</f>
        <v>0</v>
      </c>
      <c r="L1828" s="60">
        <f>L1826+L1827</f>
        <v>0</v>
      </c>
    </row>
    <row r="1829" spans="1:12" ht="16.5">
      <c r="A1829" s="83" t="s">
        <v>18</v>
      </c>
      <c r="B1829" s="84"/>
      <c r="C1829" s="84"/>
      <c r="D1829" s="84"/>
      <c r="E1829" s="84"/>
      <c r="F1829" s="84"/>
      <c r="G1829" s="84"/>
      <c r="H1829" s="84"/>
      <c r="I1829" s="84"/>
      <c r="J1829" s="84"/>
      <c r="K1829" s="84"/>
      <c r="L1829" s="85"/>
    </row>
    <row r="1830" spans="1:12" ht="12.75">
      <c r="A1830" s="98">
        <v>131</v>
      </c>
      <c r="B1830" s="98" t="s">
        <v>242</v>
      </c>
      <c r="C1830" s="86" t="s">
        <v>49</v>
      </c>
      <c r="D1830" s="86" t="s">
        <v>149</v>
      </c>
      <c r="E1830" s="86">
        <v>2009</v>
      </c>
      <c r="F1830" s="86">
        <v>2010</v>
      </c>
      <c r="G1830" s="27" t="s">
        <v>168</v>
      </c>
      <c r="H1830" s="28">
        <f>H1833+H1836</f>
        <v>200</v>
      </c>
      <c r="I1830" s="28">
        <f>I1833+I1836</f>
        <v>200</v>
      </c>
      <c r="J1830" s="28">
        <f>J1833+J1836</f>
        <v>0</v>
      </c>
      <c r="K1830" s="28">
        <f>K1833+K1836</f>
        <v>0</v>
      </c>
      <c r="L1830" s="28">
        <f>L1833+L1836</f>
        <v>0</v>
      </c>
    </row>
    <row r="1831" spans="1:12" ht="12.75">
      <c r="A1831" s="99"/>
      <c r="B1831" s="102"/>
      <c r="C1831" s="87"/>
      <c r="D1831" s="87"/>
      <c r="E1831" s="87"/>
      <c r="F1831" s="87"/>
      <c r="G1831" s="27" t="s">
        <v>169</v>
      </c>
      <c r="H1831" s="28">
        <f>I1831+J1831+K1831+L1831</f>
        <v>0</v>
      </c>
      <c r="I1831" s="28">
        <f>I1834+I1837</f>
        <v>0</v>
      </c>
      <c r="J1831" s="28">
        <f>J1834+J1837</f>
        <v>0</v>
      </c>
      <c r="K1831" s="28">
        <f>K1834+K1837</f>
        <v>0</v>
      </c>
      <c r="L1831" s="28">
        <f>L1834+L1837</f>
        <v>0</v>
      </c>
    </row>
    <row r="1832" spans="1:12" ht="12.75">
      <c r="A1832" s="100"/>
      <c r="B1832" s="103"/>
      <c r="C1832" s="88"/>
      <c r="D1832" s="88"/>
      <c r="E1832" s="88"/>
      <c r="F1832" s="88"/>
      <c r="G1832" s="57" t="s">
        <v>170</v>
      </c>
      <c r="H1832" s="58">
        <f>H1830+H1831</f>
        <v>200</v>
      </c>
      <c r="I1832" s="58">
        <f>I1830+I1831</f>
        <v>200</v>
      </c>
      <c r="J1832" s="58">
        <f>J1830+J1831</f>
        <v>0</v>
      </c>
      <c r="K1832" s="58">
        <f>K1830+K1831</f>
        <v>0</v>
      </c>
      <c r="L1832" s="58">
        <f>L1830+L1831</f>
        <v>0</v>
      </c>
    </row>
    <row r="1833" spans="1:12" ht="12.75">
      <c r="A1833" s="74" t="s">
        <v>176</v>
      </c>
      <c r="B1833" s="75"/>
      <c r="C1833" s="75"/>
      <c r="D1833" s="75"/>
      <c r="E1833" s="75"/>
      <c r="F1833" s="76"/>
      <c r="G1833" s="27" t="s">
        <v>168</v>
      </c>
      <c r="H1833" s="28">
        <f>I1833+J1833+K1833+L1833</f>
        <v>100</v>
      </c>
      <c r="I1833" s="28">
        <v>100</v>
      </c>
      <c r="J1833" s="28"/>
      <c r="K1833" s="28"/>
      <c r="L1833" s="28"/>
    </row>
    <row r="1834" spans="1:12" ht="12.75">
      <c r="A1834" s="77"/>
      <c r="B1834" s="78"/>
      <c r="C1834" s="78"/>
      <c r="D1834" s="78"/>
      <c r="E1834" s="78"/>
      <c r="F1834" s="79"/>
      <c r="G1834" s="27" t="s">
        <v>169</v>
      </c>
      <c r="H1834" s="28">
        <f>I1834+J1834+K1834+L1834</f>
        <v>0</v>
      </c>
      <c r="I1834" s="28"/>
      <c r="J1834" s="28"/>
      <c r="K1834" s="28"/>
      <c r="L1834" s="28"/>
    </row>
    <row r="1835" spans="1:12" ht="12.75">
      <c r="A1835" s="80"/>
      <c r="B1835" s="81"/>
      <c r="C1835" s="81"/>
      <c r="D1835" s="81"/>
      <c r="E1835" s="81"/>
      <c r="F1835" s="82"/>
      <c r="G1835" s="59" t="s">
        <v>170</v>
      </c>
      <c r="H1835" s="60">
        <f>H1833+H1834</f>
        <v>100</v>
      </c>
      <c r="I1835" s="60">
        <f>I1833+I1834</f>
        <v>100</v>
      </c>
      <c r="J1835" s="60">
        <f>J1833+J1834</f>
        <v>0</v>
      </c>
      <c r="K1835" s="60">
        <f>K1833+K1834</f>
        <v>0</v>
      </c>
      <c r="L1835" s="60">
        <f>L1833+L1834</f>
        <v>0</v>
      </c>
    </row>
    <row r="1836" spans="1:12" ht="12.75">
      <c r="A1836" s="74" t="s">
        <v>171</v>
      </c>
      <c r="B1836" s="75"/>
      <c r="C1836" s="75"/>
      <c r="D1836" s="75"/>
      <c r="E1836" s="75"/>
      <c r="F1836" s="76"/>
      <c r="G1836" s="27" t="s">
        <v>168</v>
      </c>
      <c r="H1836" s="28">
        <f>I1836+J1836+K1836+L1836</f>
        <v>100</v>
      </c>
      <c r="I1836" s="28">
        <v>100</v>
      </c>
      <c r="J1836" s="28"/>
      <c r="K1836" s="28"/>
      <c r="L1836" s="28"/>
    </row>
    <row r="1837" spans="1:12" ht="12.75">
      <c r="A1837" s="77"/>
      <c r="B1837" s="78"/>
      <c r="C1837" s="78"/>
      <c r="D1837" s="78"/>
      <c r="E1837" s="78"/>
      <c r="F1837" s="79"/>
      <c r="G1837" s="27" t="s">
        <v>169</v>
      </c>
      <c r="H1837" s="28">
        <f>I1837+J1837+K1837+L1837</f>
        <v>0</v>
      </c>
      <c r="I1837" s="28"/>
      <c r="J1837" s="28"/>
      <c r="K1837" s="28"/>
      <c r="L1837" s="28"/>
    </row>
    <row r="1838" spans="1:12" ht="12.75">
      <c r="A1838" s="80"/>
      <c r="B1838" s="81"/>
      <c r="C1838" s="81"/>
      <c r="D1838" s="81"/>
      <c r="E1838" s="81"/>
      <c r="F1838" s="82"/>
      <c r="G1838" s="59" t="s">
        <v>170</v>
      </c>
      <c r="H1838" s="60">
        <f>H1836+H1837</f>
        <v>100</v>
      </c>
      <c r="I1838" s="60">
        <f>I1836+I1837</f>
        <v>100</v>
      </c>
      <c r="J1838" s="60">
        <f>J1836+J1837</f>
        <v>0</v>
      </c>
      <c r="K1838" s="60">
        <f>K1836+K1837</f>
        <v>0</v>
      </c>
      <c r="L1838" s="60">
        <f>L1836+L1837</f>
        <v>0</v>
      </c>
    </row>
    <row r="1839" spans="1:12" ht="12.75">
      <c r="A1839" s="89" t="s">
        <v>19</v>
      </c>
      <c r="B1839" s="90"/>
      <c r="C1839" s="91"/>
      <c r="D1839" s="86" t="s">
        <v>149</v>
      </c>
      <c r="E1839" s="86">
        <v>2008</v>
      </c>
      <c r="F1839" s="86">
        <v>2011</v>
      </c>
      <c r="G1839" s="27" t="s">
        <v>168</v>
      </c>
      <c r="H1839" s="28">
        <f>H1842+H1845+H1848</f>
        <v>2600</v>
      </c>
      <c r="I1839" s="28">
        <f>I1842+I1845+I1848+I1851</f>
        <v>2600</v>
      </c>
      <c r="J1839" s="28">
        <f aca="true" t="shared" si="155" ref="J1839:L1840">J1842+J1845+J1848</f>
        <v>0</v>
      </c>
      <c r="K1839" s="28">
        <f t="shared" si="155"/>
        <v>0</v>
      </c>
      <c r="L1839" s="28">
        <f t="shared" si="155"/>
        <v>0</v>
      </c>
    </row>
    <row r="1840" spans="1:12" ht="12.75">
      <c r="A1840" s="92"/>
      <c r="B1840" s="93"/>
      <c r="C1840" s="94"/>
      <c r="D1840" s="87"/>
      <c r="E1840" s="87"/>
      <c r="F1840" s="87"/>
      <c r="G1840" s="27" t="s">
        <v>169</v>
      </c>
      <c r="H1840" s="28">
        <f>I1840+J1840+K1840+L1840</f>
        <v>0</v>
      </c>
      <c r="I1840" s="28">
        <f>I1843+I1846+I1849+I1852</f>
        <v>0</v>
      </c>
      <c r="J1840" s="28">
        <f t="shared" si="155"/>
        <v>0</v>
      </c>
      <c r="K1840" s="28">
        <f t="shared" si="155"/>
        <v>0</v>
      </c>
      <c r="L1840" s="28">
        <f t="shared" si="155"/>
        <v>0</v>
      </c>
    </row>
    <row r="1841" spans="1:12" ht="12.75">
      <c r="A1841" s="95"/>
      <c r="B1841" s="96"/>
      <c r="C1841" s="97"/>
      <c r="D1841" s="88"/>
      <c r="E1841" s="88"/>
      <c r="F1841" s="88"/>
      <c r="G1841" s="57" t="s">
        <v>170</v>
      </c>
      <c r="H1841" s="58">
        <f>H1839+H1840</f>
        <v>2600</v>
      </c>
      <c r="I1841" s="58">
        <f>I1839+I1840</f>
        <v>2600</v>
      </c>
      <c r="J1841" s="58">
        <f>J1839+J1840</f>
        <v>0</v>
      </c>
      <c r="K1841" s="58">
        <f>K1839+K1840</f>
        <v>0</v>
      </c>
      <c r="L1841" s="58">
        <f>L1839+L1840</f>
        <v>0</v>
      </c>
    </row>
    <row r="1842" spans="1:12" ht="12.75">
      <c r="A1842" s="74" t="s">
        <v>177</v>
      </c>
      <c r="B1842" s="75"/>
      <c r="C1842" s="75"/>
      <c r="D1842" s="75"/>
      <c r="E1842" s="75"/>
      <c r="F1842" s="76"/>
      <c r="G1842" s="27" t="s">
        <v>168</v>
      </c>
      <c r="H1842" s="28">
        <f>I1842+J1842+K1842+L1842</f>
        <v>200</v>
      </c>
      <c r="I1842" s="28">
        <f aca="true" t="shared" si="156" ref="I1842:L1843">I1817+I1802</f>
        <v>200</v>
      </c>
      <c r="J1842" s="28">
        <f t="shared" si="156"/>
        <v>0</v>
      </c>
      <c r="K1842" s="28">
        <f t="shared" si="156"/>
        <v>0</v>
      </c>
      <c r="L1842" s="28">
        <f t="shared" si="156"/>
        <v>0</v>
      </c>
    </row>
    <row r="1843" spans="1:12" ht="12.75">
      <c r="A1843" s="77"/>
      <c r="B1843" s="78"/>
      <c r="C1843" s="78"/>
      <c r="D1843" s="78"/>
      <c r="E1843" s="78"/>
      <c r="F1843" s="79"/>
      <c r="G1843" s="27" t="s">
        <v>169</v>
      </c>
      <c r="H1843" s="28">
        <f>I1843+J1843+K1843+L1843</f>
        <v>-99</v>
      </c>
      <c r="I1843" s="28">
        <f t="shared" si="156"/>
        <v>-99</v>
      </c>
      <c r="J1843" s="28">
        <f t="shared" si="156"/>
        <v>0</v>
      </c>
      <c r="K1843" s="28">
        <f t="shared" si="156"/>
        <v>0</v>
      </c>
      <c r="L1843" s="28">
        <f t="shared" si="156"/>
        <v>0</v>
      </c>
    </row>
    <row r="1844" spans="1:12" ht="12.75">
      <c r="A1844" s="80"/>
      <c r="B1844" s="81"/>
      <c r="C1844" s="81"/>
      <c r="D1844" s="81"/>
      <c r="E1844" s="81"/>
      <c r="F1844" s="82"/>
      <c r="G1844" s="59" t="s">
        <v>170</v>
      </c>
      <c r="H1844" s="60">
        <f>H1842+H1843</f>
        <v>101</v>
      </c>
      <c r="I1844" s="60">
        <f>I1842+I1843</f>
        <v>101</v>
      </c>
      <c r="J1844" s="60">
        <f>J1842+J1843</f>
        <v>0</v>
      </c>
      <c r="K1844" s="60">
        <f>K1842+K1843</f>
        <v>0</v>
      </c>
      <c r="L1844" s="60">
        <f>L1842+L1843</f>
        <v>0</v>
      </c>
    </row>
    <row r="1845" spans="1:12" ht="12.75">
      <c r="A1845" s="74" t="s">
        <v>176</v>
      </c>
      <c r="B1845" s="75"/>
      <c r="C1845" s="75"/>
      <c r="D1845" s="75"/>
      <c r="E1845" s="75"/>
      <c r="F1845" s="76"/>
      <c r="G1845" s="27" t="s">
        <v>168</v>
      </c>
      <c r="H1845" s="28">
        <f>I1845+J1845+K1845+L1845</f>
        <v>800</v>
      </c>
      <c r="I1845" s="28">
        <f aca="true" t="shared" si="157" ref="I1845:L1846">I1833+I1820+I1805</f>
        <v>800</v>
      </c>
      <c r="J1845" s="28">
        <f t="shared" si="157"/>
        <v>0</v>
      </c>
      <c r="K1845" s="28">
        <f t="shared" si="157"/>
        <v>0</v>
      </c>
      <c r="L1845" s="28">
        <f t="shared" si="157"/>
        <v>0</v>
      </c>
    </row>
    <row r="1846" spans="1:12" ht="12.75">
      <c r="A1846" s="77"/>
      <c r="B1846" s="78"/>
      <c r="C1846" s="78"/>
      <c r="D1846" s="78"/>
      <c r="E1846" s="78"/>
      <c r="F1846" s="79"/>
      <c r="G1846" s="27" t="s">
        <v>169</v>
      </c>
      <c r="H1846" s="28">
        <f>I1846+J1846+K1846+L1846</f>
        <v>-500</v>
      </c>
      <c r="I1846" s="28">
        <f t="shared" si="157"/>
        <v>-500</v>
      </c>
      <c r="J1846" s="28">
        <f t="shared" si="157"/>
        <v>0</v>
      </c>
      <c r="K1846" s="28">
        <f t="shared" si="157"/>
        <v>0</v>
      </c>
      <c r="L1846" s="28">
        <f t="shared" si="157"/>
        <v>0</v>
      </c>
    </row>
    <row r="1847" spans="1:12" ht="12.75">
      <c r="A1847" s="80"/>
      <c r="B1847" s="81"/>
      <c r="C1847" s="81"/>
      <c r="D1847" s="81"/>
      <c r="E1847" s="81"/>
      <c r="F1847" s="82"/>
      <c r="G1847" s="59" t="s">
        <v>170</v>
      </c>
      <c r="H1847" s="60">
        <f>H1845+H1846</f>
        <v>300</v>
      </c>
      <c r="I1847" s="60">
        <f>I1845+I1846</f>
        <v>300</v>
      </c>
      <c r="J1847" s="60">
        <f>J1845+J1846</f>
        <v>0</v>
      </c>
      <c r="K1847" s="60">
        <f>K1845+K1846</f>
        <v>0</v>
      </c>
      <c r="L1847" s="60">
        <f>L1845+L1846</f>
        <v>0</v>
      </c>
    </row>
    <row r="1848" spans="1:12" ht="12.75">
      <c r="A1848" s="74" t="s">
        <v>171</v>
      </c>
      <c r="B1848" s="75"/>
      <c r="C1848" s="75"/>
      <c r="D1848" s="75"/>
      <c r="E1848" s="75"/>
      <c r="F1848" s="76"/>
      <c r="G1848" s="27" t="s">
        <v>168</v>
      </c>
      <c r="H1848" s="28">
        <f>I1848+J1848+K1848+L1848</f>
        <v>1600</v>
      </c>
      <c r="I1848" s="28">
        <f aca="true" t="shared" si="158" ref="I1848:L1849">I1836+I1823+I1808</f>
        <v>1600</v>
      </c>
      <c r="J1848" s="28">
        <f t="shared" si="158"/>
        <v>0</v>
      </c>
      <c r="K1848" s="28">
        <f t="shared" si="158"/>
        <v>0</v>
      </c>
      <c r="L1848" s="28">
        <f t="shared" si="158"/>
        <v>0</v>
      </c>
    </row>
    <row r="1849" spans="1:12" ht="12.75">
      <c r="A1849" s="77"/>
      <c r="B1849" s="78"/>
      <c r="C1849" s="78"/>
      <c r="D1849" s="78"/>
      <c r="E1849" s="78"/>
      <c r="F1849" s="79"/>
      <c r="G1849" s="27" t="s">
        <v>169</v>
      </c>
      <c r="H1849" s="28">
        <f>I1849+J1849+K1849+L1849</f>
        <v>-800</v>
      </c>
      <c r="I1849" s="28">
        <f t="shared" si="158"/>
        <v>-800</v>
      </c>
      <c r="J1849" s="28">
        <f t="shared" si="158"/>
        <v>0</v>
      </c>
      <c r="K1849" s="28">
        <f t="shared" si="158"/>
        <v>0</v>
      </c>
      <c r="L1849" s="28">
        <f t="shared" si="158"/>
        <v>0</v>
      </c>
    </row>
    <row r="1850" spans="1:12" ht="12.75">
      <c r="A1850" s="80"/>
      <c r="B1850" s="81"/>
      <c r="C1850" s="81"/>
      <c r="D1850" s="81"/>
      <c r="E1850" s="81"/>
      <c r="F1850" s="82"/>
      <c r="G1850" s="59" t="s">
        <v>170</v>
      </c>
      <c r="H1850" s="60">
        <f>H1848+H1849</f>
        <v>800</v>
      </c>
      <c r="I1850" s="60">
        <f>I1848+I1849</f>
        <v>800</v>
      </c>
      <c r="J1850" s="60">
        <f>J1848+J1849</f>
        <v>0</v>
      </c>
      <c r="K1850" s="60">
        <f>K1848+K1849</f>
        <v>0</v>
      </c>
      <c r="L1850" s="60">
        <f>L1848+L1849</f>
        <v>0</v>
      </c>
    </row>
    <row r="1851" spans="1:12" ht="12.75">
      <c r="A1851" s="74" t="s">
        <v>274</v>
      </c>
      <c r="B1851" s="75"/>
      <c r="C1851" s="75"/>
      <c r="D1851" s="75"/>
      <c r="E1851" s="75"/>
      <c r="F1851" s="76"/>
      <c r="G1851" s="27" t="s">
        <v>168</v>
      </c>
      <c r="H1851" s="28">
        <f>I1851+J1851+K1851+L1851</f>
        <v>0</v>
      </c>
      <c r="I1851" s="28">
        <f>I1826+I1811</f>
        <v>0</v>
      </c>
      <c r="J1851" s="28">
        <f aca="true" t="shared" si="159" ref="J1851:L1852">J1839+J1826+J1811</f>
        <v>0</v>
      </c>
      <c r="K1851" s="28">
        <f t="shared" si="159"/>
        <v>0</v>
      </c>
      <c r="L1851" s="28">
        <f t="shared" si="159"/>
        <v>0</v>
      </c>
    </row>
    <row r="1852" spans="1:12" ht="12.75">
      <c r="A1852" s="77"/>
      <c r="B1852" s="78"/>
      <c r="C1852" s="78"/>
      <c r="D1852" s="78"/>
      <c r="E1852" s="78"/>
      <c r="F1852" s="79"/>
      <c r="G1852" s="27" t="s">
        <v>169</v>
      </c>
      <c r="H1852" s="28">
        <f>I1852+J1852+K1852+L1852</f>
        <v>1399</v>
      </c>
      <c r="I1852" s="28">
        <f>I1827+I1812</f>
        <v>1399</v>
      </c>
      <c r="J1852" s="28">
        <f t="shared" si="159"/>
        <v>0</v>
      </c>
      <c r="K1852" s="28">
        <f t="shared" si="159"/>
        <v>0</v>
      </c>
      <c r="L1852" s="28">
        <f t="shared" si="159"/>
        <v>0</v>
      </c>
    </row>
    <row r="1853" spans="1:12" ht="12.75">
      <c r="A1853" s="80"/>
      <c r="B1853" s="81"/>
      <c r="C1853" s="81"/>
      <c r="D1853" s="81"/>
      <c r="E1853" s="81"/>
      <c r="F1853" s="82"/>
      <c r="G1853" s="59" t="s">
        <v>170</v>
      </c>
      <c r="H1853" s="60">
        <f>H1851+H1852</f>
        <v>1399</v>
      </c>
      <c r="I1853" s="60">
        <f>I1851+I1852</f>
        <v>1399</v>
      </c>
      <c r="J1853" s="60">
        <f>J1851+J1852</f>
        <v>0</v>
      </c>
      <c r="K1853" s="60">
        <f>K1851+K1852</f>
        <v>0</v>
      </c>
      <c r="L1853" s="60">
        <f>L1851+L1852</f>
        <v>0</v>
      </c>
    </row>
    <row r="1854" spans="1:12" ht="12.75">
      <c r="A1854" s="89" t="s">
        <v>179</v>
      </c>
      <c r="B1854" s="90"/>
      <c r="C1854" s="91"/>
      <c r="D1854" s="86" t="s">
        <v>149</v>
      </c>
      <c r="E1854" s="86">
        <v>2008</v>
      </c>
      <c r="F1854" s="86">
        <v>2011</v>
      </c>
      <c r="G1854" s="27" t="s">
        <v>168</v>
      </c>
      <c r="H1854" s="28">
        <f>H1857+H1860+H1863</f>
        <v>4287</v>
      </c>
      <c r="I1854" s="28">
        <f>I1857+I1860+I1863+I1866</f>
        <v>4287</v>
      </c>
      <c r="J1854" s="28">
        <f aca="true" t="shared" si="160" ref="J1854:L1855">J1857+J1860+J1863</f>
        <v>0</v>
      </c>
      <c r="K1854" s="28">
        <f t="shared" si="160"/>
        <v>0</v>
      </c>
      <c r="L1854" s="28">
        <f t="shared" si="160"/>
        <v>0</v>
      </c>
    </row>
    <row r="1855" spans="1:12" ht="12.75">
      <c r="A1855" s="92"/>
      <c r="B1855" s="93"/>
      <c r="C1855" s="94"/>
      <c r="D1855" s="87"/>
      <c r="E1855" s="87"/>
      <c r="F1855" s="87"/>
      <c r="G1855" s="27" t="s">
        <v>169</v>
      </c>
      <c r="H1855" s="28">
        <f>I1855+J1855+K1855+L1855</f>
        <v>1305</v>
      </c>
      <c r="I1855" s="28">
        <f>I1858+I1861+I1864+I1867</f>
        <v>1305</v>
      </c>
      <c r="J1855" s="28">
        <f t="shared" si="160"/>
        <v>0</v>
      </c>
      <c r="K1855" s="28">
        <f t="shared" si="160"/>
        <v>0</v>
      </c>
      <c r="L1855" s="28">
        <f t="shared" si="160"/>
        <v>0</v>
      </c>
    </row>
    <row r="1856" spans="1:12" ht="12.75">
      <c r="A1856" s="95"/>
      <c r="B1856" s="96"/>
      <c r="C1856" s="97"/>
      <c r="D1856" s="88"/>
      <c r="E1856" s="88"/>
      <c r="F1856" s="88"/>
      <c r="G1856" s="57" t="s">
        <v>170</v>
      </c>
      <c r="H1856" s="58">
        <f>H1854+H1855</f>
        <v>5592</v>
      </c>
      <c r="I1856" s="58">
        <f>I1854+I1855</f>
        <v>5592</v>
      </c>
      <c r="J1856" s="58">
        <f>J1854+J1855</f>
        <v>0</v>
      </c>
      <c r="K1856" s="58">
        <f>K1854+K1855</f>
        <v>0</v>
      </c>
      <c r="L1856" s="58">
        <f>L1854+L1855</f>
        <v>0</v>
      </c>
    </row>
    <row r="1857" spans="1:12" ht="12.75">
      <c r="A1857" s="74" t="s">
        <v>177</v>
      </c>
      <c r="B1857" s="75"/>
      <c r="C1857" s="75"/>
      <c r="D1857" s="75"/>
      <c r="E1857" s="75"/>
      <c r="F1857" s="76"/>
      <c r="G1857" s="27" t="s">
        <v>168</v>
      </c>
      <c r="H1857" s="28">
        <f>I1857+J1857+K1857+L1857</f>
        <v>387</v>
      </c>
      <c r="I1857" s="28">
        <f>I1842+I1785</f>
        <v>387</v>
      </c>
      <c r="J1857" s="28">
        <f>J1842+J1785</f>
        <v>0</v>
      </c>
      <c r="K1857" s="28">
        <f>K1842+K1785</f>
        <v>0</v>
      </c>
      <c r="L1857" s="28">
        <f>L1842+L1785</f>
        <v>0</v>
      </c>
    </row>
    <row r="1858" spans="1:12" ht="12.75">
      <c r="A1858" s="77"/>
      <c r="B1858" s="78"/>
      <c r="C1858" s="78"/>
      <c r="D1858" s="78"/>
      <c r="E1858" s="78"/>
      <c r="F1858" s="79"/>
      <c r="G1858" s="27" t="s">
        <v>169</v>
      </c>
      <c r="H1858" s="28">
        <f>I1858+J1858+K1858+L1858</f>
        <v>206</v>
      </c>
      <c r="I1858" s="28">
        <f>I1843+I1786</f>
        <v>206</v>
      </c>
      <c r="J1858" s="28"/>
      <c r="K1858" s="28"/>
      <c r="L1858" s="28"/>
    </row>
    <row r="1859" spans="1:12" ht="12.75">
      <c r="A1859" s="80"/>
      <c r="B1859" s="81"/>
      <c r="C1859" s="81"/>
      <c r="D1859" s="81"/>
      <c r="E1859" s="81"/>
      <c r="F1859" s="82"/>
      <c r="G1859" s="59" t="s">
        <v>170</v>
      </c>
      <c r="H1859" s="60">
        <f>H1857+H1858</f>
        <v>593</v>
      </c>
      <c r="I1859" s="60">
        <f>I1857+I1858</f>
        <v>593</v>
      </c>
      <c r="J1859" s="60">
        <f>J1857+J1858</f>
        <v>0</v>
      </c>
      <c r="K1859" s="60">
        <f>K1857+K1858</f>
        <v>0</v>
      </c>
      <c r="L1859" s="60">
        <f>L1857+L1858</f>
        <v>0</v>
      </c>
    </row>
    <row r="1860" spans="1:12" ht="12.75">
      <c r="A1860" s="74" t="s">
        <v>176</v>
      </c>
      <c r="B1860" s="75"/>
      <c r="C1860" s="75"/>
      <c r="D1860" s="75"/>
      <c r="E1860" s="75"/>
      <c r="F1860" s="76"/>
      <c r="G1860" s="27" t="s">
        <v>168</v>
      </c>
      <c r="H1860" s="28">
        <f>I1860+J1860+K1860+L1860</f>
        <v>1300</v>
      </c>
      <c r="I1860" s="28">
        <f aca="true" t="shared" si="161" ref="I1860:L1861">I1845+I1788</f>
        <v>1300</v>
      </c>
      <c r="J1860" s="28">
        <f t="shared" si="161"/>
        <v>0</v>
      </c>
      <c r="K1860" s="28">
        <f t="shared" si="161"/>
        <v>0</v>
      </c>
      <c r="L1860" s="28">
        <f t="shared" si="161"/>
        <v>0</v>
      </c>
    </row>
    <row r="1861" spans="1:12" ht="12.75">
      <c r="A1861" s="77"/>
      <c r="B1861" s="78"/>
      <c r="C1861" s="78"/>
      <c r="D1861" s="78"/>
      <c r="E1861" s="78"/>
      <c r="F1861" s="79"/>
      <c r="G1861" s="27" t="s">
        <v>169</v>
      </c>
      <c r="H1861" s="28">
        <f>I1861+J1861+K1861+L1861</f>
        <v>-250</v>
      </c>
      <c r="I1861" s="28">
        <f t="shared" si="161"/>
        <v>-250</v>
      </c>
      <c r="J1861" s="28">
        <f t="shared" si="161"/>
        <v>0</v>
      </c>
      <c r="K1861" s="28">
        <f t="shared" si="161"/>
        <v>0</v>
      </c>
      <c r="L1861" s="28">
        <f t="shared" si="161"/>
        <v>0</v>
      </c>
    </row>
    <row r="1862" spans="1:12" ht="12.75">
      <c r="A1862" s="80"/>
      <c r="B1862" s="81"/>
      <c r="C1862" s="81"/>
      <c r="D1862" s="81"/>
      <c r="E1862" s="81"/>
      <c r="F1862" s="82"/>
      <c r="G1862" s="59" t="s">
        <v>170</v>
      </c>
      <c r="H1862" s="60">
        <f>H1860+H1861</f>
        <v>1050</v>
      </c>
      <c r="I1862" s="60">
        <f>I1860+I1861</f>
        <v>1050</v>
      </c>
      <c r="J1862" s="60">
        <f>J1860+J1861</f>
        <v>0</v>
      </c>
      <c r="K1862" s="60">
        <f>K1860+K1861</f>
        <v>0</v>
      </c>
      <c r="L1862" s="60">
        <f>L1860+L1861</f>
        <v>0</v>
      </c>
    </row>
    <row r="1863" spans="1:12" ht="12.75">
      <c r="A1863" s="74" t="s">
        <v>171</v>
      </c>
      <c r="B1863" s="75"/>
      <c r="C1863" s="75"/>
      <c r="D1863" s="75"/>
      <c r="E1863" s="75"/>
      <c r="F1863" s="76"/>
      <c r="G1863" s="27" t="s">
        <v>168</v>
      </c>
      <c r="H1863" s="28">
        <f>I1863+J1863+K1863+L1863</f>
        <v>2600</v>
      </c>
      <c r="I1863" s="28">
        <f aca="true" t="shared" si="162" ref="I1863:L1864">I1848+I1791</f>
        <v>2600</v>
      </c>
      <c r="J1863" s="28">
        <f t="shared" si="162"/>
        <v>0</v>
      </c>
      <c r="K1863" s="28">
        <f t="shared" si="162"/>
        <v>0</v>
      </c>
      <c r="L1863" s="28">
        <f t="shared" si="162"/>
        <v>0</v>
      </c>
    </row>
    <row r="1864" spans="1:12" ht="12.75">
      <c r="A1864" s="77"/>
      <c r="B1864" s="78"/>
      <c r="C1864" s="78"/>
      <c r="D1864" s="78"/>
      <c r="E1864" s="78"/>
      <c r="F1864" s="79"/>
      <c r="G1864" s="27" t="s">
        <v>169</v>
      </c>
      <c r="H1864" s="28">
        <f>I1864+J1864+K1864+L1864</f>
        <v>-500</v>
      </c>
      <c r="I1864" s="28">
        <f t="shared" si="162"/>
        <v>-500</v>
      </c>
      <c r="J1864" s="28">
        <f t="shared" si="162"/>
        <v>0</v>
      </c>
      <c r="K1864" s="28">
        <f t="shared" si="162"/>
        <v>0</v>
      </c>
      <c r="L1864" s="28">
        <f t="shared" si="162"/>
        <v>0</v>
      </c>
    </row>
    <row r="1865" spans="1:12" ht="12.75">
      <c r="A1865" s="80"/>
      <c r="B1865" s="81"/>
      <c r="C1865" s="81"/>
      <c r="D1865" s="81"/>
      <c r="E1865" s="81"/>
      <c r="F1865" s="82"/>
      <c r="G1865" s="59" t="s">
        <v>170</v>
      </c>
      <c r="H1865" s="60">
        <f>H1863+H1864</f>
        <v>2100</v>
      </c>
      <c r="I1865" s="60">
        <f>I1863+I1864</f>
        <v>2100</v>
      </c>
      <c r="J1865" s="60">
        <f>J1863+J1864</f>
        <v>0</v>
      </c>
      <c r="K1865" s="60">
        <f>K1863+K1864</f>
        <v>0</v>
      </c>
      <c r="L1865" s="60">
        <f>L1863+L1864</f>
        <v>0</v>
      </c>
    </row>
    <row r="1866" spans="1:12" ht="12.75">
      <c r="A1866" s="74" t="s">
        <v>274</v>
      </c>
      <c r="B1866" s="75"/>
      <c r="C1866" s="75"/>
      <c r="D1866" s="75"/>
      <c r="E1866" s="75"/>
      <c r="F1866" s="76"/>
      <c r="G1866" s="27" t="s">
        <v>168</v>
      </c>
      <c r="H1866" s="28">
        <f>I1866+J1866+K1866+L1866</f>
        <v>0</v>
      </c>
      <c r="I1866" s="28">
        <f aca="true" t="shared" si="163" ref="I1866:L1867">I1851+I1794</f>
        <v>0</v>
      </c>
      <c r="J1866" s="28">
        <f t="shared" si="163"/>
        <v>0</v>
      </c>
      <c r="K1866" s="28">
        <f t="shared" si="163"/>
        <v>0</v>
      </c>
      <c r="L1866" s="28">
        <f t="shared" si="163"/>
        <v>0</v>
      </c>
    </row>
    <row r="1867" spans="1:12" ht="12.75">
      <c r="A1867" s="77"/>
      <c r="B1867" s="78"/>
      <c r="C1867" s="78"/>
      <c r="D1867" s="78"/>
      <c r="E1867" s="78"/>
      <c r="F1867" s="79"/>
      <c r="G1867" s="27" t="s">
        <v>169</v>
      </c>
      <c r="H1867" s="28">
        <f>I1867+J1867+K1867+L1867</f>
        <v>1849</v>
      </c>
      <c r="I1867" s="28">
        <f t="shared" si="163"/>
        <v>1849</v>
      </c>
      <c r="J1867" s="28">
        <f t="shared" si="163"/>
        <v>0</v>
      </c>
      <c r="K1867" s="28">
        <f t="shared" si="163"/>
        <v>0</v>
      </c>
      <c r="L1867" s="28">
        <f t="shared" si="163"/>
        <v>0</v>
      </c>
    </row>
    <row r="1868" spans="1:12" ht="12.75">
      <c r="A1868" s="80"/>
      <c r="B1868" s="81"/>
      <c r="C1868" s="81"/>
      <c r="D1868" s="81"/>
      <c r="E1868" s="81"/>
      <c r="F1868" s="82"/>
      <c r="G1868" s="59" t="s">
        <v>170</v>
      </c>
      <c r="H1868" s="60">
        <f>H1866+H1867</f>
        <v>1849</v>
      </c>
      <c r="I1868" s="60">
        <f>I1866+I1867</f>
        <v>1849</v>
      </c>
      <c r="J1868" s="60">
        <f>J1866+J1867</f>
        <v>0</v>
      </c>
      <c r="K1868" s="60">
        <f>K1866+K1867</f>
        <v>0</v>
      </c>
      <c r="L1868" s="60">
        <f>L1866+L1867</f>
        <v>0</v>
      </c>
    </row>
    <row r="1869" spans="1:12" ht="12.75">
      <c r="A1869" s="89" t="s">
        <v>244</v>
      </c>
      <c r="B1869" s="90"/>
      <c r="C1869" s="91"/>
      <c r="D1869" s="113" t="s">
        <v>149</v>
      </c>
      <c r="E1869" s="113">
        <v>2008</v>
      </c>
      <c r="F1869" s="113">
        <v>2011</v>
      </c>
      <c r="G1869" s="61" t="s">
        <v>168</v>
      </c>
      <c r="H1869" s="30">
        <f>H1872+H1875+H1878</f>
        <v>103323</v>
      </c>
      <c r="I1869" s="30">
        <f>I1872+I1875+I1878+I1881</f>
        <v>95010</v>
      </c>
      <c r="J1869" s="30">
        <f aca="true" t="shared" si="164" ref="J1869:L1870">J1872+J1875+J1878</f>
        <v>8313</v>
      </c>
      <c r="K1869" s="30">
        <f t="shared" si="164"/>
        <v>0</v>
      </c>
      <c r="L1869" s="30">
        <f t="shared" si="164"/>
        <v>0</v>
      </c>
    </row>
    <row r="1870" spans="1:12" ht="12.75">
      <c r="A1870" s="92"/>
      <c r="B1870" s="93"/>
      <c r="C1870" s="94"/>
      <c r="D1870" s="114"/>
      <c r="E1870" s="114"/>
      <c r="F1870" s="114"/>
      <c r="G1870" s="61" t="s">
        <v>169</v>
      </c>
      <c r="H1870" s="30">
        <f>I1870+J1870+K1870+L1870</f>
        <v>6019</v>
      </c>
      <c r="I1870" s="30">
        <f>I1873+I1876+I1879+I1882</f>
        <v>2612</v>
      </c>
      <c r="J1870" s="30">
        <f t="shared" si="164"/>
        <v>3407</v>
      </c>
      <c r="K1870" s="30">
        <f t="shared" si="164"/>
        <v>0</v>
      </c>
      <c r="L1870" s="30">
        <f t="shared" si="164"/>
        <v>0</v>
      </c>
    </row>
    <row r="1871" spans="1:12" ht="25.5">
      <c r="A1871" s="95"/>
      <c r="B1871" s="96"/>
      <c r="C1871" s="97"/>
      <c r="D1871" s="115"/>
      <c r="E1871" s="115"/>
      <c r="F1871" s="115"/>
      <c r="G1871" s="62" t="s">
        <v>170</v>
      </c>
      <c r="H1871" s="64">
        <f>H1869+H1870</f>
        <v>109342</v>
      </c>
      <c r="I1871" s="64">
        <f>I1869+I1870</f>
        <v>97622</v>
      </c>
      <c r="J1871" s="64">
        <f>J1869+J1870</f>
        <v>11720</v>
      </c>
      <c r="K1871" s="64">
        <f>K1869+K1870</f>
        <v>0</v>
      </c>
      <c r="L1871" s="64">
        <f>L1869+L1870</f>
        <v>0</v>
      </c>
    </row>
    <row r="1872" spans="1:12" ht="12.75">
      <c r="A1872" s="104" t="s">
        <v>177</v>
      </c>
      <c r="B1872" s="105"/>
      <c r="C1872" s="105"/>
      <c r="D1872" s="105"/>
      <c r="E1872" s="105"/>
      <c r="F1872" s="106"/>
      <c r="G1872" s="61" t="s">
        <v>168</v>
      </c>
      <c r="H1872" s="30">
        <f>I1872+J1872+K1872+L1872</f>
        <v>22832</v>
      </c>
      <c r="I1872" s="30">
        <f aca="true" t="shared" si="165" ref="I1872:L1873">I1857+I1738+I1538+I1496+I859+I697+I409</f>
        <v>14519</v>
      </c>
      <c r="J1872" s="30">
        <f t="shared" si="165"/>
        <v>8313</v>
      </c>
      <c r="K1872" s="30">
        <f t="shared" si="165"/>
        <v>0</v>
      </c>
      <c r="L1872" s="30">
        <f t="shared" si="165"/>
        <v>0</v>
      </c>
    </row>
    <row r="1873" spans="1:12" ht="12.75">
      <c r="A1873" s="107"/>
      <c r="B1873" s="108"/>
      <c r="C1873" s="108"/>
      <c r="D1873" s="108"/>
      <c r="E1873" s="108"/>
      <c r="F1873" s="109"/>
      <c r="G1873" s="61" t="s">
        <v>169</v>
      </c>
      <c r="H1873" s="30">
        <f>I1873+J1873+K1873+L1873</f>
        <v>2721</v>
      </c>
      <c r="I1873" s="30">
        <f t="shared" si="165"/>
        <v>5194</v>
      </c>
      <c r="J1873" s="30">
        <f t="shared" si="165"/>
        <v>-2473</v>
      </c>
      <c r="K1873" s="30">
        <f t="shared" si="165"/>
        <v>0</v>
      </c>
      <c r="L1873" s="30">
        <f t="shared" si="165"/>
        <v>0</v>
      </c>
    </row>
    <row r="1874" spans="1:12" ht="25.5">
      <c r="A1874" s="110"/>
      <c r="B1874" s="111"/>
      <c r="C1874" s="111"/>
      <c r="D1874" s="111"/>
      <c r="E1874" s="111"/>
      <c r="F1874" s="112"/>
      <c r="G1874" s="63" t="s">
        <v>170</v>
      </c>
      <c r="H1874" s="65">
        <f>H1872+H1873</f>
        <v>25553</v>
      </c>
      <c r="I1874" s="65">
        <f>I1872+I1873</f>
        <v>19713</v>
      </c>
      <c r="J1874" s="65">
        <f>J1872+J1873</f>
        <v>5840</v>
      </c>
      <c r="K1874" s="65">
        <f>K1872+K1873</f>
        <v>0</v>
      </c>
      <c r="L1874" s="65">
        <f>L1872+L1873</f>
        <v>0</v>
      </c>
    </row>
    <row r="1875" spans="1:12" ht="12.75">
      <c r="A1875" s="104" t="s">
        <v>176</v>
      </c>
      <c r="B1875" s="105"/>
      <c r="C1875" s="105"/>
      <c r="D1875" s="105"/>
      <c r="E1875" s="105"/>
      <c r="F1875" s="106"/>
      <c r="G1875" s="61" t="s">
        <v>168</v>
      </c>
      <c r="H1875" s="30">
        <f>I1875+J1875+K1875+L1875</f>
        <v>41265</v>
      </c>
      <c r="I1875" s="30">
        <f>I1860+I1741+I1541+I1499+I862+I700+I412</f>
        <v>41265</v>
      </c>
      <c r="J1875" s="30">
        <f>J1860+J1741+J1541+J1499+J862+J700+J412</f>
        <v>0</v>
      </c>
      <c r="K1875" s="30">
        <f>K1860+K1741+K1541+K1499+K862+K700+K412</f>
        <v>0</v>
      </c>
      <c r="L1875" s="30">
        <f>L1860+L1741+L1541+L1499+L862+L700+L412</f>
        <v>0</v>
      </c>
    </row>
    <row r="1876" spans="1:12" ht="12.75">
      <c r="A1876" s="107"/>
      <c r="B1876" s="108"/>
      <c r="C1876" s="108"/>
      <c r="D1876" s="108"/>
      <c r="E1876" s="108"/>
      <c r="F1876" s="109"/>
      <c r="G1876" s="61" t="s">
        <v>169</v>
      </c>
      <c r="H1876" s="30">
        <f>I1876+J1876+K1876+L1876</f>
        <v>-6575</v>
      </c>
      <c r="I1876" s="30">
        <f>I1861+I1742+I1542+I1500+I863+I413+I701</f>
        <v>-12455</v>
      </c>
      <c r="J1876" s="30">
        <f>J1861+J1742+J1542+J1500+J863+J413</f>
        <v>5880</v>
      </c>
      <c r="K1876" s="30">
        <f>K1861+K1742+K1542+K1500+K863+K413</f>
        <v>0</v>
      </c>
      <c r="L1876" s="30">
        <f>L1861+L1742+L1542+L1500+L863+L413</f>
        <v>0</v>
      </c>
    </row>
    <row r="1877" spans="1:12" ht="25.5">
      <c r="A1877" s="110"/>
      <c r="B1877" s="111"/>
      <c r="C1877" s="111"/>
      <c r="D1877" s="111"/>
      <c r="E1877" s="111"/>
      <c r="F1877" s="112"/>
      <c r="G1877" s="63" t="s">
        <v>170</v>
      </c>
      <c r="H1877" s="65">
        <f>H1875+H1876</f>
        <v>34690</v>
      </c>
      <c r="I1877" s="65">
        <f>I1875+I1876</f>
        <v>28810</v>
      </c>
      <c r="J1877" s="65">
        <f>J1875+J1876</f>
        <v>5880</v>
      </c>
      <c r="K1877" s="65">
        <f>K1875+K1876</f>
        <v>0</v>
      </c>
      <c r="L1877" s="65">
        <f>L1875+L1876</f>
        <v>0</v>
      </c>
    </row>
    <row r="1878" spans="1:12" ht="12.75">
      <c r="A1878" s="104" t="s">
        <v>171</v>
      </c>
      <c r="B1878" s="105"/>
      <c r="C1878" s="105"/>
      <c r="D1878" s="105"/>
      <c r="E1878" s="105"/>
      <c r="F1878" s="106"/>
      <c r="G1878" s="61" t="s">
        <v>168</v>
      </c>
      <c r="H1878" s="30">
        <f>I1878+J1878+K1878+L1878</f>
        <v>39226</v>
      </c>
      <c r="I1878" s="30">
        <f aca="true" t="shared" si="166" ref="I1878:L1879">I1863+I1744+I1544+I1502+I865+I703+I415</f>
        <v>39226</v>
      </c>
      <c r="J1878" s="30">
        <f t="shared" si="166"/>
        <v>0</v>
      </c>
      <c r="K1878" s="30">
        <f t="shared" si="166"/>
        <v>0</v>
      </c>
      <c r="L1878" s="30">
        <f t="shared" si="166"/>
        <v>0</v>
      </c>
    </row>
    <row r="1879" spans="1:12" ht="12.75">
      <c r="A1879" s="107"/>
      <c r="B1879" s="108"/>
      <c r="C1879" s="108"/>
      <c r="D1879" s="108"/>
      <c r="E1879" s="108"/>
      <c r="F1879" s="109"/>
      <c r="G1879" s="61" t="s">
        <v>169</v>
      </c>
      <c r="H1879" s="30">
        <f>I1879+J1879+K1879+L1879</f>
        <v>-11196</v>
      </c>
      <c r="I1879" s="30">
        <f t="shared" si="166"/>
        <v>-11196</v>
      </c>
      <c r="J1879" s="30">
        <f t="shared" si="166"/>
        <v>0</v>
      </c>
      <c r="K1879" s="30">
        <f t="shared" si="166"/>
        <v>0</v>
      </c>
      <c r="L1879" s="30">
        <f t="shared" si="166"/>
        <v>0</v>
      </c>
    </row>
    <row r="1880" spans="1:12" ht="25.5">
      <c r="A1880" s="110"/>
      <c r="B1880" s="111"/>
      <c r="C1880" s="111"/>
      <c r="D1880" s="111"/>
      <c r="E1880" s="111"/>
      <c r="F1880" s="112"/>
      <c r="G1880" s="63" t="s">
        <v>170</v>
      </c>
      <c r="H1880" s="65">
        <f>H1878+H1879</f>
        <v>28030</v>
      </c>
      <c r="I1880" s="65">
        <f>I1878+I1879</f>
        <v>28030</v>
      </c>
      <c r="J1880" s="65">
        <f>J1878+J1879</f>
        <v>0</v>
      </c>
      <c r="K1880" s="65">
        <f>K1878+K1879</f>
        <v>0</v>
      </c>
      <c r="L1880" s="65">
        <f>L1878+L1879</f>
        <v>0</v>
      </c>
    </row>
    <row r="1881" spans="1:12" ht="12.75">
      <c r="A1881" s="104" t="s">
        <v>274</v>
      </c>
      <c r="B1881" s="105"/>
      <c r="C1881" s="105"/>
      <c r="D1881" s="105"/>
      <c r="E1881" s="105"/>
      <c r="F1881" s="106"/>
      <c r="G1881" s="61" t="s">
        <v>168</v>
      </c>
      <c r="H1881" s="30">
        <f>I1881+J1881+K1881+L1881</f>
        <v>0</v>
      </c>
      <c r="I1881" s="30">
        <f>I1866+I1747+I1505+I868+I706+I418</f>
        <v>0</v>
      </c>
      <c r="J1881" s="30">
        <f aca="true" t="shared" si="167" ref="J1881:L1882">J1866+J1750+J1547+J1505+J868+J706+J418</f>
        <v>0</v>
      </c>
      <c r="K1881" s="30">
        <f t="shared" si="167"/>
        <v>0</v>
      </c>
      <c r="L1881" s="30">
        <f t="shared" si="167"/>
        <v>0</v>
      </c>
    </row>
    <row r="1882" spans="1:12" ht="12.75">
      <c r="A1882" s="107"/>
      <c r="B1882" s="108"/>
      <c r="C1882" s="108"/>
      <c r="D1882" s="108"/>
      <c r="E1882" s="108"/>
      <c r="F1882" s="109"/>
      <c r="G1882" s="61" t="s">
        <v>169</v>
      </c>
      <c r="H1882" s="30">
        <f>I1882+J1882+K1882+L1882</f>
        <v>21659</v>
      </c>
      <c r="I1882" s="30">
        <f>I1867+I1748+I1506+I869+I707+I419</f>
        <v>21069</v>
      </c>
      <c r="J1882" s="30">
        <f t="shared" si="167"/>
        <v>590</v>
      </c>
      <c r="K1882" s="30">
        <f t="shared" si="167"/>
        <v>0</v>
      </c>
      <c r="L1882" s="30">
        <f t="shared" si="167"/>
        <v>0</v>
      </c>
    </row>
    <row r="1883" spans="1:12" ht="25.5">
      <c r="A1883" s="110"/>
      <c r="B1883" s="111"/>
      <c r="C1883" s="111"/>
      <c r="D1883" s="111"/>
      <c r="E1883" s="111"/>
      <c r="F1883" s="112"/>
      <c r="G1883" s="63" t="s">
        <v>170</v>
      </c>
      <c r="H1883" s="65">
        <f>H1881+H1882</f>
        <v>21659</v>
      </c>
      <c r="I1883" s="65">
        <f>I1881+I1882</f>
        <v>21069</v>
      </c>
      <c r="J1883" s="65">
        <f>J1881+J1882</f>
        <v>590</v>
      </c>
      <c r="K1883" s="65">
        <f>K1881+K1882</f>
        <v>0</v>
      </c>
      <c r="L1883" s="65">
        <f>L1881+L1882</f>
        <v>0</v>
      </c>
    </row>
  </sheetData>
  <mergeCells count="1442">
    <mergeCell ref="A1881:F1883"/>
    <mergeCell ref="A1747:F1749"/>
    <mergeCell ref="A1811:F1813"/>
    <mergeCell ref="A1826:F1828"/>
    <mergeCell ref="A1851:F1853"/>
    <mergeCell ref="A1866:F1868"/>
    <mergeCell ref="B1754:B1756"/>
    <mergeCell ref="C1754:C1756"/>
    <mergeCell ref="D1754:D1756"/>
    <mergeCell ref="E1754:E1756"/>
    <mergeCell ref="A1668:F1670"/>
    <mergeCell ref="A1683:F1685"/>
    <mergeCell ref="A1766:F1768"/>
    <mergeCell ref="A1794:F1796"/>
    <mergeCell ref="A1760:F1762"/>
    <mergeCell ref="A1763:F1765"/>
    <mergeCell ref="A1708:F1710"/>
    <mergeCell ref="A1711:F1713"/>
    <mergeCell ref="A1753:L1753"/>
    <mergeCell ref="A1754:A1756"/>
    <mergeCell ref="A1265:F1267"/>
    <mergeCell ref="A1299:F1301"/>
    <mergeCell ref="A1308:F1310"/>
    <mergeCell ref="A1323:F1325"/>
    <mergeCell ref="A1293:F1295"/>
    <mergeCell ref="A1296:F1298"/>
    <mergeCell ref="A1287:A1289"/>
    <mergeCell ref="B1287:B1289"/>
    <mergeCell ref="C1287:C1289"/>
    <mergeCell ref="D1287:D1289"/>
    <mergeCell ref="A1180:F1182"/>
    <mergeCell ref="A1213:F1215"/>
    <mergeCell ref="A1234:F1236"/>
    <mergeCell ref="A1364:F1366"/>
    <mergeCell ref="A1189:F1191"/>
    <mergeCell ref="D1183:D1185"/>
    <mergeCell ref="E1183:E1185"/>
    <mergeCell ref="F1183:F1185"/>
    <mergeCell ref="A1186:F1188"/>
    <mergeCell ref="A1290:F1292"/>
    <mergeCell ref="A1030:F1032"/>
    <mergeCell ref="A1045:F1047"/>
    <mergeCell ref="A1066:F1068"/>
    <mergeCell ref="A1107:F1109"/>
    <mergeCell ref="F1033:F1035"/>
    <mergeCell ref="A1036:F1038"/>
    <mergeCell ref="A1039:F1041"/>
    <mergeCell ref="A1042:F1044"/>
    <mergeCell ref="B1033:B1035"/>
    <mergeCell ref="C1033:C1035"/>
    <mergeCell ref="A880:F882"/>
    <mergeCell ref="A907:F909"/>
    <mergeCell ref="A924:F926"/>
    <mergeCell ref="A933:F935"/>
    <mergeCell ref="F883:F885"/>
    <mergeCell ref="A889:F891"/>
    <mergeCell ref="A892:F894"/>
    <mergeCell ref="A910:L910"/>
    <mergeCell ref="A895:A897"/>
    <mergeCell ref="B895:B897"/>
    <mergeCell ref="A777:F779"/>
    <mergeCell ref="A792:F794"/>
    <mergeCell ref="A815:F817"/>
    <mergeCell ref="A868:F870"/>
    <mergeCell ref="A795:L795"/>
    <mergeCell ref="A796:L796"/>
    <mergeCell ref="A797:A799"/>
    <mergeCell ref="B797:B799"/>
    <mergeCell ref="C797:C799"/>
    <mergeCell ref="D797:D799"/>
    <mergeCell ref="A724:F726"/>
    <mergeCell ref="A733:F735"/>
    <mergeCell ref="A715:F717"/>
    <mergeCell ref="A718:F720"/>
    <mergeCell ref="A721:F723"/>
    <mergeCell ref="A727:A729"/>
    <mergeCell ref="B727:B729"/>
    <mergeCell ref="C727:C729"/>
    <mergeCell ref="D727:D729"/>
    <mergeCell ref="E727:E729"/>
    <mergeCell ref="A626:F628"/>
    <mergeCell ref="A641:F643"/>
    <mergeCell ref="A658:F660"/>
    <mergeCell ref="A644:L644"/>
    <mergeCell ref="A632:F634"/>
    <mergeCell ref="A635:F637"/>
    <mergeCell ref="A638:F640"/>
    <mergeCell ref="F646:F648"/>
    <mergeCell ref="A645:L645"/>
    <mergeCell ref="A552:F554"/>
    <mergeCell ref="A563:F565"/>
    <mergeCell ref="A572:F574"/>
    <mergeCell ref="A581:F583"/>
    <mergeCell ref="A555:L555"/>
    <mergeCell ref="A556:L556"/>
    <mergeCell ref="A578:F580"/>
    <mergeCell ref="A560:F562"/>
    <mergeCell ref="A566:A568"/>
    <mergeCell ref="B566:B568"/>
    <mergeCell ref="A505:F507"/>
    <mergeCell ref="A508:F510"/>
    <mergeCell ref="A523:F525"/>
    <mergeCell ref="A537:F539"/>
    <mergeCell ref="A526:L526"/>
    <mergeCell ref="A531:F533"/>
    <mergeCell ref="A534:F536"/>
    <mergeCell ref="A527:L527"/>
    <mergeCell ref="A511:C513"/>
    <mergeCell ref="D511:D513"/>
    <mergeCell ref="A1633:F1635"/>
    <mergeCell ref="A1627:A1629"/>
    <mergeCell ref="B1627:B1629"/>
    <mergeCell ref="C1627:C1629"/>
    <mergeCell ref="D1627:D1629"/>
    <mergeCell ref="F1754:F1756"/>
    <mergeCell ref="A1723:C1725"/>
    <mergeCell ref="A1699:F1701"/>
    <mergeCell ref="A1702:F1704"/>
    <mergeCell ref="A1705:A1707"/>
    <mergeCell ref="B1705:B1707"/>
    <mergeCell ref="C1705:C1707"/>
    <mergeCell ref="D1705:D1707"/>
    <mergeCell ref="E1705:E1707"/>
    <mergeCell ref="F1705:F1707"/>
    <mergeCell ref="A1696:A1698"/>
    <mergeCell ref="B1696:B1698"/>
    <mergeCell ref="C1696:C1698"/>
    <mergeCell ref="D1696:D1698"/>
    <mergeCell ref="E1696:E1698"/>
    <mergeCell ref="F1696:F1698"/>
    <mergeCell ref="A1636:F1638"/>
    <mergeCell ref="A1550:A1552"/>
    <mergeCell ref="B1550:B1552"/>
    <mergeCell ref="A1561:C1563"/>
    <mergeCell ref="D1561:D1563"/>
    <mergeCell ref="E1561:E1563"/>
    <mergeCell ref="F1561:F1563"/>
    <mergeCell ref="A1564:F1566"/>
    <mergeCell ref="D1033:D1035"/>
    <mergeCell ref="E1033:E1035"/>
    <mergeCell ref="A364:F366"/>
    <mergeCell ref="A367:F369"/>
    <mergeCell ref="A901:F903"/>
    <mergeCell ref="D754:D756"/>
    <mergeCell ref="E754:E756"/>
    <mergeCell ref="F754:F756"/>
    <mergeCell ref="A736:L736"/>
    <mergeCell ref="A737:C739"/>
    <mergeCell ref="A352:F354"/>
    <mergeCell ref="A355:F357"/>
    <mergeCell ref="A358:F360"/>
    <mergeCell ref="E361:E363"/>
    <mergeCell ref="F361:F363"/>
    <mergeCell ref="A361:A363"/>
    <mergeCell ref="B361:B363"/>
    <mergeCell ref="C361:C363"/>
    <mergeCell ref="D361:D363"/>
    <mergeCell ref="A340:F342"/>
    <mergeCell ref="A343:F345"/>
    <mergeCell ref="A346:F348"/>
    <mergeCell ref="A904:F906"/>
    <mergeCell ref="A767:L767"/>
    <mergeCell ref="A757:F759"/>
    <mergeCell ref="A760:F762"/>
    <mergeCell ref="A763:F765"/>
    <mergeCell ref="A766:L766"/>
    <mergeCell ref="A754:C756"/>
    <mergeCell ref="B337:B339"/>
    <mergeCell ref="C337:C339"/>
    <mergeCell ref="D337:D339"/>
    <mergeCell ref="E337:E339"/>
    <mergeCell ref="F337:F339"/>
    <mergeCell ref="B349:B351"/>
    <mergeCell ref="C349:C351"/>
    <mergeCell ref="A1284:F1286"/>
    <mergeCell ref="D349:D351"/>
    <mergeCell ref="E349:E351"/>
    <mergeCell ref="F349:F351"/>
    <mergeCell ref="E895:E897"/>
    <mergeCell ref="F895:F897"/>
    <mergeCell ref="A898:F900"/>
    <mergeCell ref="E1287:E1289"/>
    <mergeCell ref="F1287:F1289"/>
    <mergeCell ref="E1281:E1283"/>
    <mergeCell ref="F1281:F1283"/>
    <mergeCell ref="A349:A351"/>
    <mergeCell ref="A1281:A1283"/>
    <mergeCell ref="B1281:B1283"/>
    <mergeCell ref="C1281:C1283"/>
    <mergeCell ref="A743:F745"/>
    <mergeCell ref="A746:F748"/>
    <mergeCell ref="A752:L752"/>
    <mergeCell ref="A753:L753"/>
    <mergeCell ref="A749:F751"/>
    <mergeCell ref="A730:F732"/>
    <mergeCell ref="D1281:D1283"/>
    <mergeCell ref="A111:F113"/>
    <mergeCell ref="A114:F116"/>
    <mergeCell ref="A117:F119"/>
    <mergeCell ref="A245:A247"/>
    <mergeCell ref="B245:B247"/>
    <mergeCell ref="C245:C247"/>
    <mergeCell ref="D245:D247"/>
    <mergeCell ref="E245:E247"/>
    <mergeCell ref="F245:F247"/>
    <mergeCell ref="A222:F224"/>
    <mergeCell ref="C108:C110"/>
    <mergeCell ref="D108:D110"/>
    <mergeCell ref="E108:E110"/>
    <mergeCell ref="F108:F110"/>
    <mergeCell ref="A213:F215"/>
    <mergeCell ref="A219:A221"/>
    <mergeCell ref="B219:B221"/>
    <mergeCell ref="C219:C221"/>
    <mergeCell ref="D219:D221"/>
    <mergeCell ref="D737:D739"/>
    <mergeCell ref="E737:E739"/>
    <mergeCell ref="F737:F739"/>
    <mergeCell ref="A740:F742"/>
    <mergeCell ref="F727:F729"/>
    <mergeCell ref="A709:L709"/>
    <mergeCell ref="A710:L710"/>
    <mergeCell ref="A711:L711"/>
    <mergeCell ref="A712:A714"/>
    <mergeCell ref="B712:B714"/>
    <mergeCell ref="C712:C714"/>
    <mergeCell ref="D712:D714"/>
    <mergeCell ref="E712:E714"/>
    <mergeCell ref="F712:F714"/>
    <mergeCell ref="A697:F699"/>
    <mergeCell ref="A700:F702"/>
    <mergeCell ref="A703:F705"/>
    <mergeCell ref="A706:F708"/>
    <mergeCell ref="A682:F684"/>
    <mergeCell ref="A685:F687"/>
    <mergeCell ref="A688:F690"/>
    <mergeCell ref="A694:C696"/>
    <mergeCell ref="D694:D696"/>
    <mergeCell ref="E694:E696"/>
    <mergeCell ref="F694:F696"/>
    <mergeCell ref="A691:F693"/>
    <mergeCell ref="A679:C681"/>
    <mergeCell ref="D679:D681"/>
    <mergeCell ref="E679:E681"/>
    <mergeCell ref="F679:F681"/>
    <mergeCell ref="A670:F672"/>
    <mergeCell ref="A673:F675"/>
    <mergeCell ref="A676:F678"/>
    <mergeCell ref="A546:F548"/>
    <mergeCell ref="A549:F551"/>
    <mergeCell ref="A629:C631"/>
    <mergeCell ref="D629:D631"/>
    <mergeCell ref="E629:E631"/>
    <mergeCell ref="F629:F631"/>
    <mergeCell ref="A602:L602"/>
    <mergeCell ref="A609:L609"/>
    <mergeCell ref="A619:L619"/>
    <mergeCell ref="A623:F625"/>
    <mergeCell ref="A514:F516"/>
    <mergeCell ref="A517:F519"/>
    <mergeCell ref="A520:F522"/>
    <mergeCell ref="A540:C542"/>
    <mergeCell ref="D540:D542"/>
    <mergeCell ref="E540:E542"/>
    <mergeCell ref="F540:F542"/>
    <mergeCell ref="A496:F498"/>
    <mergeCell ref="A499:A501"/>
    <mergeCell ref="B499:B501"/>
    <mergeCell ref="C499:C501"/>
    <mergeCell ref="D499:D501"/>
    <mergeCell ref="F499:F501"/>
    <mergeCell ref="E511:E513"/>
    <mergeCell ref="F511:F513"/>
    <mergeCell ref="E499:E501"/>
    <mergeCell ref="A664:F666"/>
    <mergeCell ref="F661:F663"/>
    <mergeCell ref="A646:A648"/>
    <mergeCell ref="B646:B648"/>
    <mergeCell ref="C646:C648"/>
    <mergeCell ref="D646:D648"/>
    <mergeCell ref="E646:E648"/>
    <mergeCell ref="A667:A669"/>
    <mergeCell ref="B667:B669"/>
    <mergeCell ref="C667:C669"/>
    <mergeCell ref="D667:D669"/>
    <mergeCell ref="E667:E669"/>
    <mergeCell ref="F667:F669"/>
    <mergeCell ref="A649:F651"/>
    <mergeCell ref="A652:F654"/>
    <mergeCell ref="A655:F657"/>
    <mergeCell ref="A661:A663"/>
    <mergeCell ref="B661:B663"/>
    <mergeCell ref="C661:C663"/>
    <mergeCell ref="D661:D663"/>
    <mergeCell ref="E661:E663"/>
    <mergeCell ref="E610:E612"/>
    <mergeCell ref="F610:F612"/>
    <mergeCell ref="A613:F615"/>
    <mergeCell ref="A620:A622"/>
    <mergeCell ref="B620:B622"/>
    <mergeCell ref="C620:C622"/>
    <mergeCell ref="D620:D622"/>
    <mergeCell ref="E620:E622"/>
    <mergeCell ref="F620:F622"/>
    <mergeCell ref="A616:F618"/>
    <mergeCell ref="A610:A612"/>
    <mergeCell ref="B610:B612"/>
    <mergeCell ref="C610:C612"/>
    <mergeCell ref="D610:D612"/>
    <mergeCell ref="E603:E605"/>
    <mergeCell ref="F603:F605"/>
    <mergeCell ref="A599:F601"/>
    <mergeCell ref="A606:F608"/>
    <mergeCell ref="A603:A605"/>
    <mergeCell ref="B603:B605"/>
    <mergeCell ref="C603:C605"/>
    <mergeCell ref="D603:D605"/>
    <mergeCell ref="E593:E595"/>
    <mergeCell ref="F593:F595"/>
    <mergeCell ref="A590:F592"/>
    <mergeCell ref="A596:F598"/>
    <mergeCell ref="A593:A595"/>
    <mergeCell ref="B593:B595"/>
    <mergeCell ref="C593:C595"/>
    <mergeCell ref="D593:D595"/>
    <mergeCell ref="B584:B586"/>
    <mergeCell ref="C584:C586"/>
    <mergeCell ref="D584:D586"/>
    <mergeCell ref="A587:F589"/>
    <mergeCell ref="E584:E586"/>
    <mergeCell ref="F584:F586"/>
    <mergeCell ref="A584:A586"/>
    <mergeCell ref="A569:F571"/>
    <mergeCell ref="A575:A577"/>
    <mergeCell ref="B575:B577"/>
    <mergeCell ref="C575:C577"/>
    <mergeCell ref="D575:D577"/>
    <mergeCell ref="E575:E577"/>
    <mergeCell ref="F575:F577"/>
    <mergeCell ref="C566:C568"/>
    <mergeCell ref="D566:D568"/>
    <mergeCell ref="E566:E568"/>
    <mergeCell ref="F566:F568"/>
    <mergeCell ref="A557:A559"/>
    <mergeCell ref="B557:B559"/>
    <mergeCell ref="C557:C559"/>
    <mergeCell ref="D557:D559"/>
    <mergeCell ref="E557:E559"/>
    <mergeCell ref="F557:F559"/>
    <mergeCell ref="A543:F545"/>
    <mergeCell ref="A502:F504"/>
    <mergeCell ref="A528:A530"/>
    <mergeCell ref="B528:B530"/>
    <mergeCell ref="C528:C530"/>
    <mergeCell ref="D528:D530"/>
    <mergeCell ref="E528:E530"/>
    <mergeCell ref="F528:F530"/>
    <mergeCell ref="A487:F489"/>
    <mergeCell ref="A493:A495"/>
    <mergeCell ref="B493:B495"/>
    <mergeCell ref="C493:C495"/>
    <mergeCell ref="D493:D495"/>
    <mergeCell ref="E493:E495"/>
    <mergeCell ref="F493:F495"/>
    <mergeCell ref="A490:F492"/>
    <mergeCell ref="A480:F482"/>
    <mergeCell ref="A484:A486"/>
    <mergeCell ref="B484:B486"/>
    <mergeCell ref="C484:C486"/>
    <mergeCell ref="D484:D486"/>
    <mergeCell ref="E484:E486"/>
    <mergeCell ref="F484:F486"/>
    <mergeCell ref="A483:L483"/>
    <mergeCell ref="A471:F473"/>
    <mergeCell ref="A477:A479"/>
    <mergeCell ref="B477:B479"/>
    <mergeCell ref="C477:C479"/>
    <mergeCell ref="D477:D479"/>
    <mergeCell ref="E477:E479"/>
    <mergeCell ref="F477:F479"/>
    <mergeCell ref="A474:F476"/>
    <mergeCell ref="A458:F460"/>
    <mergeCell ref="A461:F463"/>
    <mergeCell ref="A468:A470"/>
    <mergeCell ref="B468:B470"/>
    <mergeCell ref="C468:C470"/>
    <mergeCell ref="D468:D470"/>
    <mergeCell ref="E468:E470"/>
    <mergeCell ref="F468:F470"/>
    <mergeCell ref="A467:L467"/>
    <mergeCell ref="A464:F466"/>
    <mergeCell ref="A452:F454"/>
    <mergeCell ref="A455:A457"/>
    <mergeCell ref="B455:B457"/>
    <mergeCell ref="C455:C457"/>
    <mergeCell ref="D455:D457"/>
    <mergeCell ref="E455:E457"/>
    <mergeCell ref="F455:F457"/>
    <mergeCell ref="A442:F444"/>
    <mergeCell ref="A449:A451"/>
    <mergeCell ref="B449:B451"/>
    <mergeCell ref="C449:C451"/>
    <mergeCell ref="D449:D451"/>
    <mergeCell ref="E449:E451"/>
    <mergeCell ref="F449:F451"/>
    <mergeCell ref="A448:L448"/>
    <mergeCell ref="A445:F447"/>
    <mergeCell ref="A433:F435"/>
    <mergeCell ref="A439:A441"/>
    <mergeCell ref="B439:B441"/>
    <mergeCell ref="C439:C441"/>
    <mergeCell ref="D439:D441"/>
    <mergeCell ref="E439:E441"/>
    <mergeCell ref="F439:F441"/>
    <mergeCell ref="A436:F438"/>
    <mergeCell ref="A427:F429"/>
    <mergeCell ref="A430:A432"/>
    <mergeCell ref="B430:B432"/>
    <mergeCell ref="C430:C432"/>
    <mergeCell ref="D430:D432"/>
    <mergeCell ref="E430:E432"/>
    <mergeCell ref="F430:F432"/>
    <mergeCell ref="A409:F411"/>
    <mergeCell ref="A412:F414"/>
    <mergeCell ref="A415:F417"/>
    <mergeCell ref="A421:L421"/>
    <mergeCell ref="A397:F399"/>
    <mergeCell ref="A400:F402"/>
    <mergeCell ref="A403:F405"/>
    <mergeCell ref="A406:C408"/>
    <mergeCell ref="D406:D408"/>
    <mergeCell ref="E406:E408"/>
    <mergeCell ref="F406:F408"/>
    <mergeCell ref="A388:F390"/>
    <mergeCell ref="A391:F393"/>
    <mergeCell ref="A394:C396"/>
    <mergeCell ref="D394:D396"/>
    <mergeCell ref="E394:E396"/>
    <mergeCell ref="F394:F396"/>
    <mergeCell ref="A376:F378"/>
    <mergeCell ref="A379:F381"/>
    <mergeCell ref="A382:F384"/>
    <mergeCell ref="A385:A387"/>
    <mergeCell ref="B385:B387"/>
    <mergeCell ref="C385:C387"/>
    <mergeCell ref="D385:D387"/>
    <mergeCell ref="E385:E387"/>
    <mergeCell ref="F385:F387"/>
    <mergeCell ref="A328:F330"/>
    <mergeCell ref="A331:F333"/>
    <mergeCell ref="A334:F336"/>
    <mergeCell ref="A373:A375"/>
    <mergeCell ref="B373:B375"/>
    <mergeCell ref="C373:C375"/>
    <mergeCell ref="D373:D375"/>
    <mergeCell ref="E373:E375"/>
    <mergeCell ref="F373:F375"/>
    <mergeCell ref="A337:A339"/>
    <mergeCell ref="A316:F318"/>
    <mergeCell ref="A319:F321"/>
    <mergeCell ref="A322:F324"/>
    <mergeCell ref="A325:A327"/>
    <mergeCell ref="B325:B327"/>
    <mergeCell ref="C325:C327"/>
    <mergeCell ref="D325:D327"/>
    <mergeCell ref="E325:E327"/>
    <mergeCell ref="F325:F327"/>
    <mergeCell ref="A310:F312"/>
    <mergeCell ref="A313:A315"/>
    <mergeCell ref="B313:B315"/>
    <mergeCell ref="C313:C315"/>
    <mergeCell ref="D313:D315"/>
    <mergeCell ref="E313:E315"/>
    <mergeCell ref="F313:F315"/>
    <mergeCell ref="E301:E303"/>
    <mergeCell ref="F301:F303"/>
    <mergeCell ref="A304:F306"/>
    <mergeCell ref="A307:F309"/>
    <mergeCell ref="A301:A303"/>
    <mergeCell ref="B301:B303"/>
    <mergeCell ref="C301:C303"/>
    <mergeCell ref="D301:D303"/>
    <mergeCell ref="A288:F290"/>
    <mergeCell ref="A291:F293"/>
    <mergeCell ref="A294:F296"/>
    <mergeCell ref="A300:L300"/>
    <mergeCell ref="A297:F299"/>
    <mergeCell ref="A285:C287"/>
    <mergeCell ref="D285:D287"/>
    <mergeCell ref="E285:E287"/>
    <mergeCell ref="F285:F287"/>
    <mergeCell ref="A276:F278"/>
    <mergeCell ref="A279:F281"/>
    <mergeCell ref="A260:L260"/>
    <mergeCell ref="A422:L422"/>
    <mergeCell ref="A264:F266"/>
    <mergeCell ref="A267:F269"/>
    <mergeCell ref="A270:F272"/>
    <mergeCell ref="A273:A275"/>
    <mergeCell ref="B273:B275"/>
    <mergeCell ref="C273:C275"/>
    <mergeCell ref="A239:F241"/>
    <mergeCell ref="A242:F244"/>
    <mergeCell ref="A261:A263"/>
    <mergeCell ref="B261:B263"/>
    <mergeCell ref="C261:C263"/>
    <mergeCell ref="D261:D263"/>
    <mergeCell ref="A254:F256"/>
    <mergeCell ref="A248:F250"/>
    <mergeCell ref="A251:F253"/>
    <mergeCell ref="E273:E275"/>
    <mergeCell ref="F273:F275"/>
    <mergeCell ref="A232:L232"/>
    <mergeCell ref="A233:A235"/>
    <mergeCell ref="B233:B235"/>
    <mergeCell ref="C233:C235"/>
    <mergeCell ref="D233:D235"/>
    <mergeCell ref="E233:E235"/>
    <mergeCell ref="F233:F235"/>
    <mergeCell ref="A236:F238"/>
    <mergeCell ref="A423:L423"/>
    <mergeCell ref="A424:A426"/>
    <mergeCell ref="B424:B426"/>
    <mergeCell ref="C424:C426"/>
    <mergeCell ref="D424:D426"/>
    <mergeCell ref="E424:E426"/>
    <mergeCell ref="F424:F426"/>
    <mergeCell ref="E219:E221"/>
    <mergeCell ref="F219:F221"/>
    <mergeCell ref="A216:F218"/>
    <mergeCell ref="A204:F206"/>
    <mergeCell ref="A210:A212"/>
    <mergeCell ref="B210:B212"/>
    <mergeCell ref="C210:C212"/>
    <mergeCell ref="D210:D212"/>
    <mergeCell ref="E210:E212"/>
    <mergeCell ref="F210:F212"/>
    <mergeCell ref="A207:F209"/>
    <mergeCell ref="A195:F197"/>
    <mergeCell ref="A201:A203"/>
    <mergeCell ref="B201:B203"/>
    <mergeCell ref="C201:C203"/>
    <mergeCell ref="D201:D203"/>
    <mergeCell ref="E201:E203"/>
    <mergeCell ref="F201:F203"/>
    <mergeCell ref="A198:F200"/>
    <mergeCell ref="A186:F188"/>
    <mergeCell ref="A192:A194"/>
    <mergeCell ref="B192:B194"/>
    <mergeCell ref="C192:C194"/>
    <mergeCell ref="D192:D194"/>
    <mergeCell ref="E192:E194"/>
    <mergeCell ref="F192:F194"/>
    <mergeCell ref="A189:F191"/>
    <mergeCell ref="A174:F176"/>
    <mergeCell ref="A177:F179"/>
    <mergeCell ref="A183:A185"/>
    <mergeCell ref="B183:B185"/>
    <mergeCell ref="C183:C185"/>
    <mergeCell ref="D183:D185"/>
    <mergeCell ref="E183:E185"/>
    <mergeCell ref="F183:F185"/>
    <mergeCell ref="A165:F167"/>
    <mergeCell ref="A171:A173"/>
    <mergeCell ref="B171:B173"/>
    <mergeCell ref="C171:C173"/>
    <mergeCell ref="D171:D173"/>
    <mergeCell ref="E171:E173"/>
    <mergeCell ref="F171:F173"/>
    <mergeCell ref="A156:F158"/>
    <mergeCell ref="A162:A164"/>
    <mergeCell ref="B162:B164"/>
    <mergeCell ref="C162:C164"/>
    <mergeCell ref="D162:D164"/>
    <mergeCell ref="E162:E164"/>
    <mergeCell ref="F162:F164"/>
    <mergeCell ref="A150:F152"/>
    <mergeCell ref="A153:A155"/>
    <mergeCell ref="B153:B155"/>
    <mergeCell ref="C153:C155"/>
    <mergeCell ref="D153:D155"/>
    <mergeCell ref="E153:E155"/>
    <mergeCell ref="F153:F155"/>
    <mergeCell ref="E141:E143"/>
    <mergeCell ref="F141:F143"/>
    <mergeCell ref="A144:F146"/>
    <mergeCell ref="A147:F149"/>
    <mergeCell ref="A141:A143"/>
    <mergeCell ref="B141:B143"/>
    <mergeCell ref="C141:C143"/>
    <mergeCell ref="D141:D143"/>
    <mergeCell ref="F129:F131"/>
    <mergeCell ref="A132:F134"/>
    <mergeCell ref="A135:F137"/>
    <mergeCell ref="A138:F140"/>
    <mergeCell ref="A102:F104"/>
    <mergeCell ref="A105:F107"/>
    <mergeCell ref="A123:A125"/>
    <mergeCell ref="B123:B125"/>
    <mergeCell ref="C123:C125"/>
    <mergeCell ref="D123:D125"/>
    <mergeCell ref="E123:E125"/>
    <mergeCell ref="F123:F125"/>
    <mergeCell ref="A108:A110"/>
    <mergeCell ref="B108:B110"/>
    <mergeCell ref="D96:D98"/>
    <mergeCell ref="E96:E98"/>
    <mergeCell ref="F96:F98"/>
    <mergeCell ref="A99:F101"/>
    <mergeCell ref="A13:L13"/>
    <mergeCell ref="A14:L14"/>
    <mergeCell ref="A11:L11"/>
    <mergeCell ref="A12:L12"/>
    <mergeCell ref="C15:C17"/>
    <mergeCell ref="E15:E17"/>
    <mergeCell ref="F15:F17"/>
    <mergeCell ref="A15:A17"/>
    <mergeCell ref="C6:L6"/>
    <mergeCell ref="C7:C9"/>
    <mergeCell ref="I8:I9"/>
    <mergeCell ref="K8:K9"/>
    <mergeCell ref="L8:L9"/>
    <mergeCell ref="E7:F8"/>
    <mergeCell ref="G7:G9"/>
    <mergeCell ref="H8:H9"/>
    <mergeCell ref="J8:J9"/>
    <mergeCell ref="H7:L7"/>
    <mergeCell ref="B7:B9"/>
    <mergeCell ref="A7:A9"/>
    <mergeCell ref="D7:D9"/>
    <mergeCell ref="A21:A23"/>
    <mergeCell ref="B21:B23"/>
    <mergeCell ref="C21:C23"/>
    <mergeCell ref="D21:D23"/>
    <mergeCell ref="A18:F20"/>
    <mergeCell ref="B15:B17"/>
    <mergeCell ref="D15:D17"/>
    <mergeCell ref="E21:E23"/>
    <mergeCell ref="F21:F23"/>
    <mergeCell ref="A24:F26"/>
    <mergeCell ref="A30:L30"/>
    <mergeCell ref="A27:F29"/>
    <mergeCell ref="E31:E33"/>
    <mergeCell ref="F31:F33"/>
    <mergeCell ref="A34:F36"/>
    <mergeCell ref="A43:L43"/>
    <mergeCell ref="A31:A33"/>
    <mergeCell ref="B31:B33"/>
    <mergeCell ref="C31:C33"/>
    <mergeCell ref="D31:D33"/>
    <mergeCell ref="A37:F39"/>
    <mergeCell ref="A40:F42"/>
    <mergeCell ref="E44:E46"/>
    <mergeCell ref="F44:F46"/>
    <mergeCell ref="A47:F49"/>
    <mergeCell ref="A50:F52"/>
    <mergeCell ref="A44:A46"/>
    <mergeCell ref="B44:B46"/>
    <mergeCell ref="C44:C46"/>
    <mergeCell ref="D44:D46"/>
    <mergeCell ref="A56:C58"/>
    <mergeCell ref="A53:F55"/>
    <mergeCell ref="D56:D58"/>
    <mergeCell ref="E56:E58"/>
    <mergeCell ref="F56:F58"/>
    <mergeCell ref="A59:F61"/>
    <mergeCell ref="A62:F64"/>
    <mergeCell ref="A65:F67"/>
    <mergeCell ref="A68:F70"/>
    <mergeCell ref="A71:L71"/>
    <mergeCell ref="A72:L72"/>
    <mergeCell ref="A73:L73"/>
    <mergeCell ref="A74:A76"/>
    <mergeCell ref="B74:B76"/>
    <mergeCell ref="C74:C76"/>
    <mergeCell ref="D74:D76"/>
    <mergeCell ref="E74:E76"/>
    <mergeCell ref="F74:F76"/>
    <mergeCell ref="C768:C770"/>
    <mergeCell ref="D768:D770"/>
    <mergeCell ref="A85:F87"/>
    <mergeCell ref="A88:F90"/>
    <mergeCell ref="A91:F93"/>
    <mergeCell ref="A94:L94"/>
    <mergeCell ref="A95:L95"/>
    <mergeCell ref="A96:A98"/>
    <mergeCell ref="B96:B98"/>
    <mergeCell ref="C96:C98"/>
    <mergeCell ref="E768:E770"/>
    <mergeCell ref="F768:F770"/>
    <mergeCell ref="A780:A782"/>
    <mergeCell ref="B780:B782"/>
    <mergeCell ref="C780:C782"/>
    <mergeCell ref="D780:D782"/>
    <mergeCell ref="E780:E782"/>
    <mergeCell ref="F780:F782"/>
    <mergeCell ref="A768:A770"/>
    <mergeCell ref="B768:B770"/>
    <mergeCell ref="E797:E799"/>
    <mergeCell ref="F797:F799"/>
    <mergeCell ref="A800:F802"/>
    <mergeCell ref="A803:C805"/>
    <mergeCell ref="D803:D805"/>
    <mergeCell ref="E803:E805"/>
    <mergeCell ref="F803:F805"/>
    <mergeCell ref="A806:F808"/>
    <mergeCell ref="A809:F811"/>
    <mergeCell ref="A812:F814"/>
    <mergeCell ref="A818:L818"/>
    <mergeCell ref="A819:L819"/>
    <mergeCell ref="A820:A822"/>
    <mergeCell ref="B820:B822"/>
    <mergeCell ref="C820:C822"/>
    <mergeCell ref="D820:D822"/>
    <mergeCell ref="E820:E822"/>
    <mergeCell ref="F820:F822"/>
    <mergeCell ref="A823:F825"/>
    <mergeCell ref="A826:F828"/>
    <mergeCell ref="A829:F831"/>
    <mergeCell ref="A832:A834"/>
    <mergeCell ref="B832:B834"/>
    <mergeCell ref="C832:C834"/>
    <mergeCell ref="D832:D834"/>
    <mergeCell ref="E832:E834"/>
    <mergeCell ref="F832:F834"/>
    <mergeCell ref="A835:F837"/>
    <mergeCell ref="A844:C846"/>
    <mergeCell ref="D844:D846"/>
    <mergeCell ref="E844:E846"/>
    <mergeCell ref="F844:F846"/>
    <mergeCell ref="A838:F840"/>
    <mergeCell ref="A841:F843"/>
    <mergeCell ref="A853:F855"/>
    <mergeCell ref="A856:C858"/>
    <mergeCell ref="D856:D858"/>
    <mergeCell ref="E856:E858"/>
    <mergeCell ref="F856:F858"/>
    <mergeCell ref="A859:F861"/>
    <mergeCell ref="A862:F864"/>
    <mergeCell ref="A865:F867"/>
    <mergeCell ref="A771:F773"/>
    <mergeCell ref="A774:F776"/>
    <mergeCell ref="A783:F785"/>
    <mergeCell ref="A786:F788"/>
    <mergeCell ref="A789:F791"/>
    <mergeCell ref="A847:F849"/>
    <mergeCell ref="A850:F852"/>
    <mergeCell ref="A871:L871"/>
    <mergeCell ref="A872:L872"/>
    <mergeCell ref="A873:L873"/>
    <mergeCell ref="A874:A876"/>
    <mergeCell ref="B874:B876"/>
    <mergeCell ref="C874:C876"/>
    <mergeCell ref="D874:D876"/>
    <mergeCell ref="E874:E876"/>
    <mergeCell ref="F874:F876"/>
    <mergeCell ref="A877:F879"/>
    <mergeCell ref="A973:F975"/>
    <mergeCell ref="A976:F978"/>
    <mergeCell ref="A1517:F1519"/>
    <mergeCell ref="A886:F888"/>
    <mergeCell ref="A883:A885"/>
    <mergeCell ref="B883:B885"/>
    <mergeCell ref="C883:C885"/>
    <mergeCell ref="D883:D885"/>
    <mergeCell ref="E883:E885"/>
    <mergeCell ref="C895:C897"/>
    <mergeCell ref="D895:D897"/>
    <mergeCell ref="A911:L911"/>
    <mergeCell ref="E912:E914"/>
    <mergeCell ref="F912:F914"/>
    <mergeCell ref="A915:F917"/>
    <mergeCell ref="A918:F920"/>
    <mergeCell ref="A912:A914"/>
    <mergeCell ref="B912:B914"/>
    <mergeCell ref="C912:C914"/>
    <mergeCell ref="D912:D914"/>
    <mergeCell ref="A921:F923"/>
    <mergeCell ref="A927:A929"/>
    <mergeCell ref="B927:B929"/>
    <mergeCell ref="C927:C929"/>
    <mergeCell ref="D927:D929"/>
    <mergeCell ref="E927:E929"/>
    <mergeCell ref="F927:F929"/>
    <mergeCell ref="A930:F932"/>
    <mergeCell ref="A936:A938"/>
    <mergeCell ref="B936:B938"/>
    <mergeCell ref="C936:C938"/>
    <mergeCell ref="D936:D938"/>
    <mergeCell ref="E936:E938"/>
    <mergeCell ref="F936:F938"/>
    <mergeCell ref="A939:F941"/>
    <mergeCell ref="A945:A947"/>
    <mergeCell ref="B945:B947"/>
    <mergeCell ref="C945:C947"/>
    <mergeCell ref="D945:D947"/>
    <mergeCell ref="E945:E947"/>
    <mergeCell ref="F945:F947"/>
    <mergeCell ref="A942:F944"/>
    <mergeCell ref="A948:F950"/>
    <mergeCell ref="A951:F953"/>
    <mergeCell ref="A957:A959"/>
    <mergeCell ref="B957:B959"/>
    <mergeCell ref="C957:C959"/>
    <mergeCell ref="D957:D959"/>
    <mergeCell ref="E957:E959"/>
    <mergeCell ref="F957:F959"/>
    <mergeCell ref="A954:F956"/>
    <mergeCell ref="A960:F962"/>
    <mergeCell ref="A963:F965"/>
    <mergeCell ref="A970:A972"/>
    <mergeCell ref="B970:B972"/>
    <mergeCell ref="C970:C972"/>
    <mergeCell ref="D970:D972"/>
    <mergeCell ref="E970:E972"/>
    <mergeCell ref="F970:F972"/>
    <mergeCell ref="A966:F968"/>
    <mergeCell ref="A1514:F1516"/>
    <mergeCell ref="A979:A981"/>
    <mergeCell ref="B979:B981"/>
    <mergeCell ref="C979:C981"/>
    <mergeCell ref="D979:D981"/>
    <mergeCell ref="F988:F990"/>
    <mergeCell ref="E979:E981"/>
    <mergeCell ref="F979:F981"/>
    <mergeCell ref="A1074:F1076"/>
    <mergeCell ref="A991:F993"/>
    <mergeCell ref="A994:F996"/>
    <mergeCell ref="A997:F999"/>
    <mergeCell ref="A969:L969"/>
    <mergeCell ref="A982:F984"/>
    <mergeCell ref="A988:A990"/>
    <mergeCell ref="B988:B990"/>
    <mergeCell ref="C988:C990"/>
    <mergeCell ref="D988:D990"/>
    <mergeCell ref="E988:E990"/>
    <mergeCell ref="A985:F987"/>
    <mergeCell ref="A1000:C1002"/>
    <mergeCell ref="D1000:D1002"/>
    <mergeCell ref="E1000:E1002"/>
    <mergeCell ref="F1000:F1002"/>
    <mergeCell ref="A1003:F1005"/>
    <mergeCell ref="A1006:F1008"/>
    <mergeCell ref="A1009:F1011"/>
    <mergeCell ref="A1015:L1015"/>
    <mergeCell ref="A1012:F1014"/>
    <mergeCell ref="A1016:L1016"/>
    <mergeCell ref="A1017:L1017"/>
    <mergeCell ref="A1018:A1020"/>
    <mergeCell ref="B1018:B1020"/>
    <mergeCell ref="C1018:C1020"/>
    <mergeCell ref="D1018:D1020"/>
    <mergeCell ref="E1018:E1020"/>
    <mergeCell ref="F1018:F1020"/>
    <mergeCell ref="A1021:F1023"/>
    <mergeCell ref="A1024:F1026"/>
    <mergeCell ref="A1027:F1029"/>
    <mergeCell ref="A1048:A1050"/>
    <mergeCell ref="B1048:B1050"/>
    <mergeCell ref="C1048:C1050"/>
    <mergeCell ref="D1048:D1050"/>
    <mergeCell ref="E1048:E1050"/>
    <mergeCell ref="F1048:F1050"/>
    <mergeCell ref="A1033:A1035"/>
    <mergeCell ref="A1051:F1053"/>
    <mergeCell ref="A1054:C1056"/>
    <mergeCell ref="D1054:D1056"/>
    <mergeCell ref="E1054:E1056"/>
    <mergeCell ref="F1054:F1056"/>
    <mergeCell ref="A1057:F1059"/>
    <mergeCell ref="A1060:F1062"/>
    <mergeCell ref="A1063:F1065"/>
    <mergeCell ref="A1069:L1069"/>
    <mergeCell ref="A1070:L1070"/>
    <mergeCell ref="A1071:A1073"/>
    <mergeCell ref="B1071:B1073"/>
    <mergeCell ref="C1071:C1073"/>
    <mergeCell ref="D1071:D1073"/>
    <mergeCell ref="E1071:E1073"/>
    <mergeCell ref="F1071:F1073"/>
    <mergeCell ref="E1086:E1088"/>
    <mergeCell ref="F1086:F1088"/>
    <mergeCell ref="E1077:E1079"/>
    <mergeCell ref="F1077:F1079"/>
    <mergeCell ref="A1080:F1082"/>
    <mergeCell ref="A1083:F1085"/>
    <mergeCell ref="A1077:A1079"/>
    <mergeCell ref="B1077:B1079"/>
    <mergeCell ref="C1077:C1079"/>
    <mergeCell ref="D1077:D1079"/>
    <mergeCell ref="A1086:A1088"/>
    <mergeCell ref="B1086:B1088"/>
    <mergeCell ref="C1086:C1088"/>
    <mergeCell ref="D1086:D1088"/>
    <mergeCell ref="A1089:F1091"/>
    <mergeCell ref="A1092:A1094"/>
    <mergeCell ref="B1092:B1094"/>
    <mergeCell ref="C1092:C1094"/>
    <mergeCell ref="D1092:D1094"/>
    <mergeCell ref="E1092:E1094"/>
    <mergeCell ref="F1092:F1094"/>
    <mergeCell ref="A1095:F1097"/>
    <mergeCell ref="A1098:F1100"/>
    <mergeCell ref="A1101:A1103"/>
    <mergeCell ref="B1101:B1103"/>
    <mergeCell ref="C1101:C1103"/>
    <mergeCell ref="D1101:D1103"/>
    <mergeCell ref="E1101:E1103"/>
    <mergeCell ref="F1101:F1103"/>
    <mergeCell ref="A1104:F1106"/>
    <mergeCell ref="A1110:A1112"/>
    <mergeCell ref="B1110:B1112"/>
    <mergeCell ref="C1110:C1112"/>
    <mergeCell ref="D1110:D1112"/>
    <mergeCell ref="E1110:E1112"/>
    <mergeCell ref="F1110:F1112"/>
    <mergeCell ref="A1113:F1115"/>
    <mergeCell ref="A1119:A1121"/>
    <mergeCell ref="B1119:B1121"/>
    <mergeCell ref="C1119:C1121"/>
    <mergeCell ref="D1119:D1121"/>
    <mergeCell ref="E1119:E1121"/>
    <mergeCell ref="F1119:F1121"/>
    <mergeCell ref="A1116:F1118"/>
    <mergeCell ref="A1122:F1124"/>
    <mergeCell ref="A1128:A1130"/>
    <mergeCell ref="B1128:B1130"/>
    <mergeCell ref="C1128:C1130"/>
    <mergeCell ref="D1128:D1130"/>
    <mergeCell ref="E1128:E1130"/>
    <mergeCell ref="F1128:F1130"/>
    <mergeCell ref="A1125:F1127"/>
    <mergeCell ref="A1131:F1133"/>
    <mergeCell ref="A1137:A1139"/>
    <mergeCell ref="B1137:B1139"/>
    <mergeCell ref="C1137:C1139"/>
    <mergeCell ref="D1137:D1139"/>
    <mergeCell ref="E1137:E1139"/>
    <mergeCell ref="F1137:F1139"/>
    <mergeCell ref="A1134:F1136"/>
    <mergeCell ref="A1140:F1142"/>
    <mergeCell ref="A1146:A1148"/>
    <mergeCell ref="B1146:B1148"/>
    <mergeCell ref="C1146:C1148"/>
    <mergeCell ref="D1146:D1148"/>
    <mergeCell ref="E1146:E1148"/>
    <mergeCell ref="F1146:F1148"/>
    <mergeCell ref="A1143:F1145"/>
    <mergeCell ref="A1149:F1151"/>
    <mergeCell ref="A1156:A1158"/>
    <mergeCell ref="B1156:B1158"/>
    <mergeCell ref="C1156:C1158"/>
    <mergeCell ref="D1156:D1158"/>
    <mergeCell ref="E1156:E1158"/>
    <mergeCell ref="F1156:F1158"/>
    <mergeCell ref="A1152:F1154"/>
    <mergeCell ref="A1159:F1161"/>
    <mergeCell ref="A1162:A1164"/>
    <mergeCell ref="B1162:B1164"/>
    <mergeCell ref="C1162:C1164"/>
    <mergeCell ref="D1162:D1164"/>
    <mergeCell ref="E1162:E1164"/>
    <mergeCell ref="F1162:F1164"/>
    <mergeCell ref="A1165:F1167"/>
    <mergeCell ref="A1168:A1170"/>
    <mergeCell ref="B1168:B1170"/>
    <mergeCell ref="C1168:C1170"/>
    <mergeCell ref="D1168:D1170"/>
    <mergeCell ref="E1168:E1170"/>
    <mergeCell ref="F1168:F1170"/>
    <mergeCell ref="A1171:F1173"/>
    <mergeCell ref="A1174:A1176"/>
    <mergeCell ref="B1174:B1176"/>
    <mergeCell ref="C1174:C1176"/>
    <mergeCell ref="D1174:D1176"/>
    <mergeCell ref="E1174:E1176"/>
    <mergeCell ref="F1174:F1176"/>
    <mergeCell ref="A1177:F1179"/>
    <mergeCell ref="A1192:A1194"/>
    <mergeCell ref="B1192:B1194"/>
    <mergeCell ref="C1192:C1194"/>
    <mergeCell ref="D1192:D1194"/>
    <mergeCell ref="E1192:E1194"/>
    <mergeCell ref="F1192:F1194"/>
    <mergeCell ref="A1183:A1185"/>
    <mergeCell ref="B1183:B1185"/>
    <mergeCell ref="C1183:C1185"/>
    <mergeCell ref="A1195:F1197"/>
    <mergeCell ref="A1198:F1200"/>
    <mergeCell ref="A1201:A1203"/>
    <mergeCell ref="B1201:B1203"/>
    <mergeCell ref="C1201:C1203"/>
    <mergeCell ref="D1201:D1203"/>
    <mergeCell ref="E1201:E1203"/>
    <mergeCell ref="F1201:F1203"/>
    <mergeCell ref="A1204:F1206"/>
    <mergeCell ref="A1207:F1209"/>
    <mergeCell ref="A1210:F1212"/>
    <mergeCell ref="A1216:A1218"/>
    <mergeCell ref="B1216:B1218"/>
    <mergeCell ref="C1216:C1218"/>
    <mergeCell ref="D1216:D1218"/>
    <mergeCell ref="E1216:E1218"/>
    <mergeCell ref="F1216:F1218"/>
    <mergeCell ref="A1219:F1221"/>
    <mergeCell ref="A1222:F1224"/>
    <mergeCell ref="A1225:F1227"/>
    <mergeCell ref="A1228:A1230"/>
    <mergeCell ref="B1228:B1230"/>
    <mergeCell ref="C1228:C1230"/>
    <mergeCell ref="D1228:D1230"/>
    <mergeCell ref="E1228:E1230"/>
    <mergeCell ref="F1228:F1230"/>
    <mergeCell ref="A1231:F1233"/>
    <mergeCell ref="A1237:A1239"/>
    <mergeCell ref="B1237:B1239"/>
    <mergeCell ref="C1237:C1239"/>
    <mergeCell ref="D1237:D1239"/>
    <mergeCell ref="E1237:E1239"/>
    <mergeCell ref="F1237:F1239"/>
    <mergeCell ref="A1240:F1242"/>
    <mergeCell ref="A1243:A1245"/>
    <mergeCell ref="B1243:B1245"/>
    <mergeCell ref="C1243:C1245"/>
    <mergeCell ref="D1243:D1245"/>
    <mergeCell ref="E1243:E1245"/>
    <mergeCell ref="F1243:F1245"/>
    <mergeCell ref="E1269:E1271"/>
    <mergeCell ref="F1269:F1271"/>
    <mergeCell ref="A1246:F1248"/>
    <mergeCell ref="A1253:A1255"/>
    <mergeCell ref="B1253:B1255"/>
    <mergeCell ref="C1253:C1255"/>
    <mergeCell ref="D1253:D1255"/>
    <mergeCell ref="E1253:E1255"/>
    <mergeCell ref="F1253:F1255"/>
    <mergeCell ref="A1249:F1251"/>
    <mergeCell ref="D1302:D1304"/>
    <mergeCell ref="E1302:E1304"/>
    <mergeCell ref="F1302:F1304"/>
    <mergeCell ref="A1256:F1258"/>
    <mergeCell ref="A1259:F1261"/>
    <mergeCell ref="A1262:F1264"/>
    <mergeCell ref="A1269:A1271"/>
    <mergeCell ref="B1269:B1271"/>
    <mergeCell ref="C1269:C1271"/>
    <mergeCell ref="D1269:D1271"/>
    <mergeCell ref="A1305:F1307"/>
    <mergeCell ref="A1155:L1155"/>
    <mergeCell ref="A1252:L1252"/>
    <mergeCell ref="A1268:L1268"/>
    <mergeCell ref="A1272:F1274"/>
    <mergeCell ref="A1275:F1277"/>
    <mergeCell ref="A1278:F1280"/>
    <mergeCell ref="A1302:A1304"/>
    <mergeCell ref="B1302:B1304"/>
    <mergeCell ref="C1302:C1304"/>
    <mergeCell ref="A1311:C1313"/>
    <mergeCell ref="D1311:D1313"/>
    <mergeCell ref="E1311:E1313"/>
    <mergeCell ref="F1311:F1313"/>
    <mergeCell ref="A1314:F1316"/>
    <mergeCell ref="A1317:F1319"/>
    <mergeCell ref="A1320:F1322"/>
    <mergeCell ref="A1326:L1326"/>
    <mergeCell ref="A1327:L1327"/>
    <mergeCell ref="A1328:A1330"/>
    <mergeCell ref="B1328:B1330"/>
    <mergeCell ref="C1328:C1330"/>
    <mergeCell ref="D1328:D1330"/>
    <mergeCell ref="E1328:E1330"/>
    <mergeCell ref="F1328:F1330"/>
    <mergeCell ref="A1331:F1333"/>
    <mergeCell ref="A1334:F1336"/>
    <mergeCell ref="A1337:F1339"/>
    <mergeCell ref="A1340:A1342"/>
    <mergeCell ref="B1340:B1342"/>
    <mergeCell ref="C1340:C1342"/>
    <mergeCell ref="D1340:D1342"/>
    <mergeCell ref="E1340:E1342"/>
    <mergeCell ref="F1340:F1342"/>
    <mergeCell ref="A1343:F1345"/>
    <mergeCell ref="A1346:A1348"/>
    <mergeCell ref="B1346:B1348"/>
    <mergeCell ref="C1346:C1348"/>
    <mergeCell ref="D1346:D1348"/>
    <mergeCell ref="E1346:E1348"/>
    <mergeCell ref="F1346:F1348"/>
    <mergeCell ref="A1349:F1351"/>
    <mergeCell ref="A1352:F1354"/>
    <mergeCell ref="A1355:A1357"/>
    <mergeCell ref="B1355:B1357"/>
    <mergeCell ref="C1355:C1357"/>
    <mergeCell ref="D1355:D1357"/>
    <mergeCell ref="E1355:E1357"/>
    <mergeCell ref="F1355:F1357"/>
    <mergeCell ref="A1358:F1360"/>
    <mergeCell ref="A1361:F1363"/>
    <mergeCell ref="A1367:A1369"/>
    <mergeCell ref="B1367:B1369"/>
    <mergeCell ref="C1367:C1369"/>
    <mergeCell ref="D1367:D1369"/>
    <mergeCell ref="E1367:E1369"/>
    <mergeCell ref="F1367:F1369"/>
    <mergeCell ref="A1370:F1372"/>
    <mergeCell ref="A1373:F1375"/>
    <mergeCell ref="A1379:A1381"/>
    <mergeCell ref="B1379:B1381"/>
    <mergeCell ref="C1379:C1381"/>
    <mergeCell ref="D1379:D1381"/>
    <mergeCell ref="E1379:E1381"/>
    <mergeCell ref="F1379:F1381"/>
    <mergeCell ref="A1376:F1378"/>
    <mergeCell ref="A1382:F1384"/>
    <mergeCell ref="A1385:F1387"/>
    <mergeCell ref="A1391:A1393"/>
    <mergeCell ref="B1391:B1393"/>
    <mergeCell ref="C1391:C1393"/>
    <mergeCell ref="D1391:D1393"/>
    <mergeCell ref="E1391:E1393"/>
    <mergeCell ref="F1391:F1393"/>
    <mergeCell ref="A1388:F1390"/>
    <mergeCell ref="A1394:F1396"/>
    <mergeCell ref="A1400:A1402"/>
    <mergeCell ref="B1400:B1402"/>
    <mergeCell ref="C1400:C1402"/>
    <mergeCell ref="D1400:D1402"/>
    <mergeCell ref="E1400:E1402"/>
    <mergeCell ref="F1400:F1402"/>
    <mergeCell ref="A1397:F1399"/>
    <mergeCell ref="A1403:F1405"/>
    <mergeCell ref="A1406:F1408"/>
    <mergeCell ref="A1412:A1414"/>
    <mergeCell ref="B1412:B1414"/>
    <mergeCell ref="C1412:C1414"/>
    <mergeCell ref="D1412:D1414"/>
    <mergeCell ref="E1412:E1414"/>
    <mergeCell ref="F1412:F1414"/>
    <mergeCell ref="A1409:F1411"/>
    <mergeCell ref="A1415:F1417"/>
    <mergeCell ref="A1421:A1423"/>
    <mergeCell ref="B1421:B1423"/>
    <mergeCell ref="C1421:C1423"/>
    <mergeCell ref="D1421:D1423"/>
    <mergeCell ref="E1421:E1423"/>
    <mergeCell ref="F1421:F1423"/>
    <mergeCell ref="A1418:F1420"/>
    <mergeCell ref="A1424:F1426"/>
    <mergeCell ref="A1430:A1432"/>
    <mergeCell ref="B1430:B1432"/>
    <mergeCell ref="C1430:C1432"/>
    <mergeCell ref="D1430:D1432"/>
    <mergeCell ref="E1430:E1432"/>
    <mergeCell ref="F1430:F1432"/>
    <mergeCell ref="A1427:F1429"/>
    <mergeCell ref="A1433:F1435"/>
    <mergeCell ref="A1436:F1438"/>
    <mergeCell ref="A1442:A1444"/>
    <mergeCell ref="B1442:B1444"/>
    <mergeCell ref="C1442:C1444"/>
    <mergeCell ref="D1442:D1444"/>
    <mergeCell ref="E1442:E1444"/>
    <mergeCell ref="F1442:F1444"/>
    <mergeCell ref="A1439:F1441"/>
    <mergeCell ref="A1445:F1447"/>
    <mergeCell ref="A1451:A1453"/>
    <mergeCell ref="B1451:B1453"/>
    <mergeCell ref="C1451:C1453"/>
    <mergeCell ref="D1451:D1453"/>
    <mergeCell ref="E1451:E1453"/>
    <mergeCell ref="F1451:F1453"/>
    <mergeCell ref="A1448:F1450"/>
    <mergeCell ref="A1454:F1456"/>
    <mergeCell ref="A1457:F1459"/>
    <mergeCell ref="A1460:F1462"/>
    <mergeCell ref="A1463:A1465"/>
    <mergeCell ref="B1463:B1465"/>
    <mergeCell ref="C1463:C1465"/>
    <mergeCell ref="D1463:D1465"/>
    <mergeCell ref="E1463:E1465"/>
    <mergeCell ref="F1463:F1465"/>
    <mergeCell ref="A1466:F1468"/>
    <mergeCell ref="A1469:F1471"/>
    <mergeCell ref="A1472:F1474"/>
    <mergeCell ref="A1478:C1480"/>
    <mergeCell ref="D1478:D1480"/>
    <mergeCell ref="E1478:E1480"/>
    <mergeCell ref="F1478:F1480"/>
    <mergeCell ref="A1475:F1477"/>
    <mergeCell ref="A1481:F1483"/>
    <mergeCell ref="A1484:F1486"/>
    <mergeCell ref="A1487:F1489"/>
    <mergeCell ref="A1493:C1495"/>
    <mergeCell ref="D1493:D1495"/>
    <mergeCell ref="E1493:E1495"/>
    <mergeCell ref="F1493:F1495"/>
    <mergeCell ref="A1490:F1492"/>
    <mergeCell ref="A1496:F1498"/>
    <mergeCell ref="A1499:F1501"/>
    <mergeCell ref="A1502:F1504"/>
    <mergeCell ref="A1508:L1508"/>
    <mergeCell ref="A1505:F1507"/>
    <mergeCell ref="A1509:L1509"/>
    <mergeCell ref="A1510:L1510"/>
    <mergeCell ref="A1511:A1513"/>
    <mergeCell ref="B1511:B1513"/>
    <mergeCell ref="C1511:C1513"/>
    <mergeCell ref="D1511:D1513"/>
    <mergeCell ref="E1511:E1513"/>
    <mergeCell ref="F1511:F1513"/>
    <mergeCell ref="A1520:F1522"/>
    <mergeCell ref="A1523:C1525"/>
    <mergeCell ref="D1523:D1525"/>
    <mergeCell ref="E1523:E1525"/>
    <mergeCell ref="F1523:F1525"/>
    <mergeCell ref="A1526:F1528"/>
    <mergeCell ref="A1529:F1531"/>
    <mergeCell ref="A1532:F1534"/>
    <mergeCell ref="A1535:C1537"/>
    <mergeCell ref="D1535:D1537"/>
    <mergeCell ref="E1535:E1537"/>
    <mergeCell ref="F1535:F1537"/>
    <mergeCell ref="A1538:F1540"/>
    <mergeCell ref="A1541:F1543"/>
    <mergeCell ref="A1544:F1546"/>
    <mergeCell ref="A1547:L1547"/>
    <mergeCell ref="A1548:L1548"/>
    <mergeCell ref="A1549:L1549"/>
    <mergeCell ref="A1559:L1559"/>
    <mergeCell ref="A1560:L1560"/>
    <mergeCell ref="C1550:C1552"/>
    <mergeCell ref="D1550:D1552"/>
    <mergeCell ref="E1550:E1552"/>
    <mergeCell ref="F1550:F1552"/>
    <mergeCell ref="A1553:F1555"/>
    <mergeCell ref="A1556:F1558"/>
    <mergeCell ref="A1567:F1569"/>
    <mergeCell ref="A1570:F1572"/>
    <mergeCell ref="A1573:L1573"/>
    <mergeCell ref="A1574:L1574"/>
    <mergeCell ref="A1575:L1575"/>
    <mergeCell ref="A1576:A1578"/>
    <mergeCell ref="B1576:B1578"/>
    <mergeCell ref="C1576:C1578"/>
    <mergeCell ref="D1576:D1578"/>
    <mergeCell ref="E1576:E1578"/>
    <mergeCell ref="F1576:F1578"/>
    <mergeCell ref="A1579:F1581"/>
    <mergeCell ref="A1582:F1584"/>
    <mergeCell ref="A1585:F1587"/>
    <mergeCell ref="A1592:A1594"/>
    <mergeCell ref="B1592:B1594"/>
    <mergeCell ref="C1592:C1594"/>
    <mergeCell ref="D1592:D1594"/>
    <mergeCell ref="E1592:E1594"/>
    <mergeCell ref="F1592:F1594"/>
    <mergeCell ref="A1588:F1590"/>
    <mergeCell ref="A1595:F1597"/>
    <mergeCell ref="A1598:F1600"/>
    <mergeCell ref="A1591:L1591"/>
    <mergeCell ref="A1604:C1606"/>
    <mergeCell ref="D1604:D1606"/>
    <mergeCell ref="E1604:E1606"/>
    <mergeCell ref="F1604:F1606"/>
    <mergeCell ref="A1601:F1603"/>
    <mergeCell ref="A1607:F1609"/>
    <mergeCell ref="A1610:F1612"/>
    <mergeCell ref="A1613:F1615"/>
    <mergeCell ref="A1619:L1619"/>
    <mergeCell ref="A1616:F1618"/>
    <mergeCell ref="A1620:L1620"/>
    <mergeCell ref="A1621:A1623"/>
    <mergeCell ref="B1621:B1623"/>
    <mergeCell ref="C1621:C1623"/>
    <mergeCell ref="D1621:D1623"/>
    <mergeCell ref="E1621:E1623"/>
    <mergeCell ref="F1621:F1623"/>
    <mergeCell ref="A1624:F1626"/>
    <mergeCell ref="A1640:A1642"/>
    <mergeCell ref="B1640:B1642"/>
    <mergeCell ref="C1640:C1642"/>
    <mergeCell ref="D1640:D1642"/>
    <mergeCell ref="E1640:E1642"/>
    <mergeCell ref="F1640:F1642"/>
    <mergeCell ref="E1627:E1629"/>
    <mergeCell ref="F1627:F1629"/>
    <mergeCell ref="A1630:F1632"/>
    <mergeCell ref="D1659:D1661"/>
    <mergeCell ref="E1659:E1661"/>
    <mergeCell ref="F1659:F1661"/>
    <mergeCell ref="A1643:F1645"/>
    <mergeCell ref="A1647:A1649"/>
    <mergeCell ref="B1647:B1649"/>
    <mergeCell ref="C1647:C1649"/>
    <mergeCell ref="D1647:D1649"/>
    <mergeCell ref="E1647:E1649"/>
    <mergeCell ref="F1647:F1649"/>
    <mergeCell ref="A1662:F1664"/>
    <mergeCell ref="A1665:F1667"/>
    <mergeCell ref="A1639:L1639"/>
    <mergeCell ref="A1646:L1646"/>
    <mergeCell ref="A1653:F1655"/>
    <mergeCell ref="A1656:F1658"/>
    <mergeCell ref="A1650:F1652"/>
    <mergeCell ref="A1659:A1661"/>
    <mergeCell ref="B1659:B1661"/>
    <mergeCell ref="C1659:C1661"/>
    <mergeCell ref="A1671:C1673"/>
    <mergeCell ref="D1671:D1673"/>
    <mergeCell ref="E1671:E1673"/>
    <mergeCell ref="F1671:F1673"/>
    <mergeCell ref="A1674:F1676"/>
    <mergeCell ref="A1677:F1679"/>
    <mergeCell ref="A1680:F1682"/>
    <mergeCell ref="A1686:L1686"/>
    <mergeCell ref="E1687:E1689"/>
    <mergeCell ref="F1687:F1689"/>
    <mergeCell ref="A1690:F1692"/>
    <mergeCell ref="A1693:F1695"/>
    <mergeCell ref="A1687:A1689"/>
    <mergeCell ref="B1687:B1689"/>
    <mergeCell ref="C1687:C1689"/>
    <mergeCell ref="D1687:D1689"/>
    <mergeCell ref="D1723:D1725"/>
    <mergeCell ref="E1723:E1725"/>
    <mergeCell ref="F1723:F1725"/>
    <mergeCell ref="A1726:F1728"/>
    <mergeCell ref="A1729:F1731"/>
    <mergeCell ref="A1732:F1734"/>
    <mergeCell ref="A1735:C1737"/>
    <mergeCell ref="D1735:D1737"/>
    <mergeCell ref="E1735:E1737"/>
    <mergeCell ref="F1735:F1737"/>
    <mergeCell ref="A1738:F1740"/>
    <mergeCell ref="A1741:F1743"/>
    <mergeCell ref="A1744:F1746"/>
    <mergeCell ref="A1750:L1750"/>
    <mergeCell ref="A1751:L1751"/>
    <mergeCell ref="A1752:L1752"/>
    <mergeCell ref="A1769:L1769"/>
    <mergeCell ref="A1770:A1772"/>
    <mergeCell ref="B1770:B1772"/>
    <mergeCell ref="C1770:C1772"/>
    <mergeCell ref="D1770:D1772"/>
    <mergeCell ref="E1770:E1772"/>
    <mergeCell ref="F1770:F1772"/>
    <mergeCell ref="A1757:F1759"/>
    <mergeCell ref="A1773:F1775"/>
    <mergeCell ref="A1776:F1778"/>
    <mergeCell ref="A1779:F1781"/>
    <mergeCell ref="A1782:C1784"/>
    <mergeCell ref="D1782:D1784"/>
    <mergeCell ref="E1782:E1784"/>
    <mergeCell ref="F1782:F1784"/>
    <mergeCell ref="A1785:F1787"/>
    <mergeCell ref="A1788:F1790"/>
    <mergeCell ref="A1791:F1793"/>
    <mergeCell ref="A1798:L1798"/>
    <mergeCell ref="A1802:F1804"/>
    <mergeCell ref="A1805:F1807"/>
    <mergeCell ref="A1799:A1801"/>
    <mergeCell ref="B1799:B1801"/>
    <mergeCell ref="C1799:C1801"/>
    <mergeCell ref="D1799:D1801"/>
    <mergeCell ref="A1808:F1810"/>
    <mergeCell ref="A1797:L1797"/>
    <mergeCell ref="A1814:A1816"/>
    <mergeCell ref="B1814:B1816"/>
    <mergeCell ref="C1814:C1816"/>
    <mergeCell ref="D1814:D1816"/>
    <mergeCell ref="E1814:E1816"/>
    <mergeCell ref="F1814:F1816"/>
    <mergeCell ref="E1799:E1801"/>
    <mergeCell ref="F1799:F1801"/>
    <mergeCell ref="A1817:F1819"/>
    <mergeCell ref="A1820:F1822"/>
    <mergeCell ref="A1823:F1825"/>
    <mergeCell ref="A1830:A1832"/>
    <mergeCell ref="B1830:B1832"/>
    <mergeCell ref="C1830:C1832"/>
    <mergeCell ref="D1830:D1832"/>
    <mergeCell ref="E1830:E1832"/>
    <mergeCell ref="F1830:F1832"/>
    <mergeCell ref="A1833:F1835"/>
    <mergeCell ref="A1836:F1838"/>
    <mergeCell ref="A1829:L1829"/>
    <mergeCell ref="A1839:C1841"/>
    <mergeCell ref="D1839:D1841"/>
    <mergeCell ref="E1839:E1841"/>
    <mergeCell ref="F1839:F1841"/>
    <mergeCell ref="A1842:F1844"/>
    <mergeCell ref="A1845:F1847"/>
    <mergeCell ref="A1848:F1850"/>
    <mergeCell ref="A1854:C1856"/>
    <mergeCell ref="D1854:D1856"/>
    <mergeCell ref="E1854:E1856"/>
    <mergeCell ref="F1854:F1856"/>
    <mergeCell ref="A1872:F1874"/>
    <mergeCell ref="A1875:F1877"/>
    <mergeCell ref="A1878:F1880"/>
    <mergeCell ref="A1857:F1859"/>
    <mergeCell ref="A1860:F1862"/>
    <mergeCell ref="A1863:F1865"/>
    <mergeCell ref="A1869:C1871"/>
    <mergeCell ref="D1869:D1871"/>
    <mergeCell ref="E1869:E1871"/>
    <mergeCell ref="F1869:F1871"/>
    <mergeCell ref="E1714:E1716"/>
    <mergeCell ref="F1714:F1716"/>
    <mergeCell ref="A1717:F1719"/>
    <mergeCell ref="A1720:F1722"/>
    <mergeCell ref="A1714:A1716"/>
    <mergeCell ref="B1714:B1716"/>
    <mergeCell ref="C1714:C1716"/>
    <mergeCell ref="D1714:D1716"/>
    <mergeCell ref="A120:F122"/>
    <mergeCell ref="A180:F182"/>
    <mergeCell ref="A159:F161"/>
    <mergeCell ref="A168:F170"/>
    <mergeCell ref="A126:F128"/>
    <mergeCell ref="A129:A131"/>
    <mergeCell ref="B129:B131"/>
    <mergeCell ref="C129:C131"/>
    <mergeCell ref="D129:D131"/>
    <mergeCell ref="E129:E131"/>
    <mergeCell ref="A77:F79"/>
    <mergeCell ref="A80:L80"/>
    <mergeCell ref="A81:L81"/>
    <mergeCell ref="A82:C84"/>
    <mergeCell ref="D82:D84"/>
    <mergeCell ref="E82:E84"/>
    <mergeCell ref="F82:F84"/>
    <mergeCell ref="A370:F372"/>
    <mergeCell ref="A418:F420"/>
    <mergeCell ref="A225:F227"/>
    <mergeCell ref="A228:F230"/>
    <mergeCell ref="A257:F259"/>
    <mergeCell ref="A282:F284"/>
    <mergeCell ref="A231:L231"/>
    <mergeCell ref="E261:E263"/>
    <mergeCell ref="F261:F263"/>
    <mergeCell ref="D273:D275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Footer>&amp;CStrona &amp;P z &amp;N</oddFooter>
  </headerFooter>
  <rowBreaks count="53" manualBreakCount="53">
    <brk id="42" max="11" man="1"/>
    <brk id="70" max="11" man="1"/>
    <brk id="93" max="11" man="1"/>
    <brk id="128" max="11" man="1"/>
    <brk id="152" max="11" man="1"/>
    <brk id="191" max="11" man="1"/>
    <brk id="218" max="11" man="1"/>
    <brk id="244" max="11" man="1"/>
    <brk id="299" max="11" man="1"/>
    <brk id="336" max="11" man="1"/>
    <brk id="360" max="11" man="1"/>
    <brk id="393" max="11" man="1"/>
    <brk id="420" max="11" man="1"/>
    <brk id="466" max="11" man="1"/>
    <brk id="492" max="11" man="1"/>
    <brk id="539" max="11" man="1"/>
    <brk id="592" max="11" man="1"/>
    <brk id="628" max="11" man="1"/>
    <brk id="666" max="11" man="1"/>
    <brk id="708" max="11" man="1"/>
    <brk id="735" max="11" man="1"/>
    <brk id="779" max="11" man="1"/>
    <brk id="817" max="11" man="1"/>
    <brk id="843" max="11" man="1"/>
    <brk id="870" max="11" man="1"/>
    <brk id="909" max="11" man="1"/>
    <brk id="956" max="11" man="1"/>
    <brk id="987" max="11" man="1"/>
    <brk id="1014" max="11" man="1"/>
    <brk id="1068" max="11" man="1"/>
    <brk id="1100" max="11" man="1"/>
    <brk id="1145" max="11" man="1"/>
    <brk id="1191" max="11" man="1"/>
    <brk id="1227" max="11" man="1"/>
    <brk id="1251" max="11" man="1"/>
    <brk id="1286" max="11" man="1"/>
    <brk id="1310" max="11" man="1"/>
    <brk id="1339" max="11" man="1"/>
    <brk id="1366" max="11" man="1"/>
    <brk id="1399" max="11" man="1"/>
    <brk id="1441" max="11" man="1"/>
    <brk id="1477" max="11" man="1"/>
    <brk id="1507" max="11" man="1"/>
    <brk id="1558" max="11" man="1"/>
    <brk id="1590" max="11" man="1"/>
    <brk id="1618" max="11" man="1"/>
    <brk id="1670" max="11" man="1"/>
    <brk id="1704" max="11" man="1"/>
    <brk id="1749" max="11" man="1"/>
    <brk id="1768" max="11" man="1"/>
    <brk id="1796" max="11" man="1"/>
    <brk id="1828" max="11" man="1"/>
    <brk id="186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UGM</cp:lastModifiedBy>
  <cp:lastPrinted>2008-09-04T14:33:00Z</cp:lastPrinted>
  <dcterms:created xsi:type="dcterms:W3CDTF">2006-11-13T10:47:23Z</dcterms:created>
  <dcterms:modified xsi:type="dcterms:W3CDTF">2008-11-05T13:33:38Z</dcterms:modified>
  <cp:category/>
  <cp:version/>
  <cp:contentType/>
  <cp:contentStatus/>
</cp:coreProperties>
</file>