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projekt" sheetId="1" r:id="rId1"/>
  </sheets>
  <definedNames>
    <definedName name="_xlnm.Print_Titles" localSheetId="0">'projekt'!$9:$12</definedName>
  </definedNames>
  <calcPr fullCalcOnLoad="1"/>
</workbook>
</file>

<file path=xl/sharedStrings.xml><?xml version="1.0" encoding="utf-8"?>
<sst xmlns="http://schemas.openxmlformats.org/spreadsheetml/2006/main" count="168" uniqueCount="120">
  <si>
    <t>podatek od nieruchomości od osób fizycznych</t>
  </si>
  <si>
    <t>podatek rolny od osób fizycznych</t>
  </si>
  <si>
    <t>podatek od środków transportowych od osób fizycznych</t>
  </si>
  <si>
    <t>wpływy z opłaty targowej</t>
  </si>
  <si>
    <t>Dochody ogółem</t>
  </si>
  <si>
    <t>podatek leśny od osób fizycznych</t>
  </si>
  <si>
    <t>Lp.</t>
  </si>
  <si>
    <t>wpływy z usług  - za pobór wody</t>
  </si>
  <si>
    <t>wpływy z usług  - za zrzut ścieków</t>
  </si>
  <si>
    <t>dochody jst związane z realizacją zadań z zakresu adm.rządowej oraz innych zadań zleconych ustawami (wydawanie dowodów osobistych)</t>
  </si>
  <si>
    <t>odsetki za nieterminowe wpłaty z tytułu podatków i opłat</t>
  </si>
  <si>
    <t>pozostałe odsetki-odsetki od środków na rach.bankowych</t>
  </si>
  <si>
    <t xml:space="preserve">podatek od czynności cywilnoprawnych  od osób prawnych  </t>
  </si>
  <si>
    <t>Autopoprawki Wójta Gminy</t>
  </si>
  <si>
    <t>Plan dochodów na  2005 rok</t>
  </si>
  <si>
    <t xml:space="preserve">podatek od nieruchomości od osób prawnych </t>
  </si>
  <si>
    <t xml:space="preserve">podatek od środków transportowych od osób prawnych </t>
  </si>
  <si>
    <t>wpływy z usług-odpłatność za udział w imprezach kulturalnych</t>
  </si>
  <si>
    <t>podatek rolny od osób  prawnych</t>
  </si>
  <si>
    <t>podatek leśny od osób  prawnych</t>
  </si>
  <si>
    <t>wpływy z usług - czynsze mieszkaniowe</t>
  </si>
  <si>
    <t>wpływy z usług - usługi opiekuńcze</t>
  </si>
  <si>
    <t>Plan dochodów na 2006 rok</t>
  </si>
  <si>
    <t>dotacje celowe otrzymane z gminy na zadania bieżące realiz na podstawie porozumień między jst - refundacja kosztów przez inne gminy za pobyt dzieci w przedszk. na terenie naszej gminy</t>
  </si>
  <si>
    <t>Zmniejszenie</t>
  </si>
  <si>
    <t>zwiększenie</t>
  </si>
  <si>
    <t xml:space="preserve">Przewidywane wykonanie  dochodów  2006 rok  </t>
  </si>
  <si>
    <t xml:space="preserve">% </t>
  </si>
  <si>
    <t>wpływy z opłat za wydawanie zezwoleń na sprzedaż alkoholu</t>
  </si>
  <si>
    <t>wpływy z innych lokalnych opłat pobieranych przez jst na podstawie odrębnych ustaw - opłaty za zajęcie pasa drogowego</t>
  </si>
  <si>
    <t>wpływy z opłaty skarbowej</t>
  </si>
  <si>
    <t>wpływ z innych lokalnych opłat pobieranych przez jst na podstawie odrębnych ustaw - z tytułu wzrostu nieruchomości z zw.z uchw.miejscowych  planów zagospodarowania przestrzennego</t>
  </si>
  <si>
    <t>Ogółem</t>
  </si>
  <si>
    <t>w tym:</t>
  </si>
  <si>
    <t xml:space="preserve">bieżące </t>
  </si>
  <si>
    <t>majątkowe</t>
  </si>
  <si>
    <t>Dział</t>
  </si>
  <si>
    <t>Rozdział</t>
  </si>
  <si>
    <t>Dział 010 Rolnictwo i łowiectwo</t>
  </si>
  <si>
    <t>Dział 700 Gospodarka mieszkaniowa</t>
  </si>
  <si>
    <t>Dział 750 Administracja publiczna</t>
  </si>
  <si>
    <t>010</t>
  </si>
  <si>
    <t>01010</t>
  </si>
  <si>
    <t>0830</t>
  </si>
  <si>
    <t>0470</t>
  </si>
  <si>
    <t>0490</t>
  </si>
  <si>
    <t>0750</t>
  </si>
  <si>
    <t>0760</t>
  </si>
  <si>
    <t>0970</t>
  </si>
  <si>
    <t>0350</t>
  </si>
  <si>
    <t>0310</t>
  </si>
  <si>
    <t>0320</t>
  </si>
  <si>
    <t>0330</t>
  </si>
  <si>
    <t>0340</t>
  </si>
  <si>
    <t>0500</t>
  </si>
  <si>
    <t>2680</t>
  </si>
  <si>
    <t>0360</t>
  </si>
  <si>
    <t>0910</t>
  </si>
  <si>
    <t>0430</t>
  </si>
  <si>
    <t>0410</t>
  </si>
  <si>
    <t>0480</t>
  </si>
  <si>
    <t>0010</t>
  </si>
  <si>
    <t>0020</t>
  </si>
  <si>
    <t>0920</t>
  </si>
  <si>
    <t>2310</t>
  </si>
  <si>
    <t>2030</t>
  </si>
  <si>
    <t>2010</t>
  </si>
  <si>
    <t>Dział 801 Oświata i wychowanie</t>
  </si>
  <si>
    <t>pozostałe odsetki - odsetki od środków na rachunkach bankowych</t>
  </si>
  <si>
    <t>Dział 751 Urzędy naczelnych organów władzy państwowej,kontroli i ochrony prawa oraz sądownictwa</t>
  </si>
  <si>
    <t>Dział 754 Bezpieczeństwo publiczne i ochrona przeciwpożarowa</t>
  </si>
  <si>
    <t>Dział 756 Dochody od osób prawnych,od osób fizycznych i od innych jednostek nieposiadających osobowości prawnej oraz wydatki związane z ich poborem</t>
  </si>
  <si>
    <t>Dział 758 Różne rozliczenia</t>
  </si>
  <si>
    <t>Dział 921 Kultura i ochrona dziedzictwa narodowego</t>
  </si>
  <si>
    <t>wpływy z różnych dochodów (wpływy z tyt. wynagrodzenia dla płatnika z tyt. wykonywania zadań określonych przepisami prawa)</t>
  </si>
  <si>
    <t>subwencja ogólna z budżetu państwa-część oświatowa dla jednostek samorządu terytorialnego</t>
  </si>
  <si>
    <t>wpływy z usług - opłata stała za przedszkole</t>
  </si>
  <si>
    <t>Dział 852 Pomoc społeczna</t>
  </si>
  <si>
    <t>Źródło dochodów</t>
  </si>
  <si>
    <t>§</t>
  </si>
  <si>
    <t>rekompensaty utraconych dochodów w podatkach i opłatach lokalnych (dotacja z funduszy celowych PFRON)</t>
  </si>
  <si>
    <t>Planowane dochody  po zmianach 2008 rok</t>
  </si>
  <si>
    <t>Wykonanie dochodów za 2008 rok</t>
  </si>
  <si>
    <t xml:space="preserve">                                                                                    (dane w zł)</t>
  </si>
  <si>
    <t>0690</t>
  </si>
  <si>
    <t>odsetki za nieterminowe wpłaty z tytułu czynsze mieszkaniowe</t>
  </si>
  <si>
    <t xml:space="preserve">Dochody budżetu gminy na 2009  rok  </t>
  </si>
  <si>
    <t>przewidywane wykonanie dochodów za 2008 rok</t>
  </si>
  <si>
    <t>Planowane dochody na 2009 rok</t>
  </si>
  <si>
    <t>wpływy z różnych opłat -duplikaty legitymacji i świadectw</t>
  </si>
  <si>
    <t>Dział 854 Edukacyjna opieka wychowawcza</t>
  </si>
  <si>
    <t>0450</t>
  </si>
  <si>
    <t>wpływy z opłaty administracyjnej za czynności urzędowe - materiały przetargowe</t>
  </si>
  <si>
    <t>091</t>
  </si>
  <si>
    <t xml:space="preserve">dochody z najmu i dzierżawy składników majątkowych skarbu państwa, jst lub innych jednostek zaliczonych do sektora finansów publicznych oraz innych umów o podobnym charakterze </t>
  </si>
  <si>
    <t xml:space="preserve">wpływy z innych lokalnych opłat pobieranych przez jst na podstawie odrębnych ustaw (z tyt. opłaty adiacenckiej związanej  z podziałem nieruchomości i wzrostu wartości nieruch spowodowanej budową urz. infrastr.techn. - sieć wodoc. i kanal.)  </t>
  </si>
  <si>
    <t xml:space="preserve">                                                              Załącznik Nr 1 </t>
  </si>
  <si>
    <t xml:space="preserve">                                                             Rady Gminy Michałowice</t>
  </si>
  <si>
    <t>wpływy z różnych opłat - wpłaty za duplikaty legitymacji i świadectw szkolnych</t>
  </si>
  <si>
    <t xml:space="preserve"> podatek dochodowy od osób fizycznych - udział we wpływach (PIT)</t>
  </si>
  <si>
    <t xml:space="preserve"> podatek dochodowy od osób prawnych - udział we wpływach (CIT)</t>
  </si>
  <si>
    <t>wpływy z tytułu przekształcenia prawa użytkowania wieczystego przysługującego osobom fizycznym w prawo własności</t>
  </si>
  <si>
    <t>wpływy z opłaty za zarząd, użytkowanie i użytkowanie wieczyste nieruchomości</t>
  </si>
  <si>
    <t>wpływy z różnych opłat - wpłaty rodziców na zakup biletów lotniczych wymiana polsko-włoska</t>
  </si>
  <si>
    <t xml:space="preserve">                                                              do Uchwały Nr _______</t>
  </si>
  <si>
    <t xml:space="preserve">                                                             z dnia ______________</t>
  </si>
  <si>
    <t>(dane w zł)</t>
  </si>
  <si>
    <t>podatek od dziuałalności gospodarczej osoby fizyczne , opłacany w formie karty podatkowej</t>
  </si>
  <si>
    <t xml:space="preserve">podatek od spadków i darowizn </t>
  </si>
  <si>
    <t xml:space="preserve">podatek od czynności cywilnoprawnych </t>
  </si>
  <si>
    <t>wpływy z innych lokalnych opłat pobieranych przez jst na podstawie odrębnych ustaw -wpis do ewidencji działalności gospodarczej</t>
  </si>
  <si>
    <t>dotacje celowe otrzymane z budżetu państwa na realizację zadań bieżących z zakresu administracji rządowej oraz innych zadań zleconych gminie (związkom gmin) ustawami</t>
  </si>
  <si>
    <t>dotacje celowe otrzymane z budżetu państwa na realizację zadań bieżących z zakresu administracji rządowej oraz innych zadań zleconych gminie (związkom gmin) ustawami (aktualizacja stałego rejestru wyborców)</t>
  </si>
  <si>
    <t>dotacje celowe otrzymane z budżetu państwa na realizację zadań bieżących z zakresu administracji rządowej oraz innych zadań zleconych gminie (związkom gmin) ustawami (obrony cywilnej)</t>
  </si>
  <si>
    <t>dotacje celowe otrzymane z budżetu państwa na realizację zadań bieżących z zakresu administracji rządowej  oraz innych zadań zleconych gminie (związkom gmin) ustawami (pomocy społecznej - świadczenia rodzinne)</t>
  </si>
  <si>
    <t>dotacje celowe otrzymane z budżetu państwa na realizację zadań bieżących z zakresu administracji rządowej oraz innych zadań zleconych gminie (związkom gmin) ustawami  (pomocy społecznej- składki na ubezp.zdrowotne)</t>
  </si>
  <si>
    <t>dotacje celowe otrzymane z budżetu państwa na realizację zadań bieżących z zakresu administracji rządowej  oraz innych zadań zleconych gminie (związkom gmin) ustawami (pomocy społecznej -  zasiłki i pomoc w naturze)</t>
  </si>
  <si>
    <t>dotacje celowe otrzymane z budżetu państwa na realizację  własnych zadań bieżących gmin - z zakresu pomocy społecznej- zasiłki i pomoc w naturze</t>
  </si>
  <si>
    <t>dotacje celowe otrzymane z budżetu państwa na realizację własnych zadań bieżących gmin - z zakresu pomocy społecznej- działalność ośrodka pomocy społecznej</t>
  </si>
  <si>
    <t xml:space="preserve">dotacje celowe otrzymane z budżetu państwa na realizację  własnych zadań bieżących gmin - z zakresu pomocy społecznej- dożywianie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</si>
</sst>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4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Arial CE"/>
      <family val="0"/>
    </font>
    <font>
      <b/>
      <i/>
      <sz val="10"/>
      <name val="Times New Roman"/>
      <family val="1"/>
    </font>
    <font>
      <b/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3" fontId="2" fillId="0" borderId="11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 vertical="top"/>
    </xf>
    <xf numFmtId="3" fontId="2" fillId="0" borderId="10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top"/>
    </xf>
    <xf numFmtId="3" fontId="6" fillId="0" borderId="10" xfId="0" applyNumberFormat="1" applyFont="1" applyBorder="1" applyAlignment="1">
      <alignment vertical="top"/>
    </xf>
    <xf numFmtId="3" fontId="1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left"/>
    </xf>
    <xf numFmtId="3" fontId="2" fillId="0" borderId="12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169" fontId="1" fillId="0" borderId="11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top" wrapText="1"/>
    </xf>
    <xf numFmtId="0" fontId="9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vertical="top"/>
    </xf>
    <xf numFmtId="3" fontId="2" fillId="0" borderId="14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169" fontId="1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169" fontId="1" fillId="0" borderId="17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169" fontId="1" fillId="0" borderId="16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9" fillId="0" borderId="16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14" xfId="0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9" fillId="0" borderId="13" xfId="0" applyFont="1" applyBorder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69"/>
  <sheetViews>
    <sheetView tabSelected="1" zoomScalePageLayoutView="0" workbookViewId="0" topLeftCell="A1">
      <selection activeCell="V49" sqref="V49"/>
    </sheetView>
  </sheetViews>
  <sheetFormatPr defaultColWidth="9.00390625" defaultRowHeight="12.75"/>
  <cols>
    <col min="1" max="1" width="5.375" style="6" customWidth="1"/>
    <col min="2" max="2" width="6.625" style="6" customWidth="1"/>
    <col min="3" max="4" width="8.375" style="6" customWidth="1"/>
    <col min="5" max="5" width="59.625" style="6" customWidth="1"/>
    <col min="6" max="6" width="9.25390625" style="6" hidden="1" customWidth="1"/>
    <col min="7" max="8" width="11.625" style="6" hidden="1" customWidth="1"/>
    <col min="9" max="9" width="10.125" style="6" hidden="1" customWidth="1"/>
    <col min="10" max="10" width="10.00390625" style="6" hidden="1" customWidth="1"/>
    <col min="11" max="11" width="11.625" style="6" hidden="1" customWidth="1"/>
    <col min="12" max="12" width="13.375" style="6" hidden="1" customWidth="1"/>
    <col min="13" max="15" width="11.625" style="6" customWidth="1"/>
    <col min="16" max="18" width="12.75390625" style="6" hidden="1" customWidth="1"/>
    <col min="19" max="19" width="11.625" style="6" hidden="1" customWidth="1"/>
    <col min="20" max="20" width="16.75390625" style="6" hidden="1" customWidth="1"/>
    <col min="21" max="16384" width="9.125" style="6" customWidth="1"/>
  </cols>
  <sheetData>
    <row r="2" spans="5:13" ht="12.75">
      <c r="E2" s="77" t="s">
        <v>96</v>
      </c>
      <c r="F2" s="77"/>
      <c r="G2" s="77"/>
      <c r="H2" s="77"/>
      <c r="I2" s="77"/>
      <c r="J2" s="77"/>
      <c r="K2" s="77"/>
      <c r="L2" s="77"/>
      <c r="M2" s="77"/>
    </row>
    <row r="3" spans="5:13" ht="12.75">
      <c r="E3" s="77" t="s">
        <v>104</v>
      </c>
      <c r="F3" s="77"/>
      <c r="G3" s="77"/>
      <c r="H3" s="77"/>
      <c r="I3" s="77"/>
      <c r="J3" s="77"/>
      <c r="K3" s="77"/>
      <c r="L3" s="77"/>
      <c r="M3" s="77"/>
    </row>
    <row r="4" spans="5:13" ht="12.75">
      <c r="E4" s="77" t="s">
        <v>97</v>
      </c>
      <c r="F4" s="77"/>
      <c r="G4" s="77"/>
      <c r="H4" s="77"/>
      <c r="I4" s="77"/>
      <c r="J4" s="77"/>
      <c r="K4" s="77"/>
      <c r="L4" s="77"/>
      <c r="M4" s="77"/>
    </row>
    <row r="5" spans="5:13" ht="12.75">
      <c r="E5" s="77" t="s">
        <v>105</v>
      </c>
      <c r="F5" s="77"/>
      <c r="G5" s="77"/>
      <c r="H5" s="77"/>
      <c r="I5" s="77"/>
      <c r="J5" s="77"/>
      <c r="K5" s="77"/>
      <c r="L5" s="77"/>
      <c r="M5" s="77"/>
    </row>
    <row r="7" spans="1:22" ht="14.25">
      <c r="A7" s="36"/>
      <c r="B7" s="36"/>
      <c r="C7" s="36"/>
      <c r="D7" s="107" t="s">
        <v>86</v>
      </c>
      <c r="E7" s="107"/>
      <c r="F7" s="108"/>
      <c r="G7" s="108"/>
      <c r="H7" s="108"/>
      <c r="I7" s="3"/>
      <c r="J7" s="3"/>
      <c r="R7" s="4" t="s">
        <v>83</v>
      </c>
      <c r="S7" s="3"/>
      <c r="T7" s="1"/>
      <c r="U7" s="1"/>
      <c r="V7" s="2"/>
    </row>
    <row r="8" spans="1:22" ht="11.25" customHeight="1">
      <c r="A8" s="36"/>
      <c r="B8" s="36"/>
      <c r="C8" s="36"/>
      <c r="D8" s="78"/>
      <c r="E8" s="78"/>
      <c r="F8" s="79"/>
      <c r="G8" s="79"/>
      <c r="H8" s="79"/>
      <c r="I8" s="3"/>
      <c r="J8" s="3"/>
      <c r="N8" s="6" t="s">
        <v>106</v>
      </c>
      <c r="R8" s="4"/>
      <c r="S8" s="3"/>
      <c r="T8" s="1"/>
      <c r="U8" s="1"/>
      <c r="V8" s="2"/>
    </row>
    <row r="9" spans="1:22" ht="19.5" customHeight="1">
      <c r="A9" s="113" t="s">
        <v>6</v>
      </c>
      <c r="B9" s="113" t="s">
        <v>36</v>
      </c>
      <c r="C9" s="113" t="s">
        <v>37</v>
      </c>
      <c r="D9" s="121" t="s">
        <v>79</v>
      </c>
      <c r="E9" s="113" t="s">
        <v>78</v>
      </c>
      <c r="F9" s="27"/>
      <c r="G9" s="27"/>
      <c r="H9" s="27"/>
      <c r="I9" s="28"/>
      <c r="J9" s="28"/>
      <c r="K9" s="26"/>
      <c r="L9" s="102" t="s">
        <v>87</v>
      </c>
      <c r="M9" s="99" t="s">
        <v>88</v>
      </c>
      <c r="N9" s="100"/>
      <c r="O9" s="101"/>
      <c r="P9" s="118" t="s">
        <v>81</v>
      </c>
      <c r="Q9" s="119"/>
      <c r="R9" s="120"/>
      <c r="S9" s="3"/>
      <c r="T9" s="102" t="s">
        <v>82</v>
      </c>
      <c r="U9" s="1"/>
      <c r="V9" s="2"/>
    </row>
    <row r="10" spans="1:22" ht="18.75" customHeight="1">
      <c r="A10" s="117"/>
      <c r="B10" s="114"/>
      <c r="C10" s="114"/>
      <c r="D10" s="122"/>
      <c r="E10" s="117"/>
      <c r="F10" s="27"/>
      <c r="G10" s="27"/>
      <c r="H10" s="27"/>
      <c r="I10" s="28"/>
      <c r="J10" s="28"/>
      <c r="K10" s="26"/>
      <c r="L10" s="103"/>
      <c r="M10" s="123" t="s">
        <v>32</v>
      </c>
      <c r="N10" s="99" t="s">
        <v>33</v>
      </c>
      <c r="O10" s="127"/>
      <c r="P10" s="123" t="s">
        <v>32</v>
      </c>
      <c r="Q10" s="125" t="s">
        <v>33</v>
      </c>
      <c r="R10" s="126"/>
      <c r="S10" s="3"/>
      <c r="T10" s="103"/>
      <c r="U10" s="1"/>
      <c r="V10" s="2"/>
    </row>
    <row r="11" spans="1:20" ht="12.75" customHeight="1">
      <c r="A11" s="115"/>
      <c r="B11" s="115"/>
      <c r="C11" s="115"/>
      <c r="D11" s="115"/>
      <c r="E11" s="115"/>
      <c r="F11" s="29" t="s">
        <v>14</v>
      </c>
      <c r="G11" s="8" t="s">
        <v>13</v>
      </c>
      <c r="H11" s="7" t="s">
        <v>22</v>
      </c>
      <c r="I11" s="8" t="s">
        <v>24</v>
      </c>
      <c r="J11" s="8" t="s">
        <v>25</v>
      </c>
      <c r="K11" s="7" t="s">
        <v>26</v>
      </c>
      <c r="L11" s="104"/>
      <c r="M11" s="128"/>
      <c r="N11" s="7" t="s">
        <v>34</v>
      </c>
      <c r="O11" s="7" t="s">
        <v>35</v>
      </c>
      <c r="P11" s="124"/>
      <c r="Q11" s="7" t="s">
        <v>34</v>
      </c>
      <c r="R11" s="7" t="s">
        <v>35</v>
      </c>
      <c r="S11" s="8" t="s">
        <v>27</v>
      </c>
      <c r="T11" s="104"/>
    </row>
    <row r="12" spans="1:20" ht="12.75">
      <c r="A12" s="5">
        <v>1</v>
      </c>
      <c r="B12" s="5">
        <v>2</v>
      </c>
      <c r="C12" s="5">
        <v>3</v>
      </c>
      <c r="D12" s="9">
        <v>4</v>
      </c>
      <c r="E12" s="9">
        <v>5</v>
      </c>
      <c r="F12" s="10">
        <v>5</v>
      </c>
      <c r="G12" s="10"/>
      <c r="H12" s="5">
        <v>4</v>
      </c>
      <c r="I12" s="10"/>
      <c r="J12" s="10"/>
      <c r="K12" s="5"/>
      <c r="L12" s="5"/>
      <c r="M12" s="5">
        <v>6</v>
      </c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42"/>
      <c r="T12" s="5">
        <v>12</v>
      </c>
    </row>
    <row r="13" spans="1:20" ht="19.5" customHeight="1">
      <c r="A13" s="25">
        <v>1</v>
      </c>
      <c r="B13" s="35" t="s">
        <v>41</v>
      </c>
      <c r="C13" s="34" t="s">
        <v>42</v>
      </c>
      <c r="D13" s="34" t="s">
        <v>43</v>
      </c>
      <c r="E13" s="13" t="s">
        <v>7</v>
      </c>
      <c r="F13" s="14">
        <v>1500000</v>
      </c>
      <c r="G13" s="14"/>
      <c r="H13" s="16">
        <v>1200000</v>
      </c>
      <c r="I13" s="14"/>
      <c r="J13" s="14"/>
      <c r="K13" s="16">
        <f>SUM(H13-I13+J13)</f>
        <v>1200000</v>
      </c>
      <c r="L13" s="44">
        <v>701322.02</v>
      </c>
      <c r="M13" s="59">
        <f>SUM(N13+O13)</f>
        <v>1323000</v>
      </c>
      <c r="N13" s="60">
        <v>1323000</v>
      </c>
      <c r="O13" s="31"/>
      <c r="P13" s="59">
        <f>SUM(Q13+R13)</f>
        <v>1070000</v>
      </c>
      <c r="Q13" s="60">
        <v>1070000</v>
      </c>
      <c r="R13" s="31">
        <v>0</v>
      </c>
      <c r="S13" s="42"/>
      <c r="T13" s="61">
        <v>298374.22</v>
      </c>
    </row>
    <row r="14" spans="1:20" ht="18.75" customHeight="1">
      <c r="A14" s="25">
        <v>2</v>
      </c>
      <c r="B14" s="35" t="s">
        <v>41</v>
      </c>
      <c r="C14" s="34" t="s">
        <v>42</v>
      </c>
      <c r="D14" s="34" t="s">
        <v>43</v>
      </c>
      <c r="E14" s="13" t="s">
        <v>8</v>
      </c>
      <c r="F14" s="14">
        <v>800000</v>
      </c>
      <c r="G14" s="14"/>
      <c r="H14" s="16">
        <v>1000000</v>
      </c>
      <c r="I14" s="14"/>
      <c r="J14" s="14"/>
      <c r="K14" s="16">
        <f>SUM(H14-I14+J14)</f>
        <v>1000000</v>
      </c>
      <c r="L14" s="44">
        <v>645334.96</v>
      </c>
      <c r="M14" s="59">
        <f>SUM(N14+O14)</f>
        <v>1724000</v>
      </c>
      <c r="N14" s="60">
        <v>1724000</v>
      </c>
      <c r="O14" s="31"/>
      <c r="P14" s="59">
        <f aca="true" t="shared" si="0" ref="P14:P87">SUM(Q14+R14)</f>
        <v>1300000</v>
      </c>
      <c r="Q14" s="60">
        <v>1300000</v>
      </c>
      <c r="R14" s="31">
        <v>0</v>
      </c>
      <c r="S14" s="42"/>
      <c r="T14" s="61">
        <v>327159.45</v>
      </c>
    </row>
    <row r="15" spans="1:20" ht="13.5">
      <c r="A15" s="95" t="s">
        <v>38</v>
      </c>
      <c r="B15" s="96"/>
      <c r="C15" s="96"/>
      <c r="D15" s="97"/>
      <c r="E15" s="98"/>
      <c r="F15" s="37"/>
      <c r="G15" s="37"/>
      <c r="H15" s="38"/>
      <c r="I15" s="39"/>
      <c r="J15" s="39"/>
      <c r="K15" s="38"/>
      <c r="L15" s="45">
        <f aca="true" t="shared" si="1" ref="L15:R15">SUM(L13:L14)</f>
        <v>1346656.98</v>
      </c>
      <c r="M15" s="62">
        <f t="shared" si="1"/>
        <v>3047000</v>
      </c>
      <c r="N15" s="40">
        <f t="shared" si="1"/>
        <v>3047000</v>
      </c>
      <c r="O15" s="40">
        <f t="shared" si="1"/>
        <v>0</v>
      </c>
      <c r="P15" s="62">
        <f t="shared" si="1"/>
        <v>2370000</v>
      </c>
      <c r="Q15" s="40">
        <f t="shared" si="1"/>
        <v>2370000</v>
      </c>
      <c r="R15" s="40">
        <f t="shared" si="1"/>
        <v>0</v>
      </c>
      <c r="S15" s="42"/>
      <c r="T15" s="63">
        <f>SUM(T13:T14)</f>
        <v>625533.6699999999</v>
      </c>
    </row>
    <row r="16" spans="1:20" ht="20.25" customHeight="1">
      <c r="A16" s="25">
        <v>1</v>
      </c>
      <c r="B16" s="41">
        <v>700</v>
      </c>
      <c r="C16" s="25">
        <v>70004</v>
      </c>
      <c r="D16" s="34" t="s">
        <v>43</v>
      </c>
      <c r="E16" s="80" t="s">
        <v>20</v>
      </c>
      <c r="F16" s="30"/>
      <c r="G16" s="30"/>
      <c r="H16" s="5"/>
      <c r="I16" s="10"/>
      <c r="J16" s="10"/>
      <c r="K16" s="5"/>
      <c r="L16" s="44">
        <v>4147.93</v>
      </c>
      <c r="M16" s="19">
        <f>SUM(N16+O16)</f>
        <v>6000</v>
      </c>
      <c r="N16" s="86">
        <v>6000</v>
      </c>
      <c r="O16" s="25"/>
      <c r="P16" s="64">
        <f t="shared" si="0"/>
        <v>6000</v>
      </c>
      <c r="Q16" s="31">
        <v>6000</v>
      </c>
      <c r="R16" s="5"/>
      <c r="S16" s="42"/>
      <c r="T16" s="61">
        <v>2883.62</v>
      </c>
    </row>
    <row r="17" spans="1:21" ht="25.5">
      <c r="A17" s="25">
        <v>2</v>
      </c>
      <c r="B17" s="41">
        <v>700</v>
      </c>
      <c r="C17" s="25">
        <v>70005</v>
      </c>
      <c r="D17" s="34" t="s">
        <v>44</v>
      </c>
      <c r="E17" s="80" t="s">
        <v>102</v>
      </c>
      <c r="F17" s="30"/>
      <c r="G17" s="30"/>
      <c r="H17" s="5"/>
      <c r="I17" s="10"/>
      <c r="J17" s="10"/>
      <c r="K17" s="5"/>
      <c r="L17" s="44">
        <v>214255.3</v>
      </c>
      <c r="M17" s="19">
        <f>SUM(N17+O17)</f>
        <v>209697</v>
      </c>
      <c r="N17" s="16">
        <v>209697</v>
      </c>
      <c r="O17" s="25"/>
      <c r="P17" s="64">
        <f t="shared" si="0"/>
        <v>160000</v>
      </c>
      <c r="Q17" s="65">
        <v>160000</v>
      </c>
      <c r="R17" s="5"/>
      <c r="S17" s="42"/>
      <c r="T17" s="61">
        <v>188950.87</v>
      </c>
      <c r="U17" s="32"/>
    </row>
    <row r="18" spans="1:20" ht="57" customHeight="1">
      <c r="A18" s="25">
        <v>3</v>
      </c>
      <c r="B18" s="41">
        <v>700</v>
      </c>
      <c r="C18" s="25">
        <v>70005</v>
      </c>
      <c r="D18" s="34" t="s">
        <v>45</v>
      </c>
      <c r="E18" s="80" t="s">
        <v>95</v>
      </c>
      <c r="F18" s="30"/>
      <c r="G18" s="30"/>
      <c r="H18" s="5"/>
      <c r="I18" s="10"/>
      <c r="J18" s="10"/>
      <c r="K18" s="5"/>
      <c r="L18" s="44">
        <v>3950</v>
      </c>
      <c r="M18" s="19">
        <f>SUM(N18+O18)</f>
        <v>295000</v>
      </c>
      <c r="N18" s="16">
        <v>295000</v>
      </c>
      <c r="O18" s="25"/>
      <c r="P18" s="64">
        <f t="shared" si="0"/>
        <v>820000</v>
      </c>
      <c r="Q18" s="65">
        <f>295000+525000</f>
        <v>820000</v>
      </c>
      <c r="R18" s="5"/>
      <c r="S18" s="42"/>
      <c r="T18" s="61">
        <v>2950</v>
      </c>
    </row>
    <row r="19" spans="1:20" ht="45" customHeight="1">
      <c r="A19" s="25">
        <v>4</v>
      </c>
      <c r="B19" s="41">
        <v>700</v>
      </c>
      <c r="C19" s="25">
        <v>70005</v>
      </c>
      <c r="D19" s="34" t="s">
        <v>46</v>
      </c>
      <c r="E19" s="80" t="s">
        <v>94</v>
      </c>
      <c r="F19" s="30"/>
      <c r="G19" s="30"/>
      <c r="H19" s="5"/>
      <c r="I19" s="10"/>
      <c r="J19" s="10"/>
      <c r="K19" s="5"/>
      <c r="L19" s="44">
        <v>267372.41</v>
      </c>
      <c r="M19" s="19">
        <f>SUM(N19+O19)</f>
        <v>479557</v>
      </c>
      <c r="N19" s="16">
        <v>479557</v>
      </c>
      <c r="O19" s="25"/>
      <c r="P19" s="64">
        <f t="shared" si="0"/>
        <v>410000</v>
      </c>
      <c r="Q19" s="65">
        <v>410000</v>
      </c>
      <c r="R19" s="5"/>
      <c r="S19" s="42"/>
      <c r="T19" s="61">
        <v>180020.69</v>
      </c>
    </row>
    <row r="20" spans="1:20" ht="30.75" customHeight="1">
      <c r="A20" s="25">
        <v>5</v>
      </c>
      <c r="B20" s="41">
        <v>700</v>
      </c>
      <c r="C20" s="25">
        <v>70005</v>
      </c>
      <c r="D20" s="34" t="s">
        <v>47</v>
      </c>
      <c r="E20" s="80" t="s">
        <v>101</v>
      </c>
      <c r="F20" s="14"/>
      <c r="G20" s="14"/>
      <c r="H20" s="15"/>
      <c r="I20" s="14"/>
      <c r="J20" s="14"/>
      <c r="K20" s="15"/>
      <c r="L20" s="44">
        <v>94831.48</v>
      </c>
      <c r="M20" s="19">
        <f>SUM(N20+O20)</f>
        <v>14180</v>
      </c>
      <c r="N20" s="16"/>
      <c r="O20" s="16">
        <v>14180</v>
      </c>
      <c r="P20" s="64">
        <f t="shared" si="0"/>
        <v>41500</v>
      </c>
      <c r="Q20" s="65"/>
      <c r="R20" s="65">
        <v>41500</v>
      </c>
      <c r="S20" s="42"/>
      <c r="T20" s="61">
        <v>45187.68</v>
      </c>
    </row>
    <row r="21" spans="1:20" ht="13.5">
      <c r="A21" s="95" t="s">
        <v>39</v>
      </c>
      <c r="B21" s="96"/>
      <c r="C21" s="96"/>
      <c r="D21" s="97"/>
      <c r="E21" s="98"/>
      <c r="F21" s="33"/>
      <c r="G21" s="33"/>
      <c r="H21" s="15"/>
      <c r="I21" s="14"/>
      <c r="J21" s="14"/>
      <c r="K21" s="15"/>
      <c r="L21" s="45">
        <f aca="true" t="shared" si="2" ref="L21:R21">SUM(L16:L20)</f>
        <v>584557.12</v>
      </c>
      <c r="M21" s="62">
        <f t="shared" si="2"/>
        <v>1004434</v>
      </c>
      <c r="N21" s="66">
        <f t="shared" si="2"/>
        <v>990254</v>
      </c>
      <c r="O21" s="66">
        <f t="shared" si="2"/>
        <v>14180</v>
      </c>
      <c r="P21" s="62">
        <f t="shared" si="2"/>
        <v>1437500</v>
      </c>
      <c r="Q21" s="66">
        <f t="shared" si="2"/>
        <v>1396000</v>
      </c>
      <c r="R21" s="66">
        <f t="shared" si="2"/>
        <v>41500</v>
      </c>
      <c r="S21" s="42"/>
      <c r="T21" s="63">
        <f>SUM(T16:T20)</f>
        <v>419992.86</v>
      </c>
    </row>
    <row r="22" spans="1:20" ht="27" customHeight="1">
      <c r="A22" s="25">
        <v>1</v>
      </c>
      <c r="B22" s="41">
        <v>750</v>
      </c>
      <c r="C22" s="25">
        <v>75011</v>
      </c>
      <c r="D22" s="25">
        <v>2360</v>
      </c>
      <c r="E22" s="13" t="s">
        <v>9</v>
      </c>
      <c r="F22" s="30"/>
      <c r="G22" s="30"/>
      <c r="H22" s="5"/>
      <c r="I22" s="10"/>
      <c r="J22" s="10"/>
      <c r="K22" s="5"/>
      <c r="L22" s="44">
        <v>1317.34</v>
      </c>
      <c r="M22" s="64">
        <f>SUM(N22+O22)</f>
        <v>2438</v>
      </c>
      <c r="N22" s="65">
        <v>2438</v>
      </c>
      <c r="O22" s="5"/>
      <c r="P22" s="64">
        <f t="shared" si="0"/>
        <v>7914</v>
      </c>
      <c r="Q22" s="65">
        <v>7914</v>
      </c>
      <c r="R22" s="5"/>
      <c r="S22" s="42"/>
      <c r="T22" s="61">
        <v>990.26</v>
      </c>
    </row>
    <row r="23" spans="1:20" ht="38.25" customHeight="1">
      <c r="A23" s="25">
        <v>2</v>
      </c>
      <c r="B23" s="41">
        <v>750</v>
      </c>
      <c r="C23" s="25">
        <v>75011</v>
      </c>
      <c r="D23" s="25">
        <v>2010</v>
      </c>
      <c r="E23" s="13" t="s">
        <v>111</v>
      </c>
      <c r="F23" s="14">
        <v>75144</v>
      </c>
      <c r="G23" s="14">
        <v>0</v>
      </c>
      <c r="H23" s="15">
        <v>76271</v>
      </c>
      <c r="I23" s="14"/>
      <c r="J23" s="14"/>
      <c r="K23" s="15">
        <f>SUM(H23-I23+J23)</f>
        <v>76271</v>
      </c>
      <c r="L23" s="44">
        <v>60200</v>
      </c>
      <c r="M23" s="64">
        <f>SUM(N23+O23)</f>
        <v>81312</v>
      </c>
      <c r="N23" s="65">
        <v>81312</v>
      </c>
      <c r="O23" s="65"/>
      <c r="P23" s="64">
        <f t="shared" si="0"/>
        <v>78260</v>
      </c>
      <c r="Q23" s="65">
        <v>78260</v>
      </c>
      <c r="R23" s="65"/>
      <c r="S23" s="42"/>
      <c r="T23" s="61">
        <v>42140</v>
      </c>
    </row>
    <row r="24" spans="1:20" ht="30" customHeight="1">
      <c r="A24" s="25">
        <v>3</v>
      </c>
      <c r="B24" s="41">
        <v>750</v>
      </c>
      <c r="C24" s="25">
        <v>75023</v>
      </c>
      <c r="D24" s="34" t="s">
        <v>48</v>
      </c>
      <c r="E24" s="13" t="s">
        <v>74</v>
      </c>
      <c r="F24" s="30"/>
      <c r="G24" s="30"/>
      <c r="H24" s="5"/>
      <c r="I24" s="10"/>
      <c r="J24" s="10"/>
      <c r="K24" s="5"/>
      <c r="L24" s="44">
        <v>980</v>
      </c>
      <c r="M24" s="64">
        <f>SUM(N24+O24)</f>
        <v>2000</v>
      </c>
      <c r="N24" s="65">
        <v>2000</v>
      </c>
      <c r="O24" s="5"/>
      <c r="P24" s="64">
        <f t="shared" si="0"/>
        <v>10911</v>
      </c>
      <c r="Q24" s="65">
        <v>10911</v>
      </c>
      <c r="R24" s="5"/>
      <c r="S24" s="42"/>
      <c r="T24" s="61">
        <v>619</v>
      </c>
    </row>
    <row r="25" spans="1:20" ht="13.5">
      <c r="A25" s="95" t="s">
        <v>40</v>
      </c>
      <c r="B25" s="96"/>
      <c r="C25" s="96"/>
      <c r="D25" s="96"/>
      <c r="E25" s="116"/>
      <c r="F25" s="30"/>
      <c r="G25" s="30"/>
      <c r="H25" s="5"/>
      <c r="I25" s="10"/>
      <c r="J25" s="10"/>
      <c r="K25" s="5"/>
      <c r="L25" s="44">
        <f>SUM(L22:L24)</f>
        <v>62497.34</v>
      </c>
      <c r="M25" s="62">
        <f aca="true" t="shared" si="3" ref="M25:R25">SUM(M22:M24)</f>
        <v>85750</v>
      </c>
      <c r="N25" s="66">
        <f t="shared" si="3"/>
        <v>85750</v>
      </c>
      <c r="O25" s="66">
        <f t="shared" si="3"/>
        <v>0</v>
      </c>
      <c r="P25" s="62">
        <f t="shared" si="3"/>
        <v>97085</v>
      </c>
      <c r="Q25" s="66">
        <f t="shared" si="3"/>
        <v>97085</v>
      </c>
      <c r="R25" s="66">
        <f t="shared" si="3"/>
        <v>0</v>
      </c>
      <c r="S25" s="42"/>
      <c r="T25" s="61">
        <f>SUM(T22:T24)</f>
        <v>43749.26</v>
      </c>
    </row>
    <row r="26" spans="1:20" ht="47.25" customHeight="1">
      <c r="A26" s="25">
        <v>1</v>
      </c>
      <c r="B26" s="41">
        <v>751</v>
      </c>
      <c r="C26" s="25">
        <v>75101</v>
      </c>
      <c r="D26" s="25">
        <v>2010</v>
      </c>
      <c r="E26" s="13" t="s">
        <v>112</v>
      </c>
      <c r="F26" s="14">
        <v>2256</v>
      </c>
      <c r="G26" s="14">
        <v>0</v>
      </c>
      <c r="H26" s="15">
        <v>2400</v>
      </c>
      <c r="I26" s="14"/>
      <c r="J26" s="14"/>
      <c r="K26" s="15">
        <f>SUM(H26-I26+J26)</f>
        <v>2400</v>
      </c>
      <c r="L26" s="44">
        <v>1800</v>
      </c>
      <c r="M26" s="64">
        <f>SUM(N26+O26)</f>
        <v>2509</v>
      </c>
      <c r="N26" s="65">
        <v>2509</v>
      </c>
      <c r="O26" s="65"/>
      <c r="P26" s="64">
        <f t="shared" si="0"/>
        <v>2400</v>
      </c>
      <c r="Q26" s="65">
        <v>2400</v>
      </c>
      <c r="R26" s="65"/>
      <c r="S26" s="43"/>
      <c r="T26" s="61">
        <v>1200</v>
      </c>
    </row>
    <row r="27" spans="1:20" ht="13.5">
      <c r="A27" s="95" t="s">
        <v>69</v>
      </c>
      <c r="B27" s="96"/>
      <c r="C27" s="96"/>
      <c r="D27" s="97"/>
      <c r="E27" s="98"/>
      <c r="F27" s="14"/>
      <c r="G27" s="14"/>
      <c r="H27" s="15"/>
      <c r="I27" s="14"/>
      <c r="J27" s="14"/>
      <c r="K27" s="15"/>
      <c r="L27" s="45">
        <f>SUM(L26)</f>
        <v>1800</v>
      </c>
      <c r="M27" s="62">
        <f aca="true" t="shared" si="4" ref="M27:R27">SUM(M26)</f>
        <v>2509</v>
      </c>
      <c r="N27" s="66">
        <f t="shared" si="4"/>
        <v>2509</v>
      </c>
      <c r="O27" s="66">
        <f t="shared" si="4"/>
        <v>0</v>
      </c>
      <c r="P27" s="62">
        <f t="shared" si="4"/>
        <v>2400</v>
      </c>
      <c r="Q27" s="66">
        <f t="shared" si="4"/>
        <v>2400</v>
      </c>
      <c r="R27" s="66">
        <f t="shared" si="4"/>
        <v>0</v>
      </c>
      <c r="S27" s="43"/>
      <c r="T27" s="63">
        <f>SUM(T26)</f>
        <v>1200</v>
      </c>
    </row>
    <row r="28" spans="1:20" ht="42" customHeight="1">
      <c r="A28" s="25">
        <v>1</v>
      </c>
      <c r="B28" s="41">
        <v>754</v>
      </c>
      <c r="C28" s="25">
        <v>75414</v>
      </c>
      <c r="D28" s="25">
        <v>2010</v>
      </c>
      <c r="E28" s="13" t="s">
        <v>113</v>
      </c>
      <c r="F28" s="14">
        <v>400</v>
      </c>
      <c r="G28" s="14">
        <v>0</v>
      </c>
      <c r="H28" s="15">
        <v>400</v>
      </c>
      <c r="I28" s="14"/>
      <c r="J28" s="14"/>
      <c r="K28" s="15">
        <f>SUM(H28-I28+J28)</f>
        <v>400</v>
      </c>
      <c r="L28" s="44">
        <v>400</v>
      </c>
      <c r="M28" s="64">
        <f>SUM(N28+O28)</f>
        <v>400</v>
      </c>
      <c r="N28" s="65">
        <v>400</v>
      </c>
      <c r="O28" s="65"/>
      <c r="P28" s="64">
        <f t="shared" si="0"/>
        <v>400</v>
      </c>
      <c r="Q28" s="65">
        <v>400</v>
      </c>
      <c r="R28" s="65"/>
      <c r="S28" s="43"/>
      <c r="T28" s="61">
        <v>400</v>
      </c>
    </row>
    <row r="29" spans="1:20" ht="13.5">
      <c r="A29" s="95" t="s">
        <v>70</v>
      </c>
      <c r="B29" s="96"/>
      <c r="C29" s="96"/>
      <c r="D29" s="97"/>
      <c r="E29" s="98"/>
      <c r="F29" s="14"/>
      <c r="G29" s="14"/>
      <c r="H29" s="15"/>
      <c r="I29" s="14"/>
      <c r="J29" s="14"/>
      <c r="K29" s="15"/>
      <c r="L29" s="45">
        <f>SUM(L28)</f>
        <v>400</v>
      </c>
      <c r="M29" s="62">
        <f aca="true" t="shared" si="5" ref="M29:R29">SUM(M28)</f>
        <v>400</v>
      </c>
      <c r="N29" s="66">
        <f t="shared" si="5"/>
        <v>400</v>
      </c>
      <c r="O29" s="66">
        <f t="shared" si="5"/>
        <v>0</v>
      </c>
      <c r="P29" s="62">
        <f t="shared" si="5"/>
        <v>400</v>
      </c>
      <c r="Q29" s="66">
        <f t="shared" si="5"/>
        <v>400</v>
      </c>
      <c r="R29" s="66">
        <f t="shared" si="5"/>
        <v>0</v>
      </c>
      <c r="S29" s="43"/>
      <c r="T29" s="63">
        <f>SUM(T28)</f>
        <v>400</v>
      </c>
    </row>
    <row r="30" spans="1:20" ht="27" customHeight="1">
      <c r="A30" s="25">
        <v>1</v>
      </c>
      <c r="B30" s="41">
        <v>756</v>
      </c>
      <c r="C30" s="25">
        <v>75601</v>
      </c>
      <c r="D30" s="34" t="s">
        <v>49</v>
      </c>
      <c r="E30" s="80" t="s">
        <v>107</v>
      </c>
      <c r="F30" s="14">
        <v>170632</v>
      </c>
      <c r="G30" s="14">
        <v>0</v>
      </c>
      <c r="H30" s="15">
        <v>170630</v>
      </c>
      <c r="I30" s="14"/>
      <c r="J30" s="14"/>
      <c r="K30" s="15">
        <f>SUM(H30-I30+J30)</f>
        <v>170630</v>
      </c>
      <c r="L30" s="44">
        <v>84418.49</v>
      </c>
      <c r="M30" s="19">
        <f aca="true" t="shared" si="6" ref="M30:M52">SUM(N30+O30)</f>
        <v>100000</v>
      </c>
      <c r="N30" s="16">
        <v>100000</v>
      </c>
      <c r="O30" s="64"/>
      <c r="P30" s="64">
        <f t="shared" si="0"/>
        <v>100000</v>
      </c>
      <c r="Q30" s="65">
        <v>100000</v>
      </c>
      <c r="R30" s="64"/>
      <c r="S30" s="67"/>
      <c r="T30" s="61">
        <v>53531.77</v>
      </c>
    </row>
    <row r="31" spans="1:20" ht="17.25" customHeight="1">
      <c r="A31" s="25">
        <v>2</v>
      </c>
      <c r="B31" s="41">
        <v>756</v>
      </c>
      <c r="C31" s="25">
        <v>75615</v>
      </c>
      <c r="D31" s="34" t="s">
        <v>50</v>
      </c>
      <c r="E31" s="80" t="s">
        <v>15</v>
      </c>
      <c r="F31" s="14">
        <v>2650000</v>
      </c>
      <c r="G31" s="14">
        <v>0</v>
      </c>
      <c r="H31" s="15">
        <v>2832500</v>
      </c>
      <c r="I31" s="14"/>
      <c r="J31" s="14">
        <v>283797</v>
      </c>
      <c r="K31" s="15">
        <f aca="true" t="shared" si="7" ref="K31:K42">SUM(H31-I31+J31)</f>
        <v>3116297</v>
      </c>
      <c r="L31" s="44">
        <v>2899130.11</v>
      </c>
      <c r="M31" s="19">
        <f t="shared" si="6"/>
        <v>4016946</v>
      </c>
      <c r="N31" s="16">
        <v>4016946</v>
      </c>
      <c r="O31" s="65"/>
      <c r="P31" s="64">
        <f t="shared" si="0"/>
        <v>3854000</v>
      </c>
      <c r="Q31" s="65">
        <v>3854000</v>
      </c>
      <c r="R31" s="65"/>
      <c r="S31" s="67">
        <f>SUM(R31/K31)*100</f>
        <v>0</v>
      </c>
      <c r="T31" s="61">
        <v>1853381</v>
      </c>
    </row>
    <row r="32" spans="1:20" ht="17.25" customHeight="1">
      <c r="A32" s="25">
        <v>3</v>
      </c>
      <c r="B32" s="41">
        <v>756</v>
      </c>
      <c r="C32" s="25">
        <v>75615</v>
      </c>
      <c r="D32" s="34" t="s">
        <v>51</v>
      </c>
      <c r="E32" s="80" t="s">
        <v>18</v>
      </c>
      <c r="F32" s="14">
        <v>55000</v>
      </c>
      <c r="G32" s="14">
        <v>0</v>
      </c>
      <c r="H32" s="15">
        <v>55000</v>
      </c>
      <c r="I32" s="14"/>
      <c r="J32" s="14"/>
      <c r="K32" s="15">
        <f t="shared" si="7"/>
        <v>55000</v>
      </c>
      <c r="L32" s="44">
        <v>42789.35</v>
      </c>
      <c r="M32" s="19">
        <f t="shared" si="6"/>
        <v>40000</v>
      </c>
      <c r="N32" s="16">
        <v>40000</v>
      </c>
      <c r="O32" s="65"/>
      <c r="P32" s="64">
        <f t="shared" si="0"/>
        <v>30000</v>
      </c>
      <c r="Q32" s="65">
        <v>30000</v>
      </c>
      <c r="R32" s="65"/>
      <c r="S32" s="67">
        <f>SUM(R32/K32)*100</f>
        <v>0</v>
      </c>
      <c r="T32" s="61">
        <v>29828</v>
      </c>
    </row>
    <row r="33" spans="1:20" ht="17.25" customHeight="1">
      <c r="A33" s="25">
        <v>4</v>
      </c>
      <c r="B33" s="41">
        <v>756</v>
      </c>
      <c r="C33" s="25">
        <v>75615</v>
      </c>
      <c r="D33" s="34" t="s">
        <v>52</v>
      </c>
      <c r="E33" s="80" t="s">
        <v>19</v>
      </c>
      <c r="F33" s="14">
        <v>2035</v>
      </c>
      <c r="G33" s="14">
        <v>0</v>
      </c>
      <c r="H33" s="15">
        <v>2235</v>
      </c>
      <c r="I33" s="14"/>
      <c r="J33" s="14">
        <v>1000</v>
      </c>
      <c r="K33" s="15">
        <f t="shared" si="7"/>
        <v>3235</v>
      </c>
      <c r="L33" s="44">
        <v>2644.59</v>
      </c>
      <c r="M33" s="19">
        <f t="shared" si="6"/>
        <v>3640</v>
      </c>
      <c r="N33" s="16">
        <v>3640</v>
      </c>
      <c r="O33" s="65"/>
      <c r="P33" s="64">
        <f t="shared" si="0"/>
        <v>3500</v>
      </c>
      <c r="Q33" s="65">
        <v>3500</v>
      </c>
      <c r="R33" s="65"/>
      <c r="S33" s="67">
        <f>SUM(R33/K33)*100</f>
        <v>0</v>
      </c>
      <c r="T33" s="61">
        <v>1999</v>
      </c>
    </row>
    <row r="34" spans="1:20" ht="12.75">
      <c r="A34" s="25">
        <v>5</v>
      </c>
      <c r="B34" s="41">
        <v>756</v>
      </c>
      <c r="C34" s="25">
        <v>75615</v>
      </c>
      <c r="D34" s="34" t="s">
        <v>53</v>
      </c>
      <c r="E34" s="80" t="s">
        <v>16</v>
      </c>
      <c r="F34" s="14">
        <v>168000</v>
      </c>
      <c r="G34" s="14">
        <v>0</v>
      </c>
      <c r="H34" s="15">
        <v>176400</v>
      </c>
      <c r="I34" s="14"/>
      <c r="J34" s="14"/>
      <c r="K34" s="15">
        <f t="shared" si="7"/>
        <v>176400</v>
      </c>
      <c r="L34" s="44">
        <v>74447</v>
      </c>
      <c r="M34" s="19">
        <f t="shared" si="6"/>
        <v>123000</v>
      </c>
      <c r="N34" s="16">
        <v>123000</v>
      </c>
      <c r="O34" s="65"/>
      <c r="P34" s="64">
        <f t="shared" si="0"/>
        <v>118000</v>
      </c>
      <c r="Q34" s="65">
        <v>118000</v>
      </c>
      <c r="R34" s="65"/>
      <c r="S34" s="67">
        <f>SUM(R34/K34)*100</f>
        <v>0</v>
      </c>
      <c r="T34" s="61">
        <v>67124</v>
      </c>
    </row>
    <row r="35" spans="1:20" ht="12.75">
      <c r="A35" s="25">
        <v>6</v>
      </c>
      <c r="B35" s="41">
        <v>756</v>
      </c>
      <c r="C35" s="25">
        <v>75615</v>
      </c>
      <c r="D35" s="34" t="s">
        <v>54</v>
      </c>
      <c r="E35" s="80" t="s">
        <v>12</v>
      </c>
      <c r="F35" s="14">
        <v>1058000</v>
      </c>
      <c r="G35" s="14">
        <v>0</v>
      </c>
      <c r="H35" s="15">
        <v>60500</v>
      </c>
      <c r="I35" s="14"/>
      <c r="J35" s="14">
        <v>20000</v>
      </c>
      <c r="K35" s="15">
        <f t="shared" si="7"/>
        <v>80500</v>
      </c>
      <c r="L35" s="44">
        <v>281511.3</v>
      </c>
      <c r="M35" s="19">
        <f t="shared" si="6"/>
        <v>300000</v>
      </c>
      <c r="N35" s="16">
        <v>300000</v>
      </c>
      <c r="O35" s="65"/>
      <c r="P35" s="64">
        <f t="shared" si="0"/>
        <v>180000</v>
      </c>
      <c r="Q35" s="65">
        <v>180000</v>
      </c>
      <c r="R35" s="65"/>
      <c r="S35" s="67">
        <f>SUM(R35/K35)*100</f>
        <v>0</v>
      </c>
      <c r="T35" s="61">
        <v>132607.3</v>
      </c>
    </row>
    <row r="36" spans="1:20" ht="25.5">
      <c r="A36" s="25">
        <v>7</v>
      </c>
      <c r="B36" s="41">
        <v>756</v>
      </c>
      <c r="C36" s="25">
        <v>75615</v>
      </c>
      <c r="D36" s="34" t="s">
        <v>55</v>
      </c>
      <c r="E36" s="80" t="s">
        <v>80</v>
      </c>
      <c r="F36" s="14"/>
      <c r="G36" s="14"/>
      <c r="H36" s="15">
        <v>0</v>
      </c>
      <c r="I36" s="14"/>
      <c r="J36" s="14">
        <v>147757</v>
      </c>
      <c r="K36" s="15">
        <f>SUM(H36-I36+J36)</f>
        <v>147757</v>
      </c>
      <c r="L36" s="44">
        <v>17103</v>
      </c>
      <c r="M36" s="19">
        <f t="shared" si="6"/>
        <v>34000</v>
      </c>
      <c r="N36" s="16">
        <v>34000</v>
      </c>
      <c r="O36" s="65"/>
      <c r="P36" s="64">
        <f t="shared" si="0"/>
        <v>34000</v>
      </c>
      <c r="Q36" s="65">
        <v>34000</v>
      </c>
      <c r="R36" s="65"/>
      <c r="S36" s="67"/>
      <c r="T36" s="61">
        <v>17103</v>
      </c>
    </row>
    <row r="37" spans="1:20" ht="18" customHeight="1">
      <c r="A37" s="25">
        <v>8</v>
      </c>
      <c r="B37" s="41">
        <v>756</v>
      </c>
      <c r="C37" s="25">
        <v>75616</v>
      </c>
      <c r="D37" s="34" t="s">
        <v>50</v>
      </c>
      <c r="E37" s="80" t="s">
        <v>0</v>
      </c>
      <c r="F37" s="14">
        <v>2225071</v>
      </c>
      <c r="G37" s="14">
        <v>345000</v>
      </c>
      <c r="H37" s="15">
        <v>2033500</v>
      </c>
      <c r="I37" s="14"/>
      <c r="J37" s="14">
        <v>500000</v>
      </c>
      <c r="K37" s="15">
        <f t="shared" si="7"/>
        <v>2533500</v>
      </c>
      <c r="L37" s="44">
        <v>2399254.44</v>
      </c>
      <c r="M37" s="19">
        <f t="shared" si="6"/>
        <v>2980000</v>
      </c>
      <c r="N37" s="16">
        <v>2980000</v>
      </c>
      <c r="O37" s="65"/>
      <c r="P37" s="64">
        <f t="shared" si="0"/>
        <v>2241000</v>
      </c>
      <c r="Q37" s="65">
        <v>2241000</v>
      </c>
      <c r="R37" s="65"/>
      <c r="S37" s="67">
        <f aca="true" t="shared" si="8" ref="S37:S45">SUM(R37/K37)*100</f>
        <v>0</v>
      </c>
      <c r="T37" s="61">
        <v>1901424.58</v>
      </c>
    </row>
    <row r="38" spans="1:20" ht="18.75" customHeight="1">
      <c r="A38" s="25">
        <v>9</v>
      </c>
      <c r="B38" s="41">
        <v>756</v>
      </c>
      <c r="C38" s="25">
        <v>75616</v>
      </c>
      <c r="D38" s="34" t="s">
        <v>51</v>
      </c>
      <c r="E38" s="80" t="s">
        <v>1</v>
      </c>
      <c r="F38" s="14">
        <v>363502</v>
      </c>
      <c r="G38" s="14">
        <v>0</v>
      </c>
      <c r="H38" s="15">
        <v>734500</v>
      </c>
      <c r="I38" s="14"/>
      <c r="J38" s="14">
        <v>137000</v>
      </c>
      <c r="K38" s="15">
        <f t="shared" si="7"/>
        <v>871500</v>
      </c>
      <c r="L38" s="44">
        <v>533008.12</v>
      </c>
      <c r="M38" s="19">
        <f t="shared" si="6"/>
        <v>380000</v>
      </c>
      <c r="N38" s="16">
        <v>380000</v>
      </c>
      <c r="O38" s="65"/>
      <c r="P38" s="64">
        <f t="shared" si="0"/>
        <v>915100</v>
      </c>
      <c r="Q38" s="65">
        <v>915100</v>
      </c>
      <c r="R38" s="65"/>
      <c r="S38" s="67">
        <f t="shared" si="8"/>
        <v>0</v>
      </c>
      <c r="T38" s="61">
        <v>150367.88</v>
      </c>
    </row>
    <row r="39" spans="1:20" ht="15.75" customHeight="1">
      <c r="A39" s="25">
        <v>10</v>
      </c>
      <c r="B39" s="41">
        <v>756</v>
      </c>
      <c r="C39" s="25">
        <v>75616</v>
      </c>
      <c r="D39" s="34" t="s">
        <v>52</v>
      </c>
      <c r="E39" s="80" t="s">
        <v>5</v>
      </c>
      <c r="F39" s="14">
        <v>595</v>
      </c>
      <c r="G39" s="14">
        <v>0</v>
      </c>
      <c r="H39" s="15">
        <v>2095</v>
      </c>
      <c r="I39" s="14"/>
      <c r="J39" s="14"/>
      <c r="K39" s="15">
        <f t="shared" si="7"/>
        <v>2095</v>
      </c>
      <c r="L39" s="44">
        <v>1095.26</v>
      </c>
      <c r="M39" s="19">
        <f t="shared" si="6"/>
        <v>1200</v>
      </c>
      <c r="N39" s="16">
        <v>1200</v>
      </c>
      <c r="O39" s="65"/>
      <c r="P39" s="64">
        <f t="shared" si="0"/>
        <v>1000</v>
      </c>
      <c r="Q39" s="65">
        <v>1000</v>
      </c>
      <c r="R39" s="65"/>
      <c r="S39" s="67">
        <f t="shared" si="8"/>
        <v>0</v>
      </c>
      <c r="T39" s="61">
        <v>1084.26</v>
      </c>
    </row>
    <row r="40" spans="1:20" ht="15.75" customHeight="1">
      <c r="A40" s="25">
        <v>11</v>
      </c>
      <c r="B40" s="41">
        <v>756</v>
      </c>
      <c r="C40" s="25">
        <v>75616</v>
      </c>
      <c r="D40" s="34" t="s">
        <v>53</v>
      </c>
      <c r="E40" s="80" t="s">
        <v>2</v>
      </c>
      <c r="F40" s="14">
        <v>182543</v>
      </c>
      <c r="G40" s="14">
        <v>0</v>
      </c>
      <c r="H40" s="15">
        <v>191670</v>
      </c>
      <c r="I40" s="14"/>
      <c r="J40" s="14"/>
      <c r="K40" s="15">
        <f t="shared" si="7"/>
        <v>191670</v>
      </c>
      <c r="L40" s="44">
        <v>118910.4</v>
      </c>
      <c r="M40" s="19">
        <f t="shared" si="6"/>
        <v>191670</v>
      </c>
      <c r="N40" s="16">
        <v>191670</v>
      </c>
      <c r="O40" s="65"/>
      <c r="P40" s="64">
        <f t="shared" si="0"/>
        <v>191670</v>
      </c>
      <c r="Q40" s="65">
        <v>191670</v>
      </c>
      <c r="R40" s="65"/>
      <c r="S40" s="67">
        <f t="shared" si="8"/>
        <v>0</v>
      </c>
      <c r="T40" s="61">
        <v>95034.4</v>
      </c>
    </row>
    <row r="41" spans="1:20" ht="15" customHeight="1">
      <c r="A41" s="25">
        <v>12</v>
      </c>
      <c r="B41" s="41">
        <v>756</v>
      </c>
      <c r="C41" s="25">
        <v>75616</v>
      </c>
      <c r="D41" s="34" t="s">
        <v>56</v>
      </c>
      <c r="E41" s="80" t="s">
        <v>108</v>
      </c>
      <c r="F41" s="14">
        <v>164499</v>
      </c>
      <c r="G41" s="14">
        <v>0</v>
      </c>
      <c r="H41" s="15">
        <v>175500</v>
      </c>
      <c r="I41" s="14"/>
      <c r="J41" s="14"/>
      <c r="K41" s="15">
        <f t="shared" si="7"/>
        <v>175500</v>
      </c>
      <c r="L41" s="44">
        <v>323214.46</v>
      </c>
      <c r="M41" s="19">
        <f t="shared" si="6"/>
        <v>150000</v>
      </c>
      <c r="N41" s="16">
        <v>150000</v>
      </c>
      <c r="O41" s="65"/>
      <c r="P41" s="64">
        <f t="shared" si="0"/>
        <v>80000</v>
      </c>
      <c r="Q41" s="65">
        <v>80000</v>
      </c>
      <c r="R41" s="65"/>
      <c r="S41" s="67">
        <f t="shared" si="8"/>
        <v>0</v>
      </c>
      <c r="T41" s="61">
        <v>247494.97</v>
      </c>
    </row>
    <row r="42" spans="1:20" ht="18" customHeight="1">
      <c r="A42" s="25">
        <v>13</v>
      </c>
      <c r="B42" s="41">
        <v>756</v>
      </c>
      <c r="C42" s="25">
        <v>75616</v>
      </c>
      <c r="D42" s="34" t="s">
        <v>54</v>
      </c>
      <c r="E42" s="80" t="s">
        <v>109</v>
      </c>
      <c r="F42" s="14">
        <v>520391</v>
      </c>
      <c r="G42" s="14">
        <v>0</v>
      </c>
      <c r="H42" s="15">
        <v>1365000</v>
      </c>
      <c r="I42" s="14"/>
      <c r="J42" s="14"/>
      <c r="K42" s="15">
        <f t="shared" si="7"/>
        <v>1365000</v>
      </c>
      <c r="L42" s="44">
        <v>2129966.51</v>
      </c>
      <c r="M42" s="19">
        <f t="shared" si="6"/>
        <v>3126000</v>
      </c>
      <c r="N42" s="16">
        <v>3126000</v>
      </c>
      <c r="O42" s="65"/>
      <c r="P42" s="64">
        <f t="shared" si="0"/>
        <v>3000000</v>
      </c>
      <c r="Q42" s="65">
        <v>3000000</v>
      </c>
      <c r="R42" s="65"/>
      <c r="S42" s="67">
        <f t="shared" si="8"/>
        <v>0</v>
      </c>
      <c r="T42" s="61">
        <v>1487094.37</v>
      </c>
    </row>
    <row r="43" spans="1:20" ht="19.5" customHeight="1">
      <c r="A43" s="25">
        <v>14</v>
      </c>
      <c r="B43" s="41">
        <v>756</v>
      </c>
      <c r="C43" s="25">
        <v>75616</v>
      </c>
      <c r="D43" s="34" t="s">
        <v>57</v>
      </c>
      <c r="E43" s="80" t="s">
        <v>10</v>
      </c>
      <c r="F43" s="14">
        <v>80500</v>
      </c>
      <c r="G43" s="14"/>
      <c r="H43" s="16">
        <v>80500</v>
      </c>
      <c r="I43" s="14"/>
      <c r="J43" s="14"/>
      <c r="K43" s="16">
        <f aca="true" t="shared" si="9" ref="K43:K49">SUM(H43-I43+J43)</f>
        <v>80500</v>
      </c>
      <c r="L43" s="44">
        <v>33249.62</v>
      </c>
      <c r="M43" s="19">
        <f t="shared" si="6"/>
        <v>81000</v>
      </c>
      <c r="N43" s="16">
        <v>81000</v>
      </c>
      <c r="O43" s="65"/>
      <c r="P43" s="64">
        <f t="shared" si="0"/>
        <v>70000</v>
      </c>
      <c r="Q43" s="65">
        <v>70000</v>
      </c>
      <c r="R43" s="65"/>
      <c r="S43" s="67">
        <f t="shared" si="8"/>
        <v>0</v>
      </c>
      <c r="T43" s="61">
        <v>35415.68</v>
      </c>
    </row>
    <row r="44" spans="1:20" ht="18.75" customHeight="1">
      <c r="A44" s="25">
        <v>15</v>
      </c>
      <c r="B44" s="41">
        <v>756</v>
      </c>
      <c r="C44" s="25">
        <v>75616</v>
      </c>
      <c r="D44" s="34" t="s">
        <v>58</v>
      </c>
      <c r="E44" s="80" t="s">
        <v>3</v>
      </c>
      <c r="F44" s="14">
        <v>1000</v>
      </c>
      <c r="G44" s="14"/>
      <c r="H44" s="16">
        <v>1000</v>
      </c>
      <c r="I44" s="14"/>
      <c r="J44" s="14"/>
      <c r="K44" s="16">
        <f t="shared" si="9"/>
        <v>1000</v>
      </c>
      <c r="L44" s="44"/>
      <c r="M44" s="19">
        <f t="shared" si="6"/>
        <v>1000</v>
      </c>
      <c r="N44" s="16">
        <v>1000</v>
      </c>
      <c r="O44" s="65"/>
      <c r="P44" s="64">
        <f t="shared" si="0"/>
        <v>1000</v>
      </c>
      <c r="Q44" s="65">
        <v>1000</v>
      </c>
      <c r="R44" s="65"/>
      <c r="S44" s="67">
        <f t="shared" si="8"/>
        <v>0</v>
      </c>
      <c r="T44" s="61">
        <v>0</v>
      </c>
    </row>
    <row r="45" spans="1:20" ht="25.5">
      <c r="A45" s="25">
        <v>16</v>
      </c>
      <c r="B45" s="41">
        <v>756</v>
      </c>
      <c r="C45" s="25">
        <v>75616</v>
      </c>
      <c r="D45" s="34" t="s">
        <v>45</v>
      </c>
      <c r="E45" s="80" t="s">
        <v>110</v>
      </c>
      <c r="F45" s="14">
        <v>35000</v>
      </c>
      <c r="G45" s="14"/>
      <c r="H45" s="16">
        <v>38000</v>
      </c>
      <c r="I45" s="14"/>
      <c r="J45" s="14"/>
      <c r="K45" s="16">
        <f t="shared" si="9"/>
        <v>38000</v>
      </c>
      <c r="L45" s="44">
        <v>29868</v>
      </c>
      <c r="M45" s="19">
        <f t="shared" si="6"/>
        <v>31200</v>
      </c>
      <c r="N45" s="16">
        <v>31200</v>
      </c>
      <c r="O45" s="65"/>
      <c r="P45" s="64">
        <f t="shared" si="0"/>
        <v>30000</v>
      </c>
      <c r="Q45" s="65">
        <v>30000</v>
      </c>
      <c r="R45" s="65"/>
      <c r="S45" s="67">
        <f t="shared" si="8"/>
        <v>0</v>
      </c>
      <c r="T45" s="61">
        <v>21034</v>
      </c>
    </row>
    <row r="46" spans="1:20" ht="25.5" hidden="1">
      <c r="A46" s="25"/>
      <c r="B46" s="41">
        <v>756</v>
      </c>
      <c r="C46" s="25">
        <v>75616</v>
      </c>
      <c r="D46" s="34" t="s">
        <v>91</v>
      </c>
      <c r="E46" s="80" t="s">
        <v>92</v>
      </c>
      <c r="F46" s="14"/>
      <c r="G46" s="14"/>
      <c r="H46" s="16"/>
      <c r="I46" s="14"/>
      <c r="J46" s="14"/>
      <c r="K46" s="16"/>
      <c r="L46" s="44">
        <v>8150.8</v>
      </c>
      <c r="M46" s="19"/>
      <c r="N46" s="16"/>
      <c r="O46" s="65"/>
      <c r="P46" s="64"/>
      <c r="Q46" s="65"/>
      <c r="R46" s="65"/>
      <c r="S46" s="67"/>
      <c r="T46" s="61"/>
    </row>
    <row r="47" spans="1:20" ht="16.5" customHeight="1">
      <c r="A47" s="25">
        <v>17</v>
      </c>
      <c r="B47" s="41">
        <v>756</v>
      </c>
      <c r="C47" s="25">
        <v>75618</v>
      </c>
      <c r="D47" s="34" t="s">
        <v>59</v>
      </c>
      <c r="E47" s="80" t="s">
        <v>30</v>
      </c>
      <c r="F47" s="14">
        <v>57112</v>
      </c>
      <c r="G47" s="14"/>
      <c r="H47" s="16">
        <v>57200</v>
      </c>
      <c r="I47" s="14"/>
      <c r="J47" s="14"/>
      <c r="K47" s="16">
        <f t="shared" si="9"/>
        <v>57200</v>
      </c>
      <c r="L47" s="44">
        <v>37559.5</v>
      </c>
      <c r="M47" s="19">
        <f t="shared" si="6"/>
        <v>65000</v>
      </c>
      <c r="N47" s="16">
        <v>65000</v>
      </c>
      <c r="O47" s="65"/>
      <c r="P47" s="64">
        <f t="shared" si="0"/>
        <v>65000</v>
      </c>
      <c r="Q47" s="65">
        <v>65000</v>
      </c>
      <c r="R47" s="65"/>
      <c r="S47" s="67">
        <f>SUM(R47/K47)*100</f>
        <v>0</v>
      </c>
      <c r="T47" s="61">
        <v>26214.5</v>
      </c>
    </row>
    <row r="48" spans="1:20" ht="17.25" customHeight="1">
      <c r="A48" s="25">
        <v>18</v>
      </c>
      <c r="B48" s="41">
        <v>756</v>
      </c>
      <c r="C48" s="25">
        <v>75618</v>
      </c>
      <c r="D48" s="34" t="s">
        <v>60</v>
      </c>
      <c r="E48" s="80" t="s">
        <v>28</v>
      </c>
      <c r="F48" s="14">
        <v>120000</v>
      </c>
      <c r="G48" s="14"/>
      <c r="H48" s="16">
        <v>130000</v>
      </c>
      <c r="I48" s="14"/>
      <c r="J48" s="14"/>
      <c r="K48" s="16">
        <f t="shared" si="9"/>
        <v>130000</v>
      </c>
      <c r="L48" s="44">
        <v>169106.92</v>
      </c>
      <c r="M48" s="19">
        <f t="shared" si="6"/>
        <v>169000</v>
      </c>
      <c r="N48" s="16">
        <v>169000</v>
      </c>
      <c r="O48" s="65"/>
      <c r="P48" s="64">
        <f t="shared" si="0"/>
        <v>140000</v>
      </c>
      <c r="Q48" s="65">
        <v>140000</v>
      </c>
      <c r="R48" s="65"/>
      <c r="S48" s="67">
        <f>SUM(R48/K48)*100</f>
        <v>0</v>
      </c>
      <c r="T48" s="61">
        <v>132795.55</v>
      </c>
    </row>
    <row r="49" spans="1:20" ht="42.75" customHeight="1">
      <c r="A49" s="25">
        <v>19</v>
      </c>
      <c r="B49" s="41">
        <v>756</v>
      </c>
      <c r="C49" s="25">
        <v>75618</v>
      </c>
      <c r="D49" s="34" t="s">
        <v>45</v>
      </c>
      <c r="E49" s="80" t="s">
        <v>31</v>
      </c>
      <c r="F49" s="14">
        <v>500000</v>
      </c>
      <c r="G49" s="14"/>
      <c r="H49" s="16">
        <v>500000</v>
      </c>
      <c r="I49" s="14"/>
      <c r="J49" s="14">
        <v>450000</v>
      </c>
      <c r="K49" s="16">
        <f t="shared" si="9"/>
        <v>950000</v>
      </c>
      <c r="L49" s="44">
        <v>125079</v>
      </c>
      <c r="M49" s="19">
        <f t="shared" si="6"/>
        <v>400000</v>
      </c>
      <c r="N49" s="16">
        <v>400000</v>
      </c>
      <c r="O49" s="65"/>
      <c r="P49" s="64">
        <f t="shared" si="0"/>
        <v>400000</v>
      </c>
      <c r="Q49" s="65">
        <v>400000</v>
      </c>
      <c r="R49" s="65"/>
      <c r="S49" s="67">
        <f>SUM(R49/K49)*100</f>
        <v>0</v>
      </c>
      <c r="T49" s="61">
        <v>125079</v>
      </c>
    </row>
    <row r="50" spans="1:20" ht="30.75" customHeight="1">
      <c r="A50" s="25">
        <v>20</v>
      </c>
      <c r="B50" s="41">
        <v>756</v>
      </c>
      <c r="C50" s="25">
        <v>75618</v>
      </c>
      <c r="D50" s="34" t="s">
        <v>45</v>
      </c>
      <c r="E50" s="80" t="s">
        <v>29</v>
      </c>
      <c r="F50" s="14"/>
      <c r="G50" s="14"/>
      <c r="H50" s="16">
        <v>200000</v>
      </c>
      <c r="I50" s="14"/>
      <c r="J50" s="14"/>
      <c r="K50" s="16">
        <f>SUM(H50-I50+J50)</f>
        <v>200000</v>
      </c>
      <c r="L50" s="44">
        <v>168132.37</v>
      </c>
      <c r="M50" s="19">
        <f t="shared" si="6"/>
        <v>160000</v>
      </c>
      <c r="N50" s="16">
        <v>160000</v>
      </c>
      <c r="O50" s="65"/>
      <c r="P50" s="64">
        <f t="shared" si="0"/>
        <v>140000</v>
      </c>
      <c r="Q50" s="65">
        <v>140000</v>
      </c>
      <c r="R50" s="65"/>
      <c r="S50" s="67">
        <f>SUM(R50/K50)*100</f>
        <v>0</v>
      </c>
      <c r="T50" s="61">
        <v>134295.1</v>
      </c>
    </row>
    <row r="51" spans="1:20" ht="18.75" customHeight="1">
      <c r="A51" s="25">
        <v>21</v>
      </c>
      <c r="B51" s="41">
        <v>756</v>
      </c>
      <c r="C51" s="25">
        <v>75621</v>
      </c>
      <c r="D51" s="34" t="s">
        <v>61</v>
      </c>
      <c r="E51" s="80" t="s">
        <v>99</v>
      </c>
      <c r="F51" s="14">
        <v>19167528</v>
      </c>
      <c r="G51" s="14">
        <v>128362</v>
      </c>
      <c r="H51" s="15">
        <v>22598151</v>
      </c>
      <c r="I51" s="14"/>
      <c r="J51" s="14">
        <v>245377</v>
      </c>
      <c r="K51" s="15">
        <f>SUM(H51-I51+J51)</f>
        <v>22843528</v>
      </c>
      <c r="L51" s="44">
        <v>23893640</v>
      </c>
      <c r="M51" s="19">
        <f t="shared" si="6"/>
        <v>39064143</v>
      </c>
      <c r="N51" s="16">
        <v>39064143</v>
      </c>
      <c r="O51" s="68"/>
      <c r="P51" s="64">
        <f>SUM(Q51+R51)</f>
        <v>31811583</v>
      </c>
      <c r="Q51" s="65">
        <v>31811583</v>
      </c>
      <c r="R51" s="68"/>
      <c r="S51" s="67"/>
      <c r="T51" s="61">
        <v>14783312</v>
      </c>
    </row>
    <row r="52" spans="1:20" ht="18.75" customHeight="1">
      <c r="A52" s="25">
        <v>22</v>
      </c>
      <c r="B52" s="41">
        <v>756</v>
      </c>
      <c r="C52" s="25">
        <v>75621</v>
      </c>
      <c r="D52" s="34" t="s">
        <v>62</v>
      </c>
      <c r="E52" s="80" t="s">
        <v>100</v>
      </c>
      <c r="F52" s="14">
        <v>412500</v>
      </c>
      <c r="G52" s="14">
        <v>200000</v>
      </c>
      <c r="H52" s="15">
        <v>853125</v>
      </c>
      <c r="I52" s="14"/>
      <c r="J52" s="14"/>
      <c r="K52" s="15">
        <f>SUM(H52-I52+J52)</f>
        <v>853125</v>
      </c>
      <c r="L52" s="44">
        <v>1306861.12</v>
      </c>
      <c r="M52" s="19">
        <f t="shared" si="6"/>
        <v>1410000</v>
      </c>
      <c r="N52" s="16">
        <v>1410000</v>
      </c>
      <c r="O52" s="68"/>
      <c r="P52" s="64">
        <f>SUM(Q52+R52)</f>
        <v>1150000</v>
      </c>
      <c r="Q52" s="65">
        <v>1150000</v>
      </c>
      <c r="R52" s="68"/>
      <c r="S52" s="67"/>
      <c r="T52" s="61">
        <v>947523.55</v>
      </c>
    </row>
    <row r="53" spans="1:20" ht="27.75" customHeight="1">
      <c r="A53" s="87" t="s">
        <v>71</v>
      </c>
      <c r="B53" s="88"/>
      <c r="C53" s="88"/>
      <c r="D53" s="89"/>
      <c r="E53" s="90"/>
      <c r="F53" s="14"/>
      <c r="G53" s="14"/>
      <c r="H53" s="16"/>
      <c r="I53" s="14"/>
      <c r="J53" s="14"/>
      <c r="K53" s="16"/>
      <c r="L53" s="45">
        <f>SUM(L30:L52)</f>
        <v>34679140.36</v>
      </c>
      <c r="M53" s="62">
        <f aca="true" t="shared" si="10" ref="M53:R53">SUM(M30:M52)</f>
        <v>52827799</v>
      </c>
      <c r="N53" s="40">
        <f t="shared" si="10"/>
        <v>52827799</v>
      </c>
      <c r="O53" s="66">
        <f t="shared" si="10"/>
        <v>0</v>
      </c>
      <c r="P53" s="62">
        <f t="shared" si="10"/>
        <v>44555853</v>
      </c>
      <c r="Q53" s="40">
        <f t="shared" si="10"/>
        <v>44555853</v>
      </c>
      <c r="R53" s="66">
        <f t="shared" si="10"/>
        <v>0</v>
      </c>
      <c r="S53" s="67"/>
      <c r="T53" s="63">
        <f>SUM(T30:T52)</f>
        <v>22243743.91</v>
      </c>
    </row>
    <row r="54" spans="1:20" ht="25.5">
      <c r="A54" s="25">
        <v>1</v>
      </c>
      <c r="B54" s="41">
        <v>758</v>
      </c>
      <c r="C54" s="25">
        <v>75801</v>
      </c>
      <c r="D54" s="25">
        <v>2920</v>
      </c>
      <c r="E54" s="13" t="s">
        <v>75</v>
      </c>
      <c r="F54" s="14">
        <v>8013895</v>
      </c>
      <c r="G54" s="14">
        <v>193967</v>
      </c>
      <c r="H54" s="15">
        <v>8689179</v>
      </c>
      <c r="I54" s="14">
        <v>144706</v>
      </c>
      <c r="J54" s="14"/>
      <c r="K54" s="15">
        <f>SUM(H54-I54+J54)</f>
        <v>8544473</v>
      </c>
      <c r="L54" s="44">
        <v>8901926</v>
      </c>
      <c r="M54" s="64">
        <f>SUM(N54+O54)</f>
        <v>11495160</v>
      </c>
      <c r="N54" s="60">
        <v>11495160</v>
      </c>
      <c r="O54" s="65"/>
      <c r="P54" s="64">
        <f t="shared" si="0"/>
        <v>19994592</v>
      </c>
      <c r="Q54" s="60">
        <v>10520464</v>
      </c>
      <c r="R54" s="65">
        <v>9474128</v>
      </c>
      <c r="S54" s="67"/>
      <c r="T54" s="61"/>
    </row>
    <row r="55" spans="1:20" ht="20.25" customHeight="1">
      <c r="A55" s="25">
        <v>2</v>
      </c>
      <c r="B55" s="41">
        <v>758</v>
      </c>
      <c r="C55" s="25">
        <v>75814</v>
      </c>
      <c r="D55" s="34" t="s">
        <v>63</v>
      </c>
      <c r="E55" s="13" t="s">
        <v>68</v>
      </c>
      <c r="F55" s="15">
        <v>85000</v>
      </c>
      <c r="G55" s="15"/>
      <c r="H55" s="16">
        <v>215000</v>
      </c>
      <c r="I55" s="15"/>
      <c r="J55" s="15"/>
      <c r="K55" s="16">
        <f>SUM(H55-I55+J55)</f>
        <v>215000</v>
      </c>
      <c r="L55" s="44">
        <v>427266.21</v>
      </c>
      <c r="M55" s="64">
        <f>SUM(N55+O55)</f>
        <v>350000</v>
      </c>
      <c r="N55" s="65">
        <v>350000</v>
      </c>
      <c r="O55" s="65"/>
      <c r="P55" s="69">
        <f t="shared" si="0"/>
        <v>515536.44</v>
      </c>
      <c r="Q55" s="70">
        <v>250000</v>
      </c>
      <c r="R55" s="70">
        <v>265536.44</v>
      </c>
      <c r="S55" s="71">
        <f>SUM(R55/K55)*100</f>
        <v>123.50532093023257</v>
      </c>
      <c r="T55" s="72"/>
    </row>
    <row r="56" spans="1:20" ht="13.5">
      <c r="A56" s="91" t="s">
        <v>72</v>
      </c>
      <c r="B56" s="92"/>
      <c r="C56" s="92"/>
      <c r="D56" s="93"/>
      <c r="E56" s="94"/>
      <c r="F56" s="56"/>
      <c r="G56" s="56"/>
      <c r="H56" s="57"/>
      <c r="I56" s="56"/>
      <c r="J56" s="56"/>
      <c r="K56" s="57"/>
      <c r="L56" s="58">
        <f>SUM(L54:L55)</f>
        <v>9329192.21</v>
      </c>
      <c r="M56" s="73">
        <f aca="true" t="shared" si="11" ref="M56:R56">SUM(M54:M55)</f>
        <v>11845160</v>
      </c>
      <c r="N56" s="74">
        <f>SUM(N54:N55)</f>
        <v>11845160</v>
      </c>
      <c r="O56" s="74">
        <f t="shared" si="11"/>
        <v>0</v>
      </c>
      <c r="P56" s="73">
        <f t="shared" si="11"/>
        <v>20510128.44</v>
      </c>
      <c r="Q56" s="74">
        <f t="shared" si="11"/>
        <v>10770464</v>
      </c>
      <c r="R56" s="74">
        <f t="shared" si="11"/>
        <v>9739664.44</v>
      </c>
      <c r="S56" s="75"/>
      <c r="T56" s="76"/>
    </row>
    <row r="57" spans="1:20" ht="26.25">
      <c r="A57" s="82">
        <v>1</v>
      </c>
      <c r="B57" s="41">
        <v>801</v>
      </c>
      <c r="C57" s="25">
        <v>80101</v>
      </c>
      <c r="D57" s="34" t="s">
        <v>84</v>
      </c>
      <c r="E57" s="46" t="s">
        <v>98</v>
      </c>
      <c r="F57" s="14"/>
      <c r="G57" s="14"/>
      <c r="H57" s="16"/>
      <c r="I57" s="14"/>
      <c r="J57" s="14"/>
      <c r="K57" s="16"/>
      <c r="L57" s="44">
        <v>545</v>
      </c>
      <c r="M57" s="83">
        <v>630</v>
      </c>
      <c r="N57" s="84">
        <v>630</v>
      </c>
      <c r="O57" s="84"/>
      <c r="P57" s="62">
        <f>SUM(Q57)</f>
        <v>400</v>
      </c>
      <c r="Q57" s="66">
        <v>400</v>
      </c>
      <c r="R57" s="66"/>
      <c r="S57" s="67"/>
      <c r="T57" s="61">
        <v>383</v>
      </c>
    </row>
    <row r="58" spans="1:20" ht="18" customHeight="1">
      <c r="A58" s="25">
        <v>2</v>
      </c>
      <c r="B58" s="41">
        <v>801</v>
      </c>
      <c r="C58" s="25">
        <v>80101</v>
      </c>
      <c r="D58" s="34" t="s">
        <v>63</v>
      </c>
      <c r="E58" s="13" t="s">
        <v>11</v>
      </c>
      <c r="F58" s="14">
        <v>340</v>
      </c>
      <c r="G58" s="14"/>
      <c r="H58" s="16">
        <v>420</v>
      </c>
      <c r="I58" s="14"/>
      <c r="J58" s="14"/>
      <c r="K58" s="16">
        <f>SUM(H58-I58+J58)</f>
        <v>420</v>
      </c>
      <c r="L58" s="44">
        <v>248.32</v>
      </c>
      <c r="M58" s="19">
        <f aca="true" t="shared" si="12" ref="M58:M71">SUM(N58+O58)</f>
        <v>300</v>
      </c>
      <c r="N58" s="16">
        <v>300</v>
      </c>
      <c r="O58" s="16"/>
      <c r="P58" s="64">
        <f t="shared" si="0"/>
        <v>300</v>
      </c>
      <c r="Q58" s="65">
        <v>300</v>
      </c>
      <c r="R58" s="65"/>
      <c r="S58" s="67">
        <f>SUM(R58/K58)*100</f>
        <v>0</v>
      </c>
      <c r="T58" s="61">
        <v>145.3</v>
      </c>
    </row>
    <row r="59" spans="1:20" ht="17.25" customHeight="1">
      <c r="A59" s="25">
        <v>3</v>
      </c>
      <c r="B59" s="41">
        <v>801</v>
      </c>
      <c r="C59" s="25">
        <v>80101</v>
      </c>
      <c r="D59" s="34" t="s">
        <v>43</v>
      </c>
      <c r="E59" s="13" t="s">
        <v>20</v>
      </c>
      <c r="F59" s="14">
        <v>11000</v>
      </c>
      <c r="G59" s="14"/>
      <c r="H59" s="16">
        <v>11000</v>
      </c>
      <c r="I59" s="14"/>
      <c r="J59" s="14"/>
      <c r="K59" s="16">
        <f>SUM(H59-I59+J59)</f>
        <v>11000</v>
      </c>
      <c r="L59" s="44">
        <v>14606.57</v>
      </c>
      <c r="M59" s="19">
        <f t="shared" si="12"/>
        <v>17000</v>
      </c>
      <c r="N59" s="16">
        <v>17000</v>
      </c>
      <c r="O59" s="16"/>
      <c r="P59" s="64">
        <f t="shared" si="0"/>
        <v>15000</v>
      </c>
      <c r="Q59" s="65">
        <v>15000</v>
      </c>
      <c r="R59" s="65"/>
      <c r="S59" s="67">
        <f>SUM(R59/K59)*100</f>
        <v>0</v>
      </c>
      <c r="T59" s="61">
        <v>11024.83</v>
      </c>
    </row>
    <row r="60" spans="1:20" ht="17.25" customHeight="1" hidden="1">
      <c r="A60" s="25">
        <v>3</v>
      </c>
      <c r="B60" s="41">
        <v>801</v>
      </c>
      <c r="C60" s="25">
        <v>80101</v>
      </c>
      <c r="D60" s="34" t="s">
        <v>93</v>
      </c>
      <c r="E60" s="13" t="s">
        <v>85</v>
      </c>
      <c r="F60" s="14"/>
      <c r="G60" s="14"/>
      <c r="H60" s="16"/>
      <c r="I60" s="14"/>
      <c r="J60" s="14"/>
      <c r="K60" s="16"/>
      <c r="L60" s="44">
        <v>21.45</v>
      </c>
      <c r="M60" s="19"/>
      <c r="N60" s="16"/>
      <c r="O60" s="16"/>
      <c r="P60" s="64"/>
      <c r="Q60" s="65"/>
      <c r="R60" s="65"/>
      <c r="S60" s="67"/>
      <c r="T60" s="61"/>
    </row>
    <row r="61" spans="1:20" ht="29.25" customHeight="1">
      <c r="A61" s="25">
        <v>4</v>
      </c>
      <c r="B61" s="41">
        <v>801</v>
      </c>
      <c r="C61" s="25">
        <v>80101</v>
      </c>
      <c r="D61" s="34" t="s">
        <v>48</v>
      </c>
      <c r="E61" s="13" t="s">
        <v>74</v>
      </c>
      <c r="F61" s="14"/>
      <c r="G61" s="14"/>
      <c r="H61" s="16"/>
      <c r="I61" s="14"/>
      <c r="J61" s="14"/>
      <c r="K61" s="16"/>
      <c r="L61" s="44">
        <v>2050.11</v>
      </c>
      <c r="M61" s="19">
        <v>1588</v>
      </c>
      <c r="N61" s="16">
        <v>1588</v>
      </c>
      <c r="O61" s="16"/>
      <c r="P61" s="64">
        <f t="shared" si="0"/>
        <v>1660</v>
      </c>
      <c r="Q61" s="65">
        <v>1660</v>
      </c>
      <c r="R61" s="65"/>
      <c r="S61" s="67"/>
      <c r="T61" s="61">
        <v>11024.83</v>
      </c>
    </row>
    <row r="62" spans="1:20" ht="15.75" customHeight="1">
      <c r="A62" s="25">
        <v>5</v>
      </c>
      <c r="B62" s="41">
        <v>801</v>
      </c>
      <c r="C62" s="25">
        <v>80104</v>
      </c>
      <c r="D62" s="34" t="s">
        <v>43</v>
      </c>
      <c r="E62" s="13" t="s">
        <v>76</v>
      </c>
      <c r="F62" s="14">
        <v>229680</v>
      </c>
      <c r="G62" s="14"/>
      <c r="H62" s="16">
        <v>285120</v>
      </c>
      <c r="I62" s="14"/>
      <c r="J62" s="14"/>
      <c r="K62" s="16">
        <f>SUM(H62-I62+J62)</f>
        <v>285120</v>
      </c>
      <c r="L62" s="44">
        <v>195522</v>
      </c>
      <c r="M62" s="19">
        <f t="shared" si="12"/>
        <v>285120</v>
      </c>
      <c r="N62" s="16">
        <v>285120</v>
      </c>
      <c r="O62" s="16"/>
      <c r="P62" s="64">
        <f t="shared" si="0"/>
        <v>265320</v>
      </c>
      <c r="Q62" s="65">
        <v>265320</v>
      </c>
      <c r="R62" s="65"/>
      <c r="S62" s="67">
        <f>SUM(R62/K62)*100</f>
        <v>0</v>
      </c>
      <c r="T62" s="61"/>
    </row>
    <row r="63" spans="1:20" ht="17.25" customHeight="1">
      <c r="A63" s="25">
        <v>6</v>
      </c>
      <c r="B63" s="41">
        <v>801</v>
      </c>
      <c r="C63" s="25">
        <v>80104</v>
      </c>
      <c r="D63" s="34" t="s">
        <v>63</v>
      </c>
      <c r="E63" s="13" t="s">
        <v>11</v>
      </c>
      <c r="F63" s="14">
        <v>100</v>
      </c>
      <c r="G63" s="14"/>
      <c r="H63" s="16">
        <v>100</v>
      </c>
      <c r="I63" s="14"/>
      <c r="J63" s="14">
        <v>300</v>
      </c>
      <c r="K63" s="16">
        <f>SUM(H63-I63+J63)</f>
        <v>400</v>
      </c>
      <c r="L63" s="44">
        <v>170.64</v>
      </c>
      <c r="M63" s="19">
        <f t="shared" si="12"/>
        <v>250</v>
      </c>
      <c r="N63" s="16">
        <v>250</v>
      </c>
      <c r="O63" s="16"/>
      <c r="P63" s="64">
        <f t="shared" si="0"/>
        <v>280</v>
      </c>
      <c r="Q63" s="65">
        <v>280</v>
      </c>
      <c r="R63" s="65"/>
      <c r="S63" s="67">
        <f>SUM(R63/K63)*100</f>
        <v>0</v>
      </c>
      <c r="T63" s="61"/>
    </row>
    <row r="64" spans="1:20" ht="28.5" customHeight="1">
      <c r="A64" s="25">
        <v>7</v>
      </c>
      <c r="B64" s="41">
        <v>801</v>
      </c>
      <c r="C64" s="25">
        <v>80104</v>
      </c>
      <c r="D64" s="34" t="s">
        <v>48</v>
      </c>
      <c r="E64" s="13" t="s">
        <v>74</v>
      </c>
      <c r="F64" s="14"/>
      <c r="G64" s="14"/>
      <c r="H64" s="16"/>
      <c r="I64" s="14"/>
      <c r="J64" s="14"/>
      <c r="K64" s="16"/>
      <c r="L64" s="44">
        <v>3301.23</v>
      </c>
      <c r="M64" s="19">
        <f t="shared" si="12"/>
        <v>240</v>
      </c>
      <c r="N64" s="16">
        <v>240</v>
      </c>
      <c r="O64" s="16"/>
      <c r="P64" s="64">
        <f t="shared" si="0"/>
        <v>245</v>
      </c>
      <c r="Q64" s="65">
        <v>245</v>
      </c>
      <c r="R64" s="65"/>
      <c r="S64" s="67"/>
      <c r="T64" s="61"/>
    </row>
    <row r="65" spans="1:20" ht="43.5" customHeight="1">
      <c r="A65" s="25">
        <v>8</v>
      </c>
      <c r="B65" s="41">
        <v>801</v>
      </c>
      <c r="C65" s="25">
        <v>80104</v>
      </c>
      <c r="D65" s="34" t="s">
        <v>64</v>
      </c>
      <c r="E65" s="13" t="s">
        <v>23</v>
      </c>
      <c r="F65" s="14"/>
      <c r="G65" s="14">
        <v>70560</v>
      </c>
      <c r="H65" s="16">
        <v>116400</v>
      </c>
      <c r="I65" s="14"/>
      <c r="J65" s="14">
        <v>34000</v>
      </c>
      <c r="K65" s="16">
        <f>SUM(H65-I65+J65)</f>
        <v>150400</v>
      </c>
      <c r="L65" s="44">
        <v>229383.2</v>
      </c>
      <c r="M65" s="19">
        <f t="shared" si="12"/>
        <v>331036</v>
      </c>
      <c r="N65" s="16">
        <v>331036</v>
      </c>
      <c r="O65" s="16"/>
      <c r="P65" s="64">
        <f t="shared" si="0"/>
        <v>326028</v>
      </c>
      <c r="Q65" s="65">
        <v>326028</v>
      </c>
      <c r="R65" s="65"/>
      <c r="S65" s="67"/>
      <c r="T65" s="61"/>
    </row>
    <row r="66" spans="1:20" ht="19.5" customHeight="1">
      <c r="A66" s="25">
        <v>9</v>
      </c>
      <c r="B66" s="41">
        <v>801</v>
      </c>
      <c r="C66" s="25">
        <v>80110</v>
      </c>
      <c r="D66" s="34" t="s">
        <v>84</v>
      </c>
      <c r="E66" s="13" t="s">
        <v>89</v>
      </c>
      <c r="F66" s="14"/>
      <c r="G66" s="14"/>
      <c r="H66" s="16"/>
      <c r="I66" s="14"/>
      <c r="J66" s="14"/>
      <c r="K66" s="16"/>
      <c r="L66" s="44">
        <v>314</v>
      </c>
      <c r="M66" s="19">
        <f t="shared" si="12"/>
        <v>430</v>
      </c>
      <c r="N66" s="16">
        <v>430</v>
      </c>
      <c r="O66" s="16"/>
      <c r="P66" s="64"/>
      <c r="Q66" s="65"/>
      <c r="R66" s="65"/>
      <c r="S66" s="67"/>
      <c r="T66" s="61"/>
    </row>
    <row r="67" spans="1:20" ht="31.5" customHeight="1">
      <c r="A67" s="25">
        <v>10</v>
      </c>
      <c r="B67" s="41">
        <v>801</v>
      </c>
      <c r="C67" s="25">
        <v>80110</v>
      </c>
      <c r="D67" s="34" t="s">
        <v>48</v>
      </c>
      <c r="E67" s="13" t="s">
        <v>74</v>
      </c>
      <c r="F67" s="14"/>
      <c r="G67" s="14"/>
      <c r="H67" s="16"/>
      <c r="I67" s="14"/>
      <c r="J67" s="14"/>
      <c r="K67" s="16"/>
      <c r="L67" s="44">
        <v>587.12</v>
      </c>
      <c r="M67" s="19">
        <f t="shared" si="12"/>
        <v>710</v>
      </c>
      <c r="N67" s="16">
        <v>710</v>
      </c>
      <c r="O67" s="16"/>
      <c r="P67" s="64">
        <f t="shared" si="0"/>
        <v>695</v>
      </c>
      <c r="Q67" s="65">
        <v>695</v>
      </c>
      <c r="R67" s="65"/>
      <c r="S67" s="67"/>
      <c r="T67" s="61"/>
    </row>
    <row r="68" spans="1:20" ht="18" customHeight="1">
      <c r="A68" s="25">
        <v>11</v>
      </c>
      <c r="B68" s="41">
        <v>801</v>
      </c>
      <c r="C68" s="25">
        <v>80114</v>
      </c>
      <c r="D68" s="34" t="s">
        <v>63</v>
      </c>
      <c r="E68" s="13" t="s">
        <v>11</v>
      </c>
      <c r="F68" s="14">
        <v>25</v>
      </c>
      <c r="G68" s="14"/>
      <c r="H68" s="16">
        <v>60</v>
      </c>
      <c r="I68" s="14"/>
      <c r="J68" s="14"/>
      <c r="K68" s="16">
        <f>SUM(H68-I68+J68)</f>
        <v>60</v>
      </c>
      <c r="L68" s="44">
        <v>71.44</v>
      </c>
      <c r="M68" s="19">
        <f t="shared" si="12"/>
        <v>80</v>
      </c>
      <c r="N68" s="16">
        <v>80</v>
      </c>
      <c r="O68" s="16"/>
      <c r="P68" s="64">
        <f t="shared" si="0"/>
        <v>55</v>
      </c>
      <c r="Q68" s="65">
        <v>55</v>
      </c>
      <c r="R68" s="65"/>
      <c r="S68" s="67">
        <f>SUM(R68/K68)*100</f>
        <v>0</v>
      </c>
      <c r="T68" s="61"/>
    </row>
    <row r="69" spans="1:20" ht="28.5" customHeight="1">
      <c r="A69" s="25">
        <v>12</v>
      </c>
      <c r="B69" s="41">
        <v>801</v>
      </c>
      <c r="C69" s="25">
        <v>80114</v>
      </c>
      <c r="D69" s="34" t="s">
        <v>48</v>
      </c>
      <c r="E69" s="13" t="s">
        <v>74</v>
      </c>
      <c r="F69" s="14"/>
      <c r="G69" s="14"/>
      <c r="H69" s="16"/>
      <c r="I69" s="14"/>
      <c r="J69" s="14"/>
      <c r="K69" s="16"/>
      <c r="L69" s="44">
        <v>123</v>
      </c>
      <c r="M69" s="19">
        <f t="shared" si="12"/>
        <v>160</v>
      </c>
      <c r="N69" s="16">
        <v>160</v>
      </c>
      <c r="O69" s="16"/>
      <c r="P69" s="64">
        <f t="shared" si="0"/>
        <v>160</v>
      </c>
      <c r="Q69" s="65">
        <v>160</v>
      </c>
      <c r="R69" s="65"/>
      <c r="S69" s="67"/>
      <c r="T69" s="61"/>
    </row>
    <row r="70" spans="1:20" ht="18.75" customHeight="1">
      <c r="A70" s="25">
        <v>13</v>
      </c>
      <c r="B70" s="41">
        <v>801</v>
      </c>
      <c r="C70" s="25">
        <v>80120</v>
      </c>
      <c r="D70" s="34" t="s">
        <v>84</v>
      </c>
      <c r="E70" s="13" t="s">
        <v>89</v>
      </c>
      <c r="F70" s="14"/>
      <c r="G70" s="14"/>
      <c r="H70" s="16"/>
      <c r="I70" s="14"/>
      <c r="J70" s="14"/>
      <c r="K70" s="16"/>
      <c r="L70" s="44">
        <v>100</v>
      </c>
      <c r="M70" s="19">
        <f t="shared" si="12"/>
        <v>50</v>
      </c>
      <c r="N70" s="16">
        <v>50</v>
      </c>
      <c r="O70" s="16"/>
      <c r="P70" s="64"/>
      <c r="Q70" s="65"/>
      <c r="R70" s="65"/>
      <c r="S70" s="67"/>
      <c r="T70" s="61"/>
    </row>
    <row r="71" spans="1:20" ht="27" customHeight="1">
      <c r="A71" s="25">
        <v>14</v>
      </c>
      <c r="B71" s="41">
        <v>801</v>
      </c>
      <c r="C71" s="25">
        <v>80120</v>
      </c>
      <c r="D71" s="34" t="s">
        <v>48</v>
      </c>
      <c r="E71" s="13" t="s">
        <v>74</v>
      </c>
      <c r="F71" s="14"/>
      <c r="G71" s="14"/>
      <c r="H71" s="16"/>
      <c r="I71" s="14"/>
      <c r="J71" s="14"/>
      <c r="K71" s="16"/>
      <c r="L71" s="44">
        <v>273.17</v>
      </c>
      <c r="M71" s="19">
        <f t="shared" si="12"/>
        <v>350</v>
      </c>
      <c r="N71" s="16">
        <v>350</v>
      </c>
      <c r="O71" s="16"/>
      <c r="P71" s="64">
        <f t="shared" si="0"/>
        <v>360</v>
      </c>
      <c r="Q71" s="65">
        <v>360</v>
      </c>
      <c r="R71" s="65"/>
      <c r="S71" s="67"/>
      <c r="T71" s="61"/>
    </row>
    <row r="72" spans="1:20" ht="13.5">
      <c r="A72" s="95" t="s">
        <v>67</v>
      </c>
      <c r="B72" s="96"/>
      <c r="C72" s="96"/>
      <c r="D72" s="97"/>
      <c r="E72" s="98"/>
      <c r="F72" s="14"/>
      <c r="G72" s="14"/>
      <c r="H72" s="18"/>
      <c r="I72" s="17"/>
      <c r="J72" s="17"/>
      <c r="K72" s="18"/>
      <c r="L72" s="45">
        <f>SUM(L57:L71)</f>
        <v>447317.25</v>
      </c>
      <c r="M72" s="62">
        <f>SUM(M58:M71)</f>
        <v>637314</v>
      </c>
      <c r="N72" s="66">
        <f>SUM(N57:N71)</f>
        <v>637944</v>
      </c>
      <c r="O72" s="66">
        <f>SUM(O58:O71)</f>
        <v>0</v>
      </c>
      <c r="P72" s="62">
        <f>SUM(P58:P71)</f>
        <v>610103</v>
      </c>
      <c r="Q72" s="66">
        <f>SUM(Q58:Q71)</f>
        <v>610103</v>
      </c>
      <c r="R72" s="66">
        <f>SUM(R58:R71)</f>
        <v>0</v>
      </c>
      <c r="S72" s="67"/>
      <c r="T72" s="61"/>
    </row>
    <row r="73" spans="1:20" ht="45" customHeight="1">
      <c r="A73" s="25">
        <v>1</v>
      </c>
      <c r="B73" s="41">
        <v>852</v>
      </c>
      <c r="C73" s="25">
        <v>85212</v>
      </c>
      <c r="D73" s="34" t="s">
        <v>66</v>
      </c>
      <c r="E73" s="80" t="s">
        <v>114</v>
      </c>
      <c r="F73" s="14">
        <v>1980000</v>
      </c>
      <c r="G73" s="14">
        <v>0</v>
      </c>
      <c r="H73" s="15">
        <v>1242000</v>
      </c>
      <c r="I73" s="14"/>
      <c r="J73" s="14"/>
      <c r="K73" s="15">
        <f>SUM(H73-I73+J73)</f>
        <v>1242000</v>
      </c>
      <c r="L73" s="44">
        <v>960200</v>
      </c>
      <c r="M73" s="19">
        <f aca="true" t="shared" si="13" ref="M73:M81">SUM(N73+O73)</f>
        <v>1240000</v>
      </c>
      <c r="N73" s="85">
        <v>1240000</v>
      </c>
      <c r="O73" s="16"/>
      <c r="P73" s="64">
        <f t="shared" si="0"/>
        <v>1400000</v>
      </c>
      <c r="Q73" s="60">
        <v>1400000</v>
      </c>
      <c r="R73" s="65"/>
      <c r="S73" s="67"/>
      <c r="T73" s="61"/>
    </row>
    <row r="74" spans="1:20" ht="42" customHeight="1">
      <c r="A74" s="25">
        <v>2</v>
      </c>
      <c r="B74" s="41">
        <v>852</v>
      </c>
      <c r="C74" s="25">
        <v>85213</v>
      </c>
      <c r="D74" s="34" t="s">
        <v>66</v>
      </c>
      <c r="E74" s="80" t="s">
        <v>115</v>
      </c>
      <c r="F74" s="14">
        <v>8500</v>
      </c>
      <c r="G74" s="14">
        <v>0</v>
      </c>
      <c r="H74" s="15">
        <v>10000</v>
      </c>
      <c r="I74" s="14"/>
      <c r="J74" s="14"/>
      <c r="K74" s="15">
        <f>SUM(H74-I74+J74)</f>
        <v>10000</v>
      </c>
      <c r="L74" s="44">
        <v>10700</v>
      </c>
      <c r="M74" s="19">
        <f t="shared" si="13"/>
        <v>13400</v>
      </c>
      <c r="N74" s="85">
        <v>13400</v>
      </c>
      <c r="O74" s="16"/>
      <c r="P74" s="64">
        <f t="shared" si="0"/>
        <v>12000</v>
      </c>
      <c r="Q74" s="60">
        <v>12000</v>
      </c>
      <c r="R74" s="65"/>
      <c r="S74" s="67"/>
      <c r="T74" s="61"/>
    </row>
    <row r="75" spans="1:20" ht="39.75" customHeight="1">
      <c r="A75" s="25">
        <v>3</v>
      </c>
      <c r="B75" s="41">
        <v>852</v>
      </c>
      <c r="C75" s="25">
        <v>85214</v>
      </c>
      <c r="D75" s="34" t="s">
        <v>66</v>
      </c>
      <c r="E75" s="80" t="s">
        <v>116</v>
      </c>
      <c r="F75" s="14">
        <v>97000</v>
      </c>
      <c r="G75" s="14">
        <v>0</v>
      </c>
      <c r="H75" s="15">
        <v>116000</v>
      </c>
      <c r="I75" s="14"/>
      <c r="J75" s="14"/>
      <c r="K75" s="15">
        <f>SUM(H75-I75+J75)</f>
        <v>116000</v>
      </c>
      <c r="L75" s="44">
        <v>114700</v>
      </c>
      <c r="M75" s="19">
        <f t="shared" si="13"/>
        <v>148000</v>
      </c>
      <c r="N75" s="85">
        <v>148000</v>
      </c>
      <c r="O75" s="16"/>
      <c r="P75" s="64">
        <f t="shared" si="0"/>
        <v>130000</v>
      </c>
      <c r="Q75" s="60">
        <v>130000</v>
      </c>
      <c r="R75" s="65"/>
      <c r="S75" s="67"/>
      <c r="T75" s="61"/>
    </row>
    <row r="76" spans="1:20" ht="30.75" customHeight="1">
      <c r="A76" s="25">
        <v>4</v>
      </c>
      <c r="B76" s="41">
        <v>852</v>
      </c>
      <c r="C76" s="25">
        <v>85214</v>
      </c>
      <c r="D76" s="34" t="s">
        <v>65</v>
      </c>
      <c r="E76" s="80" t="s">
        <v>117</v>
      </c>
      <c r="F76" s="14">
        <v>6000</v>
      </c>
      <c r="G76" s="14">
        <v>0</v>
      </c>
      <c r="H76" s="15">
        <v>23000</v>
      </c>
      <c r="I76" s="14"/>
      <c r="J76" s="14">
        <f>12000+3200</f>
        <v>15200</v>
      </c>
      <c r="K76" s="15">
        <f>SUM(H76-I76+J76)</f>
        <v>38200</v>
      </c>
      <c r="L76" s="44">
        <v>30800</v>
      </c>
      <c r="M76" s="19">
        <f t="shared" si="13"/>
        <v>29600</v>
      </c>
      <c r="N76" s="85">
        <v>29600</v>
      </c>
      <c r="O76" s="16"/>
      <c r="P76" s="64">
        <f t="shared" si="0"/>
        <v>36000</v>
      </c>
      <c r="Q76" s="60">
        <v>36000</v>
      </c>
      <c r="R76" s="65"/>
      <c r="S76" s="67"/>
      <c r="T76" s="61"/>
    </row>
    <row r="77" spans="1:20" ht="21" customHeight="1">
      <c r="A77" s="25">
        <v>5</v>
      </c>
      <c r="B77" s="41">
        <v>852</v>
      </c>
      <c r="C77" s="25">
        <v>85219</v>
      </c>
      <c r="D77" s="34" t="s">
        <v>63</v>
      </c>
      <c r="E77" s="80" t="s">
        <v>11</v>
      </c>
      <c r="F77" s="14">
        <v>40</v>
      </c>
      <c r="G77" s="14"/>
      <c r="H77" s="16">
        <v>40</v>
      </c>
      <c r="I77" s="14"/>
      <c r="J77" s="14"/>
      <c r="K77" s="16">
        <f>SUM(H77-I77+J77)</f>
        <v>40</v>
      </c>
      <c r="L77" s="44">
        <v>24.2</v>
      </c>
      <c r="M77" s="19">
        <f t="shared" si="13"/>
        <v>40</v>
      </c>
      <c r="N77" s="85">
        <v>40</v>
      </c>
      <c r="O77" s="16"/>
      <c r="P77" s="64">
        <f t="shared" si="0"/>
        <v>40</v>
      </c>
      <c r="Q77" s="60">
        <v>40</v>
      </c>
      <c r="R77" s="65"/>
      <c r="S77" s="67">
        <f>SUM(R77/K77)*100</f>
        <v>0</v>
      </c>
      <c r="T77" s="61"/>
    </row>
    <row r="78" spans="1:20" ht="28.5" customHeight="1">
      <c r="A78" s="25">
        <v>6</v>
      </c>
      <c r="B78" s="41">
        <v>852</v>
      </c>
      <c r="C78" s="25">
        <v>85219</v>
      </c>
      <c r="D78" s="34" t="s">
        <v>48</v>
      </c>
      <c r="E78" s="80" t="s">
        <v>74</v>
      </c>
      <c r="F78" s="14"/>
      <c r="G78" s="14"/>
      <c r="H78" s="16"/>
      <c r="I78" s="14"/>
      <c r="J78" s="14"/>
      <c r="K78" s="16"/>
      <c r="L78" s="44">
        <v>775.48</v>
      </c>
      <c r="M78" s="19">
        <f t="shared" si="13"/>
        <v>150</v>
      </c>
      <c r="N78" s="85">
        <v>150</v>
      </c>
      <c r="O78" s="16"/>
      <c r="P78" s="64">
        <f t="shared" si="0"/>
        <v>150</v>
      </c>
      <c r="Q78" s="60">
        <v>150</v>
      </c>
      <c r="R78" s="65"/>
      <c r="S78" s="67"/>
      <c r="T78" s="61"/>
    </row>
    <row r="79" spans="1:20" ht="30.75" customHeight="1">
      <c r="A79" s="25">
        <v>7</v>
      </c>
      <c r="B79" s="41">
        <v>852</v>
      </c>
      <c r="C79" s="25">
        <v>85219</v>
      </c>
      <c r="D79" s="34" t="s">
        <v>65</v>
      </c>
      <c r="E79" s="80" t="s">
        <v>118</v>
      </c>
      <c r="F79" s="14">
        <v>96000</v>
      </c>
      <c r="G79" s="14">
        <v>0</v>
      </c>
      <c r="H79" s="15">
        <v>97000</v>
      </c>
      <c r="I79" s="14"/>
      <c r="J79" s="14">
        <v>17450</v>
      </c>
      <c r="K79" s="15">
        <f>SUM(H79-I79+J79)</f>
        <v>114450</v>
      </c>
      <c r="L79" s="44">
        <v>79900</v>
      </c>
      <c r="M79" s="19">
        <f t="shared" si="13"/>
        <v>101000</v>
      </c>
      <c r="N79" s="85">
        <v>101000</v>
      </c>
      <c r="O79" s="16"/>
      <c r="P79" s="64">
        <f t="shared" si="0"/>
        <v>99300</v>
      </c>
      <c r="Q79" s="60">
        <v>99300</v>
      </c>
      <c r="R79" s="65"/>
      <c r="S79" s="67"/>
      <c r="T79" s="61"/>
    </row>
    <row r="80" spans="1:20" ht="17.25" customHeight="1">
      <c r="A80" s="25">
        <v>8</v>
      </c>
      <c r="B80" s="41">
        <v>852</v>
      </c>
      <c r="C80" s="25">
        <v>85228</v>
      </c>
      <c r="D80" s="34" t="s">
        <v>43</v>
      </c>
      <c r="E80" s="80" t="s">
        <v>21</v>
      </c>
      <c r="F80" s="14">
        <v>2400</v>
      </c>
      <c r="G80" s="14"/>
      <c r="H80" s="16">
        <v>2400</v>
      </c>
      <c r="I80" s="14"/>
      <c r="J80" s="14">
        <f>1600+3500</f>
        <v>5100</v>
      </c>
      <c r="K80" s="16">
        <f>SUM(H80-I80+J80)</f>
        <v>7500</v>
      </c>
      <c r="L80" s="44">
        <v>5324.73</v>
      </c>
      <c r="M80" s="19">
        <f t="shared" si="13"/>
        <v>10500</v>
      </c>
      <c r="N80" s="85">
        <v>10500</v>
      </c>
      <c r="O80" s="16"/>
      <c r="P80" s="64">
        <f t="shared" si="0"/>
        <v>14500</v>
      </c>
      <c r="Q80" s="60">
        <v>14500</v>
      </c>
      <c r="R80" s="65"/>
      <c r="S80" s="67">
        <f>SUM(R80/K80)*100</f>
        <v>0</v>
      </c>
      <c r="T80" s="61"/>
    </row>
    <row r="81" spans="1:20" ht="31.5" customHeight="1">
      <c r="A81" s="25">
        <v>9</v>
      </c>
      <c r="B81" s="41">
        <v>852</v>
      </c>
      <c r="C81" s="25">
        <v>85295</v>
      </c>
      <c r="D81" s="34" t="s">
        <v>65</v>
      </c>
      <c r="E81" s="80" t="s">
        <v>119</v>
      </c>
      <c r="F81" s="14"/>
      <c r="G81" s="14"/>
      <c r="H81" s="15">
        <v>0</v>
      </c>
      <c r="I81" s="14"/>
      <c r="J81" s="14">
        <v>28000</v>
      </c>
      <c r="K81" s="15">
        <f>SUM(H81-I81+J81)</f>
        <v>28000</v>
      </c>
      <c r="L81" s="44">
        <v>45000</v>
      </c>
      <c r="M81" s="19">
        <f t="shared" si="13"/>
        <v>45000</v>
      </c>
      <c r="N81" s="85">
        <v>45000</v>
      </c>
      <c r="O81" s="16"/>
      <c r="P81" s="64">
        <f t="shared" si="0"/>
        <v>20000</v>
      </c>
      <c r="Q81" s="60">
        <v>20000</v>
      </c>
      <c r="R81" s="65"/>
      <c r="S81" s="67"/>
      <c r="T81" s="61"/>
    </row>
    <row r="82" spans="1:20" ht="13.5">
      <c r="A82" s="95" t="s">
        <v>77</v>
      </c>
      <c r="B82" s="96"/>
      <c r="C82" s="96"/>
      <c r="D82" s="97"/>
      <c r="E82" s="98"/>
      <c r="F82" s="14"/>
      <c r="G82" s="14"/>
      <c r="H82" s="15"/>
      <c r="I82" s="14"/>
      <c r="J82" s="14"/>
      <c r="K82" s="15"/>
      <c r="L82" s="45">
        <f>SUM(L73:L81)</f>
        <v>1247424.41</v>
      </c>
      <c r="M82" s="62">
        <f aca="true" t="shared" si="14" ref="M82:R82">SUM(M73:M81)</f>
        <v>1587690</v>
      </c>
      <c r="N82" s="66">
        <f t="shared" si="14"/>
        <v>1587690</v>
      </c>
      <c r="O82" s="66">
        <f t="shared" si="14"/>
        <v>0</v>
      </c>
      <c r="P82" s="62">
        <f t="shared" si="14"/>
        <v>1711990</v>
      </c>
      <c r="Q82" s="66">
        <f t="shared" si="14"/>
        <v>1711990</v>
      </c>
      <c r="R82" s="66">
        <f t="shared" si="14"/>
        <v>0</v>
      </c>
      <c r="S82" s="67"/>
      <c r="T82" s="61"/>
    </row>
    <row r="83" spans="1:20" ht="26.25">
      <c r="A83" s="53">
        <v>1</v>
      </c>
      <c r="B83" s="53">
        <v>854</v>
      </c>
      <c r="C83" s="54">
        <v>85412</v>
      </c>
      <c r="D83" s="55" t="s">
        <v>84</v>
      </c>
      <c r="E83" s="81" t="s">
        <v>103</v>
      </c>
      <c r="F83" s="14"/>
      <c r="G83" s="14"/>
      <c r="H83" s="15"/>
      <c r="I83" s="14"/>
      <c r="J83" s="14"/>
      <c r="K83" s="15"/>
      <c r="L83" s="44">
        <v>9625</v>
      </c>
      <c r="M83" s="83">
        <f>SUM(N83+O83)</f>
        <v>8800</v>
      </c>
      <c r="N83" s="84">
        <v>8800</v>
      </c>
      <c r="O83" s="66"/>
      <c r="P83" s="62"/>
      <c r="Q83" s="66"/>
      <c r="R83" s="66"/>
      <c r="S83" s="67"/>
      <c r="T83" s="61"/>
    </row>
    <row r="84" spans="1:20" ht="13.5">
      <c r="A84" s="51" t="s">
        <v>90</v>
      </c>
      <c r="B84" s="52"/>
      <c r="C84" s="52"/>
      <c r="D84" s="52"/>
      <c r="E84" s="52"/>
      <c r="F84" s="33"/>
      <c r="G84" s="14"/>
      <c r="H84" s="15"/>
      <c r="I84" s="14"/>
      <c r="J84" s="14"/>
      <c r="K84" s="15"/>
      <c r="L84" s="45">
        <f>SUM(L83:L83)</f>
        <v>9625</v>
      </c>
      <c r="M84" s="62"/>
      <c r="N84" s="66"/>
      <c r="O84" s="66"/>
      <c r="P84" s="62"/>
      <c r="Q84" s="66"/>
      <c r="R84" s="66"/>
      <c r="S84" s="67"/>
      <c r="T84" s="61"/>
    </row>
    <row r="85" spans="1:20" ht="18.75" customHeight="1">
      <c r="A85" s="47">
        <v>1</v>
      </c>
      <c r="B85" s="48">
        <v>921</v>
      </c>
      <c r="C85" s="47">
        <v>92109</v>
      </c>
      <c r="D85" s="49" t="s">
        <v>43</v>
      </c>
      <c r="E85" s="50" t="s">
        <v>17</v>
      </c>
      <c r="F85" s="14"/>
      <c r="G85" s="14">
        <v>5000</v>
      </c>
      <c r="H85" s="16">
        <v>5000</v>
      </c>
      <c r="I85" s="14"/>
      <c r="J85" s="14"/>
      <c r="K85" s="16">
        <f>SUM(H85-I85+J85)</f>
        <v>5000</v>
      </c>
      <c r="L85" s="44">
        <v>4188</v>
      </c>
      <c r="M85" s="19">
        <f>SUM(N85+O85)</f>
        <v>4500</v>
      </c>
      <c r="N85" s="16">
        <v>4500</v>
      </c>
      <c r="O85" s="65"/>
      <c r="P85" s="64">
        <f t="shared" si="0"/>
        <v>4500</v>
      </c>
      <c r="Q85" s="65">
        <v>4500</v>
      </c>
      <c r="R85" s="65"/>
      <c r="S85" s="67">
        <f>SUM(R85/K85)*100</f>
        <v>0</v>
      </c>
      <c r="T85" s="61"/>
    </row>
    <row r="86" spans="1:20" ht="12.75" customHeight="1">
      <c r="A86" s="95" t="s">
        <v>73</v>
      </c>
      <c r="B86" s="96"/>
      <c r="C86" s="96"/>
      <c r="D86" s="97"/>
      <c r="E86" s="98"/>
      <c r="F86" s="14"/>
      <c r="G86" s="14"/>
      <c r="H86" s="16"/>
      <c r="I86" s="14"/>
      <c r="J86" s="14"/>
      <c r="K86" s="16"/>
      <c r="L86" s="45">
        <f>SUM(L85)</f>
        <v>4188</v>
      </c>
      <c r="M86" s="62">
        <f aca="true" t="shared" si="15" ref="M86:R86">SUM(M85)</f>
        <v>4500</v>
      </c>
      <c r="N86" s="66">
        <f t="shared" si="15"/>
        <v>4500</v>
      </c>
      <c r="O86" s="66">
        <f t="shared" si="15"/>
        <v>0</v>
      </c>
      <c r="P86" s="62">
        <f t="shared" si="15"/>
        <v>4500</v>
      </c>
      <c r="Q86" s="66">
        <f t="shared" si="15"/>
        <v>4500</v>
      </c>
      <c r="R86" s="66">
        <f t="shared" si="15"/>
        <v>0</v>
      </c>
      <c r="S86" s="67"/>
      <c r="T86" s="61"/>
    </row>
    <row r="87" spans="1:20" ht="12.75">
      <c r="A87" s="109" t="s">
        <v>4</v>
      </c>
      <c r="B87" s="110"/>
      <c r="C87" s="110"/>
      <c r="D87" s="111"/>
      <c r="E87" s="112"/>
      <c r="F87" s="11" t="e">
        <f>SUM(#REF!+#REF!+#REF!+#REF!+#REF!+#REF!)</f>
        <v>#REF!</v>
      </c>
      <c r="G87" s="11" t="e">
        <f>SUM(#REF!+#REF!+#REF!+#REF!+#REF!+#REF!)</f>
        <v>#REF!</v>
      </c>
      <c r="H87" s="19" t="e">
        <f>SUM(#REF!+#REF!+#REF!+#REF!+#REF!+#REF!)</f>
        <v>#REF!</v>
      </c>
      <c r="I87" s="19" t="e">
        <f>SUM(#REF!+#REF!+#REF!+#REF!+#REF!+#REF!)</f>
        <v>#REF!</v>
      </c>
      <c r="J87" s="19" t="e">
        <f>SUM(#REF!+#REF!+#REF!+#REF!+#REF!+#REF!)</f>
        <v>#REF!</v>
      </c>
      <c r="K87" s="12" t="e">
        <f>SUM(#REF!+#REF!+#REF!)</f>
        <v>#REF!</v>
      </c>
      <c r="L87" s="44" t="e">
        <f>SUM(L86,L84,L82,#REF!,L72,L56,L53,L29,L27,L25,L21,L15,#REF!)</f>
        <v>#REF!</v>
      </c>
      <c r="M87" s="64">
        <f>SUM(N87+O87)</f>
        <v>71043186</v>
      </c>
      <c r="N87" s="64">
        <f>SUM(N15+N21+N25+N27+N29+N53+N56+N72+N82+N86)</f>
        <v>71029006</v>
      </c>
      <c r="O87" s="64">
        <f>SUM(O15+O21+O25+O27+O29+O53+O56+O72+O82+O86)</f>
        <v>14180</v>
      </c>
      <c r="P87" s="64">
        <f t="shared" si="0"/>
        <v>71299959.44</v>
      </c>
      <c r="Q87" s="64">
        <f>SUM(Q15+Q21+Q25+Q27+Q29+Q53+Q56+Q72+Q82+Q86)</f>
        <v>61518795</v>
      </c>
      <c r="R87" s="64">
        <f>SUM(R15+R21+R25+R27+R29+R53+R56+R72+R82+R86)</f>
        <v>9781164.44</v>
      </c>
      <c r="S87" s="67" t="e">
        <f>SUM(R87/K87)*100</f>
        <v>#REF!</v>
      </c>
      <c r="T87" s="61"/>
    </row>
    <row r="88" spans="1:4" ht="12.75">
      <c r="A88" s="20"/>
      <c r="B88" s="20"/>
      <c r="C88" s="20"/>
      <c r="D88" s="21"/>
    </row>
    <row r="89" spans="1:4" ht="12.75">
      <c r="A89" s="20"/>
      <c r="B89" s="20"/>
      <c r="C89" s="20"/>
      <c r="D89" s="21"/>
    </row>
    <row r="90" spans="1:9" ht="12.75">
      <c r="A90" s="105"/>
      <c r="B90" s="105"/>
      <c r="C90" s="105"/>
      <c r="D90" s="106"/>
      <c r="E90" s="106"/>
      <c r="F90" s="106"/>
      <c r="G90" s="106"/>
      <c r="H90" s="106"/>
      <c r="I90" s="106"/>
    </row>
    <row r="91" spans="1:5" ht="12.75">
      <c r="A91" s="20"/>
      <c r="B91" s="20"/>
      <c r="C91" s="20"/>
      <c r="D91" s="21"/>
      <c r="E91" s="21"/>
    </row>
    <row r="92" spans="1:5" ht="12.75">
      <c r="A92" s="20"/>
      <c r="B92" s="20"/>
      <c r="C92" s="20"/>
      <c r="D92" s="21"/>
      <c r="E92" s="21"/>
    </row>
    <row r="93" spans="1:5" ht="12.75">
      <c r="A93" s="20"/>
      <c r="B93" s="20"/>
      <c r="C93" s="20"/>
      <c r="D93" s="21"/>
      <c r="E93" s="22"/>
    </row>
    <row r="94" spans="1:3" ht="12.75">
      <c r="A94" s="20"/>
      <c r="B94" s="20"/>
      <c r="C94" s="20"/>
    </row>
    <row r="95" spans="1:3" ht="12.75">
      <c r="A95" s="20"/>
      <c r="B95" s="20"/>
      <c r="C95" s="20"/>
    </row>
    <row r="96" spans="1:3" ht="12.75">
      <c r="A96" s="20"/>
      <c r="B96" s="20"/>
      <c r="C96" s="20"/>
    </row>
    <row r="97" spans="1:3" ht="12.75">
      <c r="A97" s="20"/>
      <c r="B97" s="20"/>
      <c r="C97" s="20"/>
    </row>
    <row r="98" spans="1:3" ht="12.75">
      <c r="A98" s="20"/>
      <c r="B98" s="20"/>
      <c r="C98" s="20"/>
    </row>
    <row r="99" spans="1:3" ht="12.75">
      <c r="A99" s="20"/>
      <c r="B99" s="20"/>
      <c r="C99" s="20"/>
    </row>
    <row r="100" spans="1:3" ht="12.75">
      <c r="A100" s="20"/>
      <c r="B100" s="20"/>
      <c r="C100" s="20"/>
    </row>
    <row r="101" spans="1:3" ht="12.75">
      <c r="A101" s="20"/>
      <c r="B101" s="20"/>
      <c r="C101" s="20"/>
    </row>
    <row r="102" spans="1:3" ht="12.75">
      <c r="A102" s="20"/>
      <c r="B102" s="20"/>
      <c r="C102" s="20"/>
    </row>
    <row r="103" spans="1:3" ht="12.75">
      <c r="A103" s="20"/>
      <c r="B103" s="20"/>
      <c r="C103" s="20"/>
    </row>
    <row r="104" spans="1:3" ht="12.75">
      <c r="A104" s="20"/>
      <c r="B104" s="20"/>
      <c r="C104" s="20"/>
    </row>
    <row r="105" spans="1:3" ht="12.75">
      <c r="A105" s="20"/>
      <c r="B105" s="20"/>
      <c r="C105" s="20"/>
    </row>
    <row r="106" spans="1:3" ht="12.75">
      <c r="A106" s="20"/>
      <c r="B106" s="20"/>
      <c r="C106" s="20"/>
    </row>
    <row r="107" spans="1:3" ht="12.75">
      <c r="A107" s="20"/>
      <c r="B107" s="20"/>
      <c r="C107" s="20"/>
    </row>
    <row r="108" spans="1:3" ht="12.75">
      <c r="A108" s="20"/>
      <c r="B108" s="20"/>
      <c r="C108" s="20"/>
    </row>
    <row r="109" spans="1:3" ht="12.75">
      <c r="A109" s="20"/>
      <c r="B109" s="20"/>
      <c r="C109" s="20"/>
    </row>
    <row r="110" spans="1:3" ht="12.75">
      <c r="A110" s="20"/>
      <c r="B110" s="20"/>
      <c r="C110" s="20"/>
    </row>
    <row r="111" spans="1:3" ht="12.75">
      <c r="A111" s="20"/>
      <c r="B111" s="20"/>
      <c r="C111" s="20"/>
    </row>
    <row r="112" spans="1:3" ht="12.75">
      <c r="A112" s="20"/>
      <c r="B112" s="20"/>
      <c r="C112" s="20"/>
    </row>
    <row r="113" spans="1:3" ht="12.75">
      <c r="A113" s="20"/>
      <c r="B113" s="20"/>
      <c r="C113" s="20"/>
    </row>
    <row r="114" spans="1:3" ht="12.75">
      <c r="A114" s="20"/>
      <c r="B114" s="20"/>
      <c r="C114" s="20"/>
    </row>
    <row r="115" spans="1:3" ht="12.75">
      <c r="A115" s="20"/>
      <c r="B115" s="20"/>
      <c r="C115" s="20"/>
    </row>
    <row r="116" spans="1:3" ht="12.75">
      <c r="A116" s="20"/>
      <c r="B116" s="20"/>
      <c r="C116" s="20"/>
    </row>
    <row r="117" spans="1:3" ht="12.75">
      <c r="A117" s="20"/>
      <c r="B117" s="20"/>
      <c r="C117" s="20"/>
    </row>
    <row r="118" spans="1:3" ht="12.75">
      <c r="A118" s="20"/>
      <c r="B118" s="20"/>
      <c r="C118" s="20"/>
    </row>
    <row r="119" spans="1:3" ht="12.75">
      <c r="A119" s="20"/>
      <c r="B119" s="20"/>
      <c r="C119" s="20"/>
    </row>
    <row r="120" spans="1:3" ht="12.75">
      <c r="A120" s="20"/>
      <c r="B120" s="20"/>
      <c r="C120" s="20"/>
    </row>
    <row r="121" spans="1:3" ht="12.75">
      <c r="A121" s="20"/>
      <c r="B121" s="20"/>
      <c r="C121" s="20"/>
    </row>
    <row r="122" spans="1:3" ht="12.75">
      <c r="A122" s="20"/>
      <c r="B122" s="20"/>
      <c r="C122" s="20"/>
    </row>
    <row r="123" spans="1:3" ht="12.75">
      <c r="A123" s="20"/>
      <c r="B123" s="20"/>
      <c r="C123" s="20"/>
    </row>
    <row r="124" spans="1:3" ht="12.75">
      <c r="A124" s="20"/>
      <c r="B124" s="20"/>
      <c r="C124" s="20"/>
    </row>
    <row r="125" spans="1:3" ht="12.75">
      <c r="A125" s="20"/>
      <c r="B125" s="20"/>
      <c r="C125" s="20"/>
    </row>
    <row r="126" spans="1:3" ht="12.75">
      <c r="A126" s="20"/>
      <c r="B126" s="20"/>
      <c r="C126" s="20"/>
    </row>
    <row r="127" spans="1:3" ht="12.75">
      <c r="A127" s="20"/>
      <c r="B127" s="20"/>
      <c r="C127" s="20"/>
    </row>
    <row r="128" spans="1:3" ht="12.75">
      <c r="A128" s="20"/>
      <c r="B128" s="20"/>
      <c r="C128" s="20"/>
    </row>
    <row r="129" spans="1:3" ht="12.75">
      <c r="A129" s="20"/>
      <c r="B129" s="20"/>
      <c r="C129" s="20"/>
    </row>
    <row r="130" spans="1:3" ht="12.75">
      <c r="A130" s="20"/>
      <c r="B130" s="20"/>
      <c r="C130" s="20"/>
    </row>
    <row r="131" spans="1:3" ht="12.75">
      <c r="A131" s="20"/>
      <c r="B131" s="20"/>
      <c r="C131" s="20"/>
    </row>
    <row r="132" spans="1:3" ht="12.75">
      <c r="A132" s="20"/>
      <c r="B132" s="20"/>
      <c r="C132" s="20"/>
    </row>
    <row r="133" spans="1:3" ht="12.75">
      <c r="A133" s="20"/>
      <c r="B133" s="20"/>
      <c r="C133" s="20"/>
    </row>
    <row r="134" spans="1:3" ht="12.75">
      <c r="A134" s="20"/>
      <c r="B134" s="20"/>
      <c r="C134" s="20"/>
    </row>
    <row r="135" spans="1:3" ht="12.75">
      <c r="A135" s="20"/>
      <c r="B135" s="20"/>
      <c r="C135" s="20"/>
    </row>
    <row r="136" spans="1:3" ht="12.75">
      <c r="A136" s="20"/>
      <c r="B136" s="20"/>
      <c r="C136" s="20"/>
    </row>
    <row r="137" spans="1:3" ht="12.75">
      <c r="A137" s="20"/>
      <c r="B137" s="20"/>
      <c r="C137" s="20"/>
    </row>
    <row r="138" spans="1:3" ht="12.75">
      <c r="A138" s="20"/>
      <c r="B138" s="20"/>
      <c r="C138" s="20"/>
    </row>
    <row r="139" spans="1:3" ht="12.75">
      <c r="A139" s="20"/>
      <c r="B139" s="20"/>
      <c r="C139" s="20"/>
    </row>
    <row r="140" spans="1:3" ht="12.75">
      <c r="A140" s="20"/>
      <c r="B140" s="20"/>
      <c r="C140" s="20"/>
    </row>
    <row r="141" spans="1:3" ht="12.75">
      <c r="A141" s="20"/>
      <c r="B141" s="20"/>
      <c r="C141" s="20"/>
    </row>
    <row r="142" spans="1:3" ht="12.75">
      <c r="A142" s="20"/>
      <c r="B142" s="20"/>
      <c r="C142" s="20"/>
    </row>
    <row r="143" spans="1:3" ht="12.75">
      <c r="A143" s="20"/>
      <c r="B143" s="20"/>
      <c r="C143" s="20"/>
    </row>
    <row r="144" spans="1:3" ht="12.75">
      <c r="A144" s="20"/>
      <c r="B144" s="20"/>
      <c r="C144" s="20"/>
    </row>
    <row r="145" spans="1:3" ht="12.75">
      <c r="A145" s="20"/>
      <c r="B145" s="20"/>
      <c r="C145" s="20"/>
    </row>
    <row r="146" spans="1:3" ht="12.75">
      <c r="A146" s="20"/>
      <c r="B146" s="20"/>
      <c r="C146" s="20"/>
    </row>
    <row r="147" spans="1:3" ht="12.75">
      <c r="A147" s="20"/>
      <c r="B147" s="20"/>
      <c r="C147" s="20"/>
    </row>
    <row r="148" spans="1:3" ht="12.75">
      <c r="A148" s="20"/>
      <c r="B148" s="20"/>
      <c r="C148" s="20"/>
    </row>
    <row r="149" spans="1:3" ht="12.75">
      <c r="A149" s="20"/>
      <c r="B149" s="20"/>
      <c r="C149" s="20"/>
    </row>
    <row r="150" spans="1:3" ht="12.75">
      <c r="A150" s="20"/>
      <c r="B150" s="20"/>
      <c r="C150" s="20"/>
    </row>
    <row r="151" spans="1:3" ht="12.75">
      <c r="A151" s="20"/>
      <c r="B151" s="20"/>
      <c r="C151" s="20"/>
    </row>
    <row r="152" spans="1:3" ht="12.75">
      <c r="A152" s="20"/>
      <c r="B152" s="20"/>
      <c r="C152" s="20"/>
    </row>
    <row r="153" spans="1:3" ht="12.75">
      <c r="A153" s="20"/>
      <c r="B153" s="20"/>
      <c r="C153" s="20"/>
    </row>
    <row r="154" spans="1:3" ht="12.75">
      <c r="A154" s="20"/>
      <c r="B154" s="20"/>
      <c r="C154" s="20"/>
    </row>
    <row r="155" spans="1:3" ht="12.75">
      <c r="A155" s="20"/>
      <c r="B155" s="20"/>
      <c r="C155" s="20"/>
    </row>
    <row r="156" spans="1:3" ht="12.75">
      <c r="A156" s="20"/>
      <c r="B156" s="20"/>
      <c r="C156" s="20"/>
    </row>
    <row r="157" spans="1:3" ht="12.75">
      <c r="A157" s="20"/>
      <c r="B157" s="20"/>
      <c r="C157" s="20"/>
    </row>
    <row r="158" spans="1:3" ht="12.75">
      <c r="A158" s="20"/>
      <c r="B158" s="20"/>
      <c r="C158" s="20"/>
    </row>
    <row r="159" spans="1:3" ht="12.75">
      <c r="A159" s="20"/>
      <c r="B159" s="20"/>
      <c r="C159" s="20"/>
    </row>
    <row r="160" spans="1:3" ht="12.75">
      <c r="A160" s="23"/>
      <c r="B160" s="23"/>
      <c r="C160" s="23"/>
    </row>
    <row r="161" spans="1:3" ht="12.75">
      <c r="A161" s="23"/>
      <c r="B161" s="23"/>
      <c r="C161" s="23"/>
    </row>
    <row r="162" spans="1:3" ht="12.75">
      <c r="A162" s="23"/>
      <c r="B162" s="23"/>
      <c r="C162" s="23"/>
    </row>
    <row r="163" spans="1:3" ht="12.75">
      <c r="A163" s="23"/>
      <c r="B163" s="23"/>
      <c r="C163" s="23"/>
    </row>
    <row r="164" spans="1:3" ht="12.75">
      <c r="A164" s="23"/>
      <c r="B164" s="23"/>
      <c r="C164" s="23"/>
    </row>
    <row r="165" spans="1:3" ht="12.75">
      <c r="A165" s="23"/>
      <c r="B165" s="23"/>
      <c r="C165" s="23"/>
    </row>
    <row r="166" spans="1:3" ht="12.75">
      <c r="A166" s="23"/>
      <c r="B166" s="23"/>
      <c r="C166" s="23"/>
    </row>
    <row r="167" spans="1:3" ht="12.75">
      <c r="A167" s="23"/>
      <c r="B167" s="23"/>
      <c r="C167" s="23"/>
    </row>
    <row r="168" spans="1:3" ht="12.75">
      <c r="A168" s="23"/>
      <c r="B168" s="23"/>
      <c r="C168" s="23"/>
    </row>
    <row r="169" spans="1:3" ht="12.75">
      <c r="A169" s="24"/>
      <c r="B169" s="24"/>
      <c r="C169" s="24"/>
    </row>
  </sheetData>
  <sheetProtection/>
  <mergeCells count="26">
    <mergeCell ref="T9:T11"/>
    <mergeCell ref="A27:E27"/>
    <mergeCell ref="A82:E82"/>
    <mergeCell ref="P9:R9"/>
    <mergeCell ref="D9:D11"/>
    <mergeCell ref="E9:E11"/>
    <mergeCell ref="P10:P11"/>
    <mergeCell ref="Q10:R10"/>
    <mergeCell ref="N10:O10"/>
    <mergeCell ref="M10:M11"/>
    <mergeCell ref="A90:I90"/>
    <mergeCell ref="D7:H7"/>
    <mergeCell ref="A87:E87"/>
    <mergeCell ref="A15:E15"/>
    <mergeCell ref="B9:B11"/>
    <mergeCell ref="C9:C11"/>
    <mergeCell ref="A21:E21"/>
    <mergeCell ref="A25:E25"/>
    <mergeCell ref="A9:A11"/>
    <mergeCell ref="A86:E86"/>
    <mergeCell ref="A53:E53"/>
    <mergeCell ref="A56:E56"/>
    <mergeCell ref="A72:E72"/>
    <mergeCell ref="M9:O9"/>
    <mergeCell ref="A29:E29"/>
    <mergeCell ref="L9:L11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Footer>&amp;CStrona &amp;P</oddFooter>
  </headerFooter>
  <rowBreaks count="1" manualBreakCount="1">
    <brk id="23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Marcin Walichnowski</cp:lastModifiedBy>
  <cp:lastPrinted>2008-11-18T07:43:39Z</cp:lastPrinted>
  <dcterms:created xsi:type="dcterms:W3CDTF">2001-09-07T12:46:35Z</dcterms:created>
  <dcterms:modified xsi:type="dcterms:W3CDTF">2008-11-19T15:38:48Z</dcterms:modified>
  <cp:category/>
  <cp:version/>
  <cp:contentType/>
  <cp:contentStatus/>
</cp:coreProperties>
</file>