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04'!$11:$12</definedName>
  </definedNames>
  <calcPr fullCalcOnLoad="1"/>
</workbook>
</file>

<file path=xl/sharedStrings.xml><?xml version="1.0" encoding="utf-8"?>
<sst xmlns="http://schemas.openxmlformats.org/spreadsheetml/2006/main" count="352" uniqueCount="269">
  <si>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</si>
  <si>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</si>
  <si>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</si>
  <si>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</si>
  <si>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</si>
  <si>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</si>
  <si>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</si>
  <si>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</si>
  <si>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</si>
  <si>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</si>
  <si>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</si>
  <si>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</si>
  <si>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</si>
  <si>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</si>
  <si>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</si>
  <si>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</si>
  <si>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</si>
  <si>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</si>
  <si>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</si>
  <si>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</si>
  <si>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</si>
  <si>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</si>
  <si>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</si>
  <si>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</si>
  <si>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</si>
  <si>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</si>
  <si>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</si>
  <si>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</si>
  <si>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</si>
  <si>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</si>
  <si>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</si>
  <si>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</si>
  <si>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</si>
  <si>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</si>
  <si>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</si>
  <si>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</si>
  <si>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</si>
  <si>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</si>
  <si>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</si>
  <si>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</si>
  <si>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</si>
  <si>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</si>
  <si>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</si>
  <si>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</si>
  <si>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</si>
  <si>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</si>
  <si>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</si>
  <si>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</si>
  <si>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</si>
  <si>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</si>
  <si>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</si>
  <si>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</si>
  <si>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</si>
  <si>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</si>
  <si>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</si>
  <si>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</si>
  <si>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</si>
  <si>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</si>
  <si>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</si>
  <si>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</si>
  <si>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</si>
  <si>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</si>
  <si>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</si>
  <si>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</si>
  <si>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</si>
  <si>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</si>
  <si>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</si>
  <si>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</si>
  <si>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</si>
  <si>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</si>
  <si>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</si>
  <si>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</si>
  <si>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</si>
  <si>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</si>
  <si>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</si>
  <si>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</si>
  <si>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</si>
  <si>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</si>
  <si>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</si>
  <si>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</si>
  <si>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</si>
  <si>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</si>
  <si>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</si>
  <si>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</si>
  <si>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</si>
  <si>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</si>
  <si>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</si>
  <si>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</si>
  <si>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</si>
  <si>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</si>
  <si>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</si>
  <si>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</si>
  <si>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</si>
  <si>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</si>
  <si>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</si>
  <si>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</si>
  <si>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</si>
  <si>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</si>
  <si>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</si>
  <si>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</si>
  <si>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</si>
  <si>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</si>
  <si>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</si>
  <si>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</si>
  <si>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</si>
  <si>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</si>
  <si>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</si>
  <si>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</si>
  <si>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</si>
  <si>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</si>
  <si>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</si>
  <si>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</si>
  <si>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</si>
  <si>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</si>
  <si>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</si>
  <si>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</si>
  <si>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</si>
  <si>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</si>
  <si>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</si>
  <si>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</si>
  <si>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</si>
  <si>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</si>
  <si>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</si>
  <si>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</si>
  <si>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</si>
  <si>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</si>
  <si>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</si>
  <si>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</si>
  <si>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</si>
  <si>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</si>
  <si>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</si>
  <si>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</si>
  <si>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</si>
  <si>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</si>
  <si>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</si>
  <si>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</si>
  <si>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</si>
  <si>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</si>
  <si>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</si>
  <si>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</si>
  <si>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</si>
  <si>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</si>
  <si>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</si>
  <si>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</si>
  <si>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</si>
  <si>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</si>
  <si>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</si>
  <si>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</si>
  <si>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</si>
  <si>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</si>
  <si>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</si>
  <si>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</si>
  <si>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</si>
  <si>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</si>
  <si>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</si>
  <si>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</si>
  <si>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</si>
  <si>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</si>
  <si>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</si>
  <si>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</si>
  <si>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wpływy z opłaty targowej</t>
  </si>
  <si>
    <t>Dochody ogółem</t>
  </si>
  <si>
    <t>podatek leśny od osób fizycznych</t>
  </si>
  <si>
    <t>Lp.</t>
  </si>
  <si>
    <t>wpływy z usług  - za pobór wody</t>
  </si>
  <si>
    <t>wpływy z usług  - za zrzut ścieków</t>
  </si>
  <si>
    <t>dochody jst związane z realizacją zadań z zakresu adm.rządowej oraz innych zadań zleconych ustawami (wydawanie dowodów osobistych)</t>
  </si>
  <si>
    <t>odsetki za nieterminowe wpłaty z tytułu podatków i opłat</t>
  </si>
  <si>
    <t>pozostałe odsetki-odsetki od środków na rach.bankowych</t>
  </si>
  <si>
    <t xml:space="preserve">podatek od czynności cywilnoprawnych  od osób prawnych  </t>
  </si>
  <si>
    <t xml:space="preserve">podatek od czynności cywilnoprawnych  od osób fizycznych </t>
  </si>
  <si>
    <t>Autopoprawki Wójta Gminy</t>
  </si>
  <si>
    <t>(dane w zł)</t>
  </si>
  <si>
    <t>Plan dochodów na  2005 rok</t>
  </si>
  <si>
    <t xml:space="preserve">podatek od nieruchomości od osób prawnych </t>
  </si>
  <si>
    <t xml:space="preserve">podatek od środków transportowych od osób prawnych </t>
  </si>
  <si>
    <t>wpływy z usług-odpłatność za udział w imprezach kulturalnych</t>
  </si>
  <si>
    <t>podatek rolny od osób  prawnych</t>
  </si>
  <si>
    <t>podatek leśny od osób  prawnych</t>
  </si>
  <si>
    <t>wpływy z usług - czynsze mieszkaniowe</t>
  </si>
  <si>
    <t>wpływy z usług - usługi opiekuńcze</t>
  </si>
  <si>
    <t>Plan dochodów na 2006 rok</t>
  </si>
  <si>
    <t>podatek od spadków i darowizn od osób fizycznych</t>
  </si>
  <si>
    <t>dotacje celowe otrzymane z gminy na zadania bieżące realiz na podstawie porozumień między jst - refundacja kosztów przez inne gminy za pobyt dzieci w przedszk. na terenie naszej gminy</t>
  </si>
  <si>
    <t>Zmniejszenie</t>
  </si>
  <si>
    <t>zwiększenie</t>
  </si>
  <si>
    <t xml:space="preserve">Przewidywane wykonanie  dochodów  2006 rok  </t>
  </si>
  <si>
    <t xml:space="preserve">% </t>
  </si>
  <si>
    <t xml:space="preserve">                                                             Rady Gminy Michałowice</t>
  </si>
  <si>
    <t>wpływy z tyt.przekształ.prawa użytkowania wieczystego przysługującego osobom fizycznym w prawo własności</t>
  </si>
  <si>
    <t xml:space="preserve">                                                              Załącznik Nr 1 </t>
  </si>
  <si>
    <t xml:space="preserve">                                                              do Uchwały Nr _________</t>
  </si>
  <si>
    <t xml:space="preserve">                                                             z dnia ________</t>
  </si>
  <si>
    <t>wpływy z opłat za wydawanie zezwoleń na sprzedaż alkoholu</t>
  </si>
  <si>
    <t>wpływy z opłaty za zarząd, użytkowanie i użytkowanie wieczystego nieruchomości</t>
  </si>
  <si>
    <t>wpływy z innych lokalnych opłat pobieranych przez jst na podstawie odrębnych ustaw - opłaty za zajęcie pasa drogowego</t>
  </si>
  <si>
    <t>wpływy z opłaty skarbowej</t>
  </si>
  <si>
    <t>wpływ z innych lokalnych opłat pobieranych przez jst na podstawie odrębnych ustaw - z tytułu wzrostu nieruchomości z zw.z uchw.miejscowych  planów zagospodarowania przestrzennego</t>
  </si>
  <si>
    <t>Planowane dochody na 2008 rok</t>
  </si>
  <si>
    <t>Ogółem</t>
  </si>
  <si>
    <t>w tym:</t>
  </si>
  <si>
    <t xml:space="preserve">bieżące </t>
  </si>
  <si>
    <t>majątkowe</t>
  </si>
  <si>
    <t>Dział</t>
  </si>
  <si>
    <t>Rozdział</t>
  </si>
  <si>
    <t>Dział 010 Rolnictwo i łowiectwo</t>
  </si>
  <si>
    <t>Dział 700 Gospodarka mieszkaniowa</t>
  </si>
  <si>
    <t>Dział 750 Administracja publiczna</t>
  </si>
  <si>
    <t>010</t>
  </si>
  <si>
    <t>01010</t>
  </si>
  <si>
    <t>0830</t>
  </si>
  <si>
    <t>0470</t>
  </si>
  <si>
    <t>0490</t>
  </si>
  <si>
    <t>0750</t>
  </si>
  <si>
    <t>0760</t>
  </si>
  <si>
    <t>0970</t>
  </si>
  <si>
    <t>0350</t>
  </si>
  <si>
    <t>0310</t>
  </si>
  <si>
    <t>0320</t>
  </si>
  <si>
    <t>0330</t>
  </si>
  <si>
    <t>0340</t>
  </si>
  <si>
    <t>0500</t>
  </si>
  <si>
    <t>2680</t>
  </si>
  <si>
    <t>0360</t>
  </si>
  <si>
    <t>0910</t>
  </si>
  <si>
    <t>0430</t>
  </si>
  <si>
    <t>0410</t>
  </si>
  <si>
    <t>0480</t>
  </si>
  <si>
    <t>0010</t>
  </si>
  <si>
    <t>0020</t>
  </si>
  <si>
    <t>0920</t>
  </si>
  <si>
    <t>2310</t>
  </si>
  <si>
    <t>2030</t>
  </si>
  <si>
    <t>2010</t>
  </si>
  <si>
    <t>Dział 801 Oświata i wychowanie</t>
  </si>
  <si>
    <t>pozostałe odsetki - odsetki od środków na rachunkach bankowych</t>
  </si>
  <si>
    <t>Dział 751 Urzędy naczelnych organów władzy państwowej,kontroli i ochrony prawa oraz sądownictwa</t>
  </si>
  <si>
    <t>Dział 754 Bezpieczeństwo publiczne i ochrona przeciwpożarowa</t>
  </si>
  <si>
    <t>Dział 756 Dochody od osób prawnych,od osób fizycznych i od innych jednostek nieposiadających osobowości prawnej oraz wydatki związane z ich poborem</t>
  </si>
  <si>
    <t>Dział 758 Różne rozliczenia</t>
  </si>
  <si>
    <t>Dział 921 Kultura i ochrona dziedzictwa narodowego</t>
  </si>
  <si>
    <t>wpływy z różnych dochodów (wpływy z tyt. wynagrodzenia dla płatnika z tyt. wykonywania zadań określonych przepisami prawa)</t>
  </si>
  <si>
    <t>wpływy z innych lokalnych opłat pobieranych przez jst-wpis do ewidencji działalności gospodarczej</t>
  </si>
  <si>
    <t>subwencja ogólna z budżetu państwa-część oświatowa dla jednostek samorządu terytorialnego</t>
  </si>
  <si>
    <t>wpływy z usług - opłata stała za przedszkole</t>
  </si>
  <si>
    <t>Dział 852 Pomoc społeczna</t>
  </si>
  <si>
    <t xml:space="preserve">środki na dofinansowanie własnych inwestycji gmin, pozyskane z innych źródeł - udział mieszkańców na budowę kanalizacji sanitarnej  wsch cz gminy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</si>
  <si>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</si>
  <si>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</si>
  <si>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 xml:space="preserve">Dochody budżetu gminy na 2008  rok  </t>
  </si>
  <si>
    <t>Źródło dochodów</t>
  </si>
  <si>
    <t>§</t>
  </si>
  <si>
    <t>dotacje celowe otrzymane z budżetu państwa na realizację zadań bieżących z zakresu administracji rządowej  (spraw obywatelskich)</t>
  </si>
  <si>
    <t>dotacje celowe otrzymane z budżetu państwa na realizację zadań bieżących z zakresu administracji rządowej (obrony cywilnej)</t>
  </si>
  <si>
    <t>dotacje celowe otrzymane z budżetu państwa na realizację zadań bieżących z zakresu administracji rządowej (pomocy społecznej - świadczenia rodzinne)</t>
  </si>
  <si>
    <t>dotacje celowe otrzymane z budżetu państwa na realizację zadań bieżących z zakresu administracji rządowej (pomocy społecznej- składki na ubezp.zdrowotne)</t>
  </si>
  <si>
    <t>dotacje celowe otrzymane z budżetu państwa na realizację zadań bieżących z zakresu administracji rządowej (pomocy społecznej -  zasiłki i pomoc w naturze)</t>
  </si>
  <si>
    <t xml:space="preserve">dotacje celowe otrzymane z budżetu państwa na realizację zadań bieżących gmin  (z zakresu oświaty i wychowania) </t>
  </si>
  <si>
    <t>dotacje celowe otrzymane z budżetu państwa na realizację zadań bieżących gmin - z zakresu pomocy społecznej- zasiłki i pomoc w naturze</t>
  </si>
  <si>
    <t>dotacje celowe otrzymane z budżetu państwa na realizację zadań bieżących gmin - z zakresu pomocy społecznej- działalność ośrodka pomocy społecznej</t>
  </si>
  <si>
    <t xml:space="preserve">dotacje celowe otrzymane z budżetu państwa na realizację zadań bieżących gmin - z zakresu pomocy społecznej- dożywianie </t>
  </si>
  <si>
    <t xml:space="preserve"> podatek dochodowy od osób fizycznych - udział</t>
  </si>
  <si>
    <t xml:space="preserve"> podatek dochodowy od osób prawnych - udział</t>
  </si>
  <si>
    <t xml:space="preserve">dotacje celowe otrzymane z budżetu państwa na realizację zadań bieżących z zakresu administracji rządowej </t>
  </si>
  <si>
    <t xml:space="preserve">wpływy z innych lokalnych opłat pobieranych przez jst na podstawie odrębnych ustaw (z tyt. opłaty adiacenckiej związanej  z podziałem nieruchomości (295 000 zł) i wzrostu wartości nieruch spowodowanej budową urz. infrastr.techn. - sieć wodoc. i kanal.  (525 000 zł) </t>
  </si>
  <si>
    <t xml:space="preserve">                                                              do Uchwały Nr XVII/105/2008</t>
  </si>
  <si>
    <t xml:space="preserve">                                                             z dnia 31 stycznia 2008 r</t>
  </si>
  <si>
    <t>dochody z najmu i dzierżawy składników majątkowych skarbu państwa, jst lub innych jednostek zaliczonych do sektora finansów publicznych oraz innych umów o podobnym charakterze (w tym dzierżawy związane z festynami w kwocie 1 000 zł)</t>
  </si>
  <si>
    <t>rekompensaty utraconych dochodów w podatkach i opłatach lokalnych (dotacja z funduszy celowych PFRON)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</si>
</sst>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169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3" fontId="2" fillId="0" borderId="4" xfId="0" applyNumberFormat="1" applyFont="1" applyBorder="1" applyAlignment="1">
      <alignment vertical="top"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12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top"/>
    </xf>
    <xf numFmtId="3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0" fillId="0" borderId="5" xfId="0" applyBorder="1" applyAlignment="1">
      <alignment/>
    </xf>
    <xf numFmtId="0" fontId="12" fillId="0" borderId="7" xfId="0" applyFont="1" applyBorder="1" applyAlignment="1">
      <alignment horizontal="left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66"/>
  <sheetViews>
    <sheetView tabSelected="1" workbookViewId="0" topLeftCell="A1">
      <selection activeCell="P11" sqref="P11"/>
    </sheetView>
  </sheetViews>
  <sheetFormatPr defaultColWidth="9.00390625" defaultRowHeight="12.75"/>
  <cols>
    <col min="1" max="1" width="5.375" style="31" customWidth="1"/>
    <col min="2" max="2" width="6.625" style="31" customWidth="1"/>
    <col min="3" max="4" width="8.375" style="31" customWidth="1"/>
    <col min="5" max="5" width="55.375" style="31" customWidth="1"/>
    <col min="6" max="6" width="9.25390625" style="31" hidden="1" customWidth="1"/>
    <col min="7" max="8" width="11.625" style="31" hidden="1" customWidth="1"/>
    <col min="9" max="9" width="10.125" style="31" hidden="1" customWidth="1"/>
    <col min="10" max="10" width="10.00390625" style="31" hidden="1" customWidth="1"/>
    <col min="11" max="11" width="11.625" style="31" hidden="1" customWidth="1"/>
    <col min="12" max="14" width="12.75390625" style="31" customWidth="1"/>
    <col min="15" max="15" width="11.625" style="31" hidden="1" customWidth="1"/>
    <col min="16" max="16384" width="9.125" style="31" customWidth="1"/>
  </cols>
  <sheetData>
    <row r="1" spans="1:15" ht="12.75">
      <c r="A1" s="99"/>
      <c r="B1" s="99"/>
      <c r="C1" s="99"/>
      <c r="D1" s="99"/>
      <c r="E1" s="99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6.5" customHeight="1">
      <c r="A2" s="32"/>
      <c r="B2" s="32"/>
      <c r="C2" s="32"/>
      <c r="D2" s="33"/>
      <c r="E2" s="27" t="s">
        <v>190</v>
      </c>
      <c r="F2" s="34"/>
      <c r="G2" s="34"/>
      <c r="H2" s="34"/>
      <c r="I2" s="34"/>
      <c r="J2" s="34"/>
      <c r="K2" s="27" t="s">
        <v>190</v>
      </c>
      <c r="L2" s="27" t="s">
        <v>190</v>
      </c>
      <c r="M2" s="27" t="s">
        <v>190</v>
      </c>
      <c r="N2" s="27" t="s">
        <v>190</v>
      </c>
      <c r="O2" s="27" t="s">
        <v>190</v>
      </c>
      <c r="P2" s="2"/>
      <c r="R2" s="2"/>
      <c r="S2" s="3"/>
    </row>
    <row r="3" spans="1:19" ht="15" customHeight="1">
      <c r="A3" s="35"/>
      <c r="B3" s="35"/>
      <c r="C3" s="35"/>
      <c r="D3" s="33"/>
      <c r="E3" s="27" t="s">
        <v>265</v>
      </c>
      <c r="F3" s="34"/>
      <c r="G3" s="34"/>
      <c r="H3" s="34"/>
      <c r="I3" s="34"/>
      <c r="J3" s="34"/>
      <c r="K3" s="27" t="s">
        <v>191</v>
      </c>
      <c r="L3" s="27" t="s">
        <v>191</v>
      </c>
      <c r="M3" s="27" t="s">
        <v>191</v>
      </c>
      <c r="N3" s="27" t="s">
        <v>191</v>
      </c>
      <c r="O3" s="27" t="s">
        <v>191</v>
      </c>
      <c r="P3" s="2"/>
      <c r="R3" s="2"/>
      <c r="S3" s="3"/>
    </row>
    <row r="4" spans="1:19" ht="14.25" customHeight="1">
      <c r="A4" s="35"/>
      <c r="B4" s="35"/>
      <c r="C4" s="35"/>
      <c r="D4" s="33"/>
      <c r="E4" s="27" t="s">
        <v>188</v>
      </c>
      <c r="F4" s="34"/>
      <c r="G4" s="34"/>
      <c r="H4" s="34"/>
      <c r="I4" s="34"/>
      <c r="J4" s="34"/>
      <c r="K4" s="27" t="s">
        <v>188</v>
      </c>
      <c r="L4" s="27" t="s">
        <v>188</v>
      </c>
      <c r="M4" s="27" t="s">
        <v>188</v>
      </c>
      <c r="N4" s="27" t="s">
        <v>188</v>
      </c>
      <c r="O4" s="27" t="s">
        <v>188</v>
      </c>
      <c r="P4" s="2"/>
      <c r="R4" s="2"/>
      <c r="S4" s="3"/>
    </row>
    <row r="5" spans="1:19" ht="16.5" customHeight="1">
      <c r="A5" s="2"/>
      <c r="B5" s="2"/>
      <c r="C5" s="2"/>
      <c r="D5" s="26"/>
      <c r="E5" s="25" t="s">
        <v>266</v>
      </c>
      <c r="F5" s="35"/>
      <c r="G5" s="35"/>
      <c r="H5" s="35"/>
      <c r="I5" s="35"/>
      <c r="J5" s="35"/>
      <c r="K5" s="25" t="s">
        <v>192</v>
      </c>
      <c r="L5" s="25" t="s">
        <v>192</v>
      </c>
      <c r="M5" s="25" t="s">
        <v>192</v>
      </c>
      <c r="N5" s="25" t="s">
        <v>192</v>
      </c>
      <c r="O5" s="25" t="s">
        <v>192</v>
      </c>
      <c r="P5" s="2"/>
      <c r="R5" s="2"/>
      <c r="S5" s="3"/>
    </row>
    <row r="6" spans="1:19" ht="12.75">
      <c r="A6" s="2"/>
      <c r="B6" s="2"/>
      <c r="C6" s="2"/>
      <c r="D6" s="26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2"/>
      <c r="R6" s="2"/>
      <c r="S6" s="3"/>
    </row>
    <row r="7" spans="1:19" ht="14.25">
      <c r="A7" s="74"/>
      <c r="B7" s="74"/>
      <c r="C7" s="74"/>
      <c r="D7" s="102" t="s">
        <v>249</v>
      </c>
      <c r="E7" s="102"/>
      <c r="F7" s="103"/>
      <c r="G7" s="103"/>
      <c r="H7" s="103"/>
      <c r="I7" s="24"/>
      <c r="J7" s="24"/>
      <c r="N7" s="28" t="s">
        <v>172</v>
      </c>
      <c r="O7" s="24"/>
      <c r="P7" s="2"/>
      <c r="R7" s="2"/>
      <c r="S7" s="3"/>
    </row>
    <row r="8" spans="1:19" ht="19.5" customHeight="1">
      <c r="A8" s="2"/>
      <c r="B8" s="2"/>
      <c r="C8" s="2"/>
      <c r="D8" s="61"/>
      <c r="E8" s="61"/>
      <c r="F8" s="62"/>
      <c r="G8" s="62"/>
      <c r="H8" s="62"/>
      <c r="I8" s="24"/>
      <c r="J8" s="24"/>
      <c r="N8" s="28"/>
      <c r="O8" s="24"/>
      <c r="P8" s="2"/>
      <c r="R8" s="2"/>
      <c r="S8" s="3"/>
    </row>
    <row r="9" spans="1:19" ht="12.75">
      <c r="A9" s="87" t="s">
        <v>163</v>
      </c>
      <c r="B9" s="87" t="s">
        <v>203</v>
      </c>
      <c r="C9" s="87" t="s">
        <v>204</v>
      </c>
      <c r="D9" s="90" t="s">
        <v>251</v>
      </c>
      <c r="E9" s="87" t="s">
        <v>250</v>
      </c>
      <c r="F9" s="63"/>
      <c r="G9" s="63"/>
      <c r="H9" s="63"/>
      <c r="I9" s="64"/>
      <c r="J9" s="64"/>
      <c r="K9" s="60"/>
      <c r="L9" s="92" t="s">
        <v>198</v>
      </c>
      <c r="M9" s="93"/>
      <c r="N9" s="94"/>
      <c r="O9" s="24"/>
      <c r="P9" s="2"/>
      <c r="R9" s="2"/>
      <c r="S9" s="3"/>
    </row>
    <row r="10" spans="1:19" ht="12.75">
      <c r="A10" s="88"/>
      <c r="B10" s="112"/>
      <c r="C10" s="112"/>
      <c r="D10" s="91"/>
      <c r="E10" s="88"/>
      <c r="F10" s="63"/>
      <c r="G10" s="63"/>
      <c r="H10" s="63"/>
      <c r="I10" s="64"/>
      <c r="J10" s="64"/>
      <c r="K10" s="60"/>
      <c r="L10" s="95" t="s">
        <v>199</v>
      </c>
      <c r="M10" s="97" t="s">
        <v>200</v>
      </c>
      <c r="N10" s="98"/>
      <c r="O10" s="24"/>
      <c r="P10" s="2"/>
      <c r="R10" s="2"/>
      <c r="S10" s="3"/>
    </row>
    <row r="11" spans="1:15" ht="33.75" customHeight="1">
      <c r="A11" s="89"/>
      <c r="B11" s="89"/>
      <c r="C11" s="89"/>
      <c r="D11" s="89"/>
      <c r="E11" s="89"/>
      <c r="F11" s="66" t="s">
        <v>173</v>
      </c>
      <c r="G11" s="37" t="s">
        <v>171</v>
      </c>
      <c r="H11" s="36" t="s">
        <v>181</v>
      </c>
      <c r="I11" s="37" t="s">
        <v>184</v>
      </c>
      <c r="J11" s="37" t="s">
        <v>185</v>
      </c>
      <c r="K11" s="36" t="s">
        <v>186</v>
      </c>
      <c r="L11" s="96"/>
      <c r="M11" s="36" t="s">
        <v>201</v>
      </c>
      <c r="N11" s="36" t="s">
        <v>202</v>
      </c>
      <c r="O11" s="36" t="s">
        <v>187</v>
      </c>
    </row>
    <row r="12" spans="1:15" ht="12.75">
      <c r="A12" s="29">
        <v>1</v>
      </c>
      <c r="B12" s="29">
        <v>2</v>
      </c>
      <c r="C12" s="29">
        <v>3</v>
      </c>
      <c r="D12" s="38">
        <v>4</v>
      </c>
      <c r="E12" s="38">
        <v>5</v>
      </c>
      <c r="F12" s="39">
        <v>5</v>
      </c>
      <c r="G12" s="39"/>
      <c r="H12" s="29">
        <v>4</v>
      </c>
      <c r="I12" s="39"/>
      <c r="J12" s="39"/>
      <c r="K12" s="29"/>
      <c r="L12" s="29">
        <v>6</v>
      </c>
      <c r="M12" s="29">
        <v>7</v>
      </c>
      <c r="N12" s="29">
        <v>8</v>
      </c>
      <c r="O12" s="40"/>
    </row>
    <row r="13" spans="1:15" ht="14.25" customHeight="1">
      <c r="A13" s="58">
        <v>1</v>
      </c>
      <c r="B13" s="73" t="s">
        <v>208</v>
      </c>
      <c r="C13" s="72" t="s">
        <v>209</v>
      </c>
      <c r="D13" s="72" t="s">
        <v>210</v>
      </c>
      <c r="E13" s="46" t="s">
        <v>164</v>
      </c>
      <c r="F13" s="47">
        <v>1500000</v>
      </c>
      <c r="G13" s="47"/>
      <c r="H13" s="49">
        <v>1200000</v>
      </c>
      <c r="I13" s="47"/>
      <c r="J13" s="47"/>
      <c r="K13" s="49">
        <f>SUM(H13-I13+J13)</f>
        <v>1200000</v>
      </c>
      <c r="L13" s="79">
        <f>SUM(M13+N13)</f>
        <v>1070000</v>
      </c>
      <c r="M13" s="80">
        <v>1070000</v>
      </c>
      <c r="N13" s="68">
        <v>0</v>
      </c>
      <c r="O13" s="40"/>
    </row>
    <row r="14" spans="1:15" ht="14.25" customHeight="1">
      <c r="A14" s="58">
        <v>2</v>
      </c>
      <c r="B14" s="73" t="s">
        <v>208</v>
      </c>
      <c r="C14" s="72" t="s">
        <v>209</v>
      </c>
      <c r="D14" s="72" t="s">
        <v>210</v>
      </c>
      <c r="E14" s="46" t="s">
        <v>165</v>
      </c>
      <c r="F14" s="47">
        <v>800000</v>
      </c>
      <c r="G14" s="47"/>
      <c r="H14" s="49">
        <v>1000000</v>
      </c>
      <c r="I14" s="47"/>
      <c r="J14" s="47"/>
      <c r="K14" s="49">
        <f>SUM(H14-I14+J14)</f>
        <v>1000000</v>
      </c>
      <c r="L14" s="79">
        <f aca="true" t="shared" si="0" ref="L14:L84">SUM(M14+N14)</f>
        <v>1300000</v>
      </c>
      <c r="M14" s="80">
        <v>1300000</v>
      </c>
      <c r="N14" s="68">
        <v>0</v>
      </c>
      <c r="O14" s="40"/>
    </row>
    <row r="15" spans="1:15" ht="39.75" customHeight="1">
      <c r="A15" s="29">
        <v>3</v>
      </c>
      <c r="B15" s="73" t="s">
        <v>208</v>
      </c>
      <c r="C15" s="72" t="s">
        <v>209</v>
      </c>
      <c r="D15" s="58">
        <v>6290</v>
      </c>
      <c r="E15" s="46" t="s">
        <v>246</v>
      </c>
      <c r="F15" s="67"/>
      <c r="G15" s="67"/>
      <c r="H15" s="29"/>
      <c r="I15" s="39"/>
      <c r="J15" s="39"/>
      <c r="K15" s="29"/>
      <c r="L15" s="79">
        <f t="shared" si="0"/>
        <v>25000</v>
      </c>
      <c r="M15" s="68"/>
      <c r="N15" s="85">
        <v>25000</v>
      </c>
      <c r="O15" s="40"/>
    </row>
    <row r="16" spans="1:15" ht="39.75" customHeight="1">
      <c r="A16" s="39">
        <v>4</v>
      </c>
      <c r="B16" s="73" t="s">
        <v>208</v>
      </c>
      <c r="C16" s="72" t="s">
        <v>209</v>
      </c>
      <c r="D16" s="58">
        <v>6290</v>
      </c>
      <c r="E16" s="46" t="s">
        <v>247</v>
      </c>
      <c r="F16" s="67"/>
      <c r="G16" s="67"/>
      <c r="H16" s="29"/>
      <c r="I16" s="39"/>
      <c r="J16" s="39"/>
      <c r="K16" s="29"/>
      <c r="L16" s="79">
        <f t="shared" si="0"/>
        <v>25000</v>
      </c>
      <c r="M16" s="68"/>
      <c r="N16" s="85">
        <v>25000</v>
      </c>
      <c r="O16" s="40"/>
    </row>
    <row r="17" spans="1:15" ht="39" customHeight="1">
      <c r="A17" s="39">
        <v>5</v>
      </c>
      <c r="B17" s="73" t="s">
        <v>208</v>
      </c>
      <c r="C17" s="72" t="s">
        <v>209</v>
      </c>
      <c r="D17" s="58">
        <v>6290</v>
      </c>
      <c r="E17" s="46" t="s">
        <v>248</v>
      </c>
      <c r="F17" s="67"/>
      <c r="G17" s="67"/>
      <c r="H17" s="29"/>
      <c r="I17" s="39"/>
      <c r="J17" s="39"/>
      <c r="K17" s="29"/>
      <c r="L17" s="79">
        <f t="shared" si="0"/>
        <v>10000</v>
      </c>
      <c r="M17" s="68"/>
      <c r="N17" s="85">
        <v>10000</v>
      </c>
      <c r="O17" s="40"/>
    </row>
    <row r="18" spans="1:15" ht="13.5">
      <c r="A18" s="108" t="s">
        <v>205</v>
      </c>
      <c r="B18" s="109"/>
      <c r="C18" s="109"/>
      <c r="D18" s="110"/>
      <c r="E18" s="111"/>
      <c r="F18" s="75"/>
      <c r="G18" s="75"/>
      <c r="H18" s="76"/>
      <c r="I18" s="77"/>
      <c r="J18" s="77"/>
      <c r="K18" s="76"/>
      <c r="L18" s="78">
        <f>SUM(L13:L17)</f>
        <v>2430000</v>
      </c>
      <c r="M18" s="81">
        <f>SUM(M13:M17)</f>
        <v>2370000</v>
      </c>
      <c r="N18" s="81">
        <f>SUM(N13:N17)</f>
        <v>60000</v>
      </c>
      <c r="O18" s="40"/>
    </row>
    <row r="19" spans="1:15" ht="12.75">
      <c r="A19" s="29">
        <v>1</v>
      </c>
      <c r="B19" s="40">
        <v>700</v>
      </c>
      <c r="C19" s="29">
        <v>70004</v>
      </c>
      <c r="D19" s="83" t="s">
        <v>210</v>
      </c>
      <c r="E19" s="46" t="s">
        <v>179</v>
      </c>
      <c r="F19" s="67"/>
      <c r="G19" s="67"/>
      <c r="H19" s="29"/>
      <c r="I19" s="39"/>
      <c r="J19" s="39"/>
      <c r="K19" s="29"/>
      <c r="L19" s="52">
        <f t="shared" si="0"/>
        <v>6000</v>
      </c>
      <c r="M19" s="68">
        <v>6000</v>
      </c>
      <c r="N19" s="29"/>
      <c r="O19" s="40"/>
    </row>
    <row r="20" spans="1:18" ht="25.5">
      <c r="A20" s="29">
        <v>2</v>
      </c>
      <c r="B20" s="40">
        <v>700</v>
      </c>
      <c r="C20" s="29">
        <v>70005</v>
      </c>
      <c r="D20" s="83" t="s">
        <v>211</v>
      </c>
      <c r="E20" s="46" t="s">
        <v>194</v>
      </c>
      <c r="F20" s="67"/>
      <c r="G20" s="67"/>
      <c r="H20" s="29"/>
      <c r="I20" s="39"/>
      <c r="J20" s="39"/>
      <c r="K20" s="29"/>
      <c r="L20" s="52">
        <f t="shared" si="0"/>
        <v>160000</v>
      </c>
      <c r="M20" s="49">
        <v>160000</v>
      </c>
      <c r="N20" s="58"/>
      <c r="O20" s="40"/>
      <c r="R20" s="69"/>
    </row>
    <row r="21" spans="1:15" ht="51">
      <c r="A21" s="29">
        <v>3</v>
      </c>
      <c r="B21" s="40">
        <v>700</v>
      </c>
      <c r="C21" s="29">
        <v>70005</v>
      </c>
      <c r="D21" s="83" t="s">
        <v>212</v>
      </c>
      <c r="E21" s="46" t="s">
        <v>264</v>
      </c>
      <c r="F21" s="67"/>
      <c r="G21" s="67"/>
      <c r="H21" s="29"/>
      <c r="I21" s="39"/>
      <c r="J21" s="39"/>
      <c r="K21" s="29"/>
      <c r="L21" s="52">
        <f t="shared" si="0"/>
        <v>820000</v>
      </c>
      <c r="M21" s="49">
        <f>295000+525000</f>
        <v>820000</v>
      </c>
      <c r="N21" s="58"/>
      <c r="O21" s="40"/>
    </row>
    <row r="22" spans="1:15" ht="51">
      <c r="A22" s="29">
        <v>4</v>
      </c>
      <c r="B22" s="40">
        <v>700</v>
      </c>
      <c r="C22" s="29">
        <v>70005</v>
      </c>
      <c r="D22" s="83" t="s">
        <v>213</v>
      </c>
      <c r="E22" s="46" t="s">
        <v>267</v>
      </c>
      <c r="F22" s="67"/>
      <c r="G22" s="67"/>
      <c r="H22" s="29"/>
      <c r="I22" s="39"/>
      <c r="J22" s="39"/>
      <c r="K22" s="29"/>
      <c r="L22" s="52">
        <f t="shared" si="0"/>
        <v>410000</v>
      </c>
      <c r="M22" s="49">
        <v>410000</v>
      </c>
      <c r="N22" s="58"/>
      <c r="O22" s="40"/>
    </row>
    <row r="23" spans="1:15" ht="25.5">
      <c r="A23" s="29">
        <v>5</v>
      </c>
      <c r="B23" s="40">
        <v>700</v>
      </c>
      <c r="C23" s="29">
        <v>70005</v>
      </c>
      <c r="D23" s="83" t="s">
        <v>214</v>
      </c>
      <c r="E23" s="46" t="s">
        <v>189</v>
      </c>
      <c r="F23" s="47"/>
      <c r="G23" s="47"/>
      <c r="H23" s="48"/>
      <c r="I23" s="47"/>
      <c r="J23" s="47"/>
      <c r="K23" s="48"/>
      <c r="L23" s="52">
        <f t="shared" si="0"/>
        <v>41500</v>
      </c>
      <c r="M23" s="49"/>
      <c r="N23" s="49">
        <v>41500</v>
      </c>
      <c r="O23" s="40"/>
    </row>
    <row r="24" spans="1:15" ht="13.5">
      <c r="A24" s="108" t="s">
        <v>206</v>
      </c>
      <c r="B24" s="109"/>
      <c r="C24" s="109"/>
      <c r="D24" s="110"/>
      <c r="E24" s="111"/>
      <c r="F24" s="70"/>
      <c r="G24" s="70"/>
      <c r="H24" s="48"/>
      <c r="I24" s="47"/>
      <c r="J24" s="47"/>
      <c r="K24" s="48"/>
      <c r="L24" s="78">
        <f>SUM(L19:L23)</f>
        <v>1437500</v>
      </c>
      <c r="M24" s="51">
        <f>SUM(M19:M23)</f>
        <v>1396000</v>
      </c>
      <c r="N24" s="51">
        <f>SUM(N19:N23)</f>
        <v>41500</v>
      </c>
      <c r="O24" s="40"/>
    </row>
    <row r="25" spans="1:15" ht="27" customHeight="1">
      <c r="A25" s="29">
        <v>1</v>
      </c>
      <c r="B25" s="40">
        <v>750</v>
      </c>
      <c r="C25" s="29">
        <v>75011</v>
      </c>
      <c r="D25" s="29">
        <v>2360</v>
      </c>
      <c r="E25" s="46" t="s">
        <v>166</v>
      </c>
      <c r="F25" s="67"/>
      <c r="G25" s="67"/>
      <c r="H25" s="29"/>
      <c r="I25" s="39"/>
      <c r="J25" s="39"/>
      <c r="K25" s="29"/>
      <c r="L25" s="52">
        <f t="shared" si="0"/>
        <v>1219</v>
      </c>
      <c r="M25" s="49">
        <v>1219</v>
      </c>
      <c r="N25" s="29"/>
      <c r="O25" s="40"/>
    </row>
    <row r="26" spans="1:16" ht="25.5">
      <c r="A26" s="29">
        <v>2</v>
      </c>
      <c r="B26" s="40">
        <v>750</v>
      </c>
      <c r="C26" s="29">
        <v>75011</v>
      </c>
      <c r="D26" s="29">
        <v>2010</v>
      </c>
      <c r="E26" s="46" t="s">
        <v>263</v>
      </c>
      <c r="F26" s="47">
        <v>75144</v>
      </c>
      <c r="G26" s="47">
        <v>0</v>
      </c>
      <c r="H26" s="48">
        <v>76271</v>
      </c>
      <c r="I26" s="47"/>
      <c r="J26" s="47"/>
      <c r="K26" s="48">
        <f>SUM(H26-I26+J26)</f>
        <v>76271</v>
      </c>
      <c r="L26" s="52">
        <f t="shared" si="0"/>
        <v>78260</v>
      </c>
      <c r="M26" s="48">
        <v>78260</v>
      </c>
      <c r="N26" s="48"/>
      <c r="O26" s="40"/>
      <c r="P26" s="71"/>
    </row>
    <row r="27" spans="1:15" ht="25.5">
      <c r="A27" s="29">
        <v>3</v>
      </c>
      <c r="B27" s="40">
        <v>750</v>
      </c>
      <c r="C27" s="29">
        <v>75023</v>
      </c>
      <c r="D27" s="83" t="s">
        <v>215</v>
      </c>
      <c r="E27" s="46" t="s">
        <v>241</v>
      </c>
      <c r="F27" s="67"/>
      <c r="G27" s="67"/>
      <c r="H27" s="29"/>
      <c r="I27" s="39"/>
      <c r="J27" s="39"/>
      <c r="K27" s="29"/>
      <c r="L27" s="52">
        <f t="shared" si="0"/>
        <v>10911</v>
      </c>
      <c r="M27" s="49">
        <v>10911</v>
      </c>
      <c r="N27" s="29"/>
      <c r="O27" s="40"/>
    </row>
    <row r="28" spans="1:15" ht="13.5">
      <c r="A28" s="108" t="s">
        <v>207</v>
      </c>
      <c r="B28" s="109"/>
      <c r="C28" s="109"/>
      <c r="D28" s="109"/>
      <c r="E28" s="113"/>
      <c r="F28" s="67"/>
      <c r="G28" s="67"/>
      <c r="H28" s="29"/>
      <c r="I28" s="39"/>
      <c r="J28" s="39"/>
      <c r="K28" s="29"/>
      <c r="L28" s="78">
        <f>SUM(L25:L27)</f>
        <v>90390</v>
      </c>
      <c r="M28" s="51">
        <f>SUM(M25:M27)</f>
        <v>90390</v>
      </c>
      <c r="N28" s="51">
        <f>SUM(N25:N27)</f>
        <v>0</v>
      </c>
      <c r="O28" s="40"/>
    </row>
    <row r="29" spans="1:15" ht="25.5">
      <c r="A29" s="38">
        <v>1</v>
      </c>
      <c r="B29" s="41">
        <v>751</v>
      </c>
      <c r="C29" s="38">
        <v>75101</v>
      </c>
      <c r="D29" s="38">
        <v>2010</v>
      </c>
      <c r="E29" s="46" t="s">
        <v>252</v>
      </c>
      <c r="F29" s="47">
        <v>2256</v>
      </c>
      <c r="G29" s="47">
        <v>0</v>
      </c>
      <c r="H29" s="48">
        <v>2400</v>
      </c>
      <c r="I29" s="47"/>
      <c r="J29" s="47"/>
      <c r="K29" s="48">
        <f>SUM(H29-I29+J29)</f>
        <v>2400</v>
      </c>
      <c r="L29" s="52">
        <f t="shared" si="0"/>
        <v>2482</v>
      </c>
      <c r="M29" s="48">
        <v>2482</v>
      </c>
      <c r="N29" s="48"/>
      <c r="O29" s="42"/>
    </row>
    <row r="30" spans="1:15" ht="13.5">
      <c r="A30" s="108" t="s">
        <v>236</v>
      </c>
      <c r="B30" s="109"/>
      <c r="C30" s="109"/>
      <c r="D30" s="110"/>
      <c r="E30" s="111"/>
      <c r="F30" s="47"/>
      <c r="G30" s="47"/>
      <c r="H30" s="48"/>
      <c r="I30" s="47"/>
      <c r="J30" s="47"/>
      <c r="K30" s="48"/>
      <c r="L30" s="78">
        <f>SUM(L29)</f>
        <v>2482</v>
      </c>
      <c r="M30" s="51">
        <f>SUM(M29)</f>
        <v>2482</v>
      </c>
      <c r="N30" s="51">
        <f>SUM(N29)</f>
        <v>0</v>
      </c>
      <c r="O30" s="42"/>
    </row>
    <row r="31" spans="1:15" ht="25.5">
      <c r="A31" s="38">
        <v>1</v>
      </c>
      <c r="B31" s="41">
        <v>754</v>
      </c>
      <c r="C31" s="38">
        <v>75414</v>
      </c>
      <c r="D31" s="38">
        <v>2010</v>
      </c>
      <c r="E31" s="46" t="s">
        <v>253</v>
      </c>
      <c r="F31" s="47">
        <v>400</v>
      </c>
      <c r="G31" s="47">
        <v>0</v>
      </c>
      <c r="H31" s="48">
        <v>400</v>
      </c>
      <c r="I31" s="47"/>
      <c r="J31" s="47"/>
      <c r="K31" s="48">
        <f>SUM(H31-I31+J31)</f>
        <v>400</v>
      </c>
      <c r="L31" s="52">
        <f t="shared" si="0"/>
        <v>400</v>
      </c>
      <c r="M31" s="48">
        <v>400</v>
      </c>
      <c r="N31" s="48"/>
      <c r="O31" s="42"/>
    </row>
    <row r="32" spans="1:15" ht="13.5">
      <c r="A32" s="108" t="s">
        <v>237</v>
      </c>
      <c r="B32" s="109"/>
      <c r="C32" s="109"/>
      <c r="D32" s="110"/>
      <c r="E32" s="111"/>
      <c r="F32" s="47"/>
      <c r="G32" s="47"/>
      <c r="H32" s="48"/>
      <c r="I32" s="47"/>
      <c r="J32" s="47"/>
      <c r="K32" s="48"/>
      <c r="L32" s="78">
        <f>SUM(L31)</f>
        <v>400</v>
      </c>
      <c r="M32" s="51">
        <f>SUM(M31)</f>
        <v>400</v>
      </c>
      <c r="N32" s="51">
        <f>SUM(N31)</f>
        <v>0</v>
      </c>
      <c r="O32" s="42"/>
    </row>
    <row r="33" spans="1:15" ht="12.75">
      <c r="A33" s="38">
        <v>1</v>
      </c>
      <c r="B33" s="41">
        <v>756</v>
      </c>
      <c r="C33" s="38">
        <v>75601</v>
      </c>
      <c r="D33" s="84" t="s">
        <v>216</v>
      </c>
      <c r="E33" s="46" t="s">
        <v>6</v>
      </c>
      <c r="F33" s="47">
        <v>170632</v>
      </c>
      <c r="G33" s="47">
        <v>0</v>
      </c>
      <c r="H33" s="48">
        <v>170630</v>
      </c>
      <c r="I33" s="47"/>
      <c r="J33" s="47"/>
      <c r="K33" s="48">
        <f>SUM(H33-I33+J33)</f>
        <v>170630</v>
      </c>
      <c r="L33" s="52">
        <f t="shared" si="0"/>
        <v>100000</v>
      </c>
      <c r="M33" s="48">
        <v>100000</v>
      </c>
      <c r="N33" s="44"/>
      <c r="O33" s="45"/>
    </row>
    <row r="34" spans="1:15" ht="12.75">
      <c r="A34" s="38">
        <v>2</v>
      </c>
      <c r="B34" s="41">
        <v>756</v>
      </c>
      <c r="C34" s="38">
        <v>75615</v>
      </c>
      <c r="D34" s="84" t="s">
        <v>217</v>
      </c>
      <c r="E34" s="46" t="s">
        <v>174</v>
      </c>
      <c r="F34" s="47">
        <v>2650000</v>
      </c>
      <c r="G34" s="47">
        <v>0</v>
      </c>
      <c r="H34" s="48">
        <v>2832500</v>
      </c>
      <c r="I34" s="47"/>
      <c r="J34" s="47">
        <v>283797</v>
      </c>
      <c r="K34" s="48">
        <f aca="true" t="shared" si="1" ref="K34:K45">SUM(H34-I34+J34)</f>
        <v>3116297</v>
      </c>
      <c r="L34" s="52">
        <f t="shared" si="0"/>
        <v>3854000</v>
      </c>
      <c r="M34" s="48">
        <v>3854000</v>
      </c>
      <c r="N34" s="48"/>
      <c r="O34" s="45">
        <f aca="true" t="shared" si="2" ref="O34:O45">SUM(N34/K34)*100</f>
        <v>0</v>
      </c>
    </row>
    <row r="35" spans="1:15" ht="12.75">
      <c r="A35" s="38">
        <v>3</v>
      </c>
      <c r="B35" s="41">
        <v>756</v>
      </c>
      <c r="C35" s="38">
        <v>75615</v>
      </c>
      <c r="D35" s="84" t="s">
        <v>218</v>
      </c>
      <c r="E35" s="46" t="s">
        <v>177</v>
      </c>
      <c r="F35" s="47">
        <v>55000</v>
      </c>
      <c r="G35" s="47">
        <v>0</v>
      </c>
      <c r="H35" s="48">
        <v>55000</v>
      </c>
      <c r="I35" s="47"/>
      <c r="J35" s="47"/>
      <c r="K35" s="48">
        <f t="shared" si="1"/>
        <v>55000</v>
      </c>
      <c r="L35" s="52">
        <f t="shared" si="0"/>
        <v>30000</v>
      </c>
      <c r="M35" s="48">
        <v>30000</v>
      </c>
      <c r="N35" s="48"/>
      <c r="O35" s="45">
        <f>SUM(N35/K35)*100</f>
        <v>0</v>
      </c>
    </row>
    <row r="36" spans="1:15" ht="12.75">
      <c r="A36" s="38">
        <v>4</v>
      </c>
      <c r="B36" s="41">
        <v>756</v>
      </c>
      <c r="C36" s="38">
        <v>75615</v>
      </c>
      <c r="D36" s="84" t="s">
        <v>219</v>
      </c>
      <c r="E36" s="46" t="s">
        <v>178</v>
      </c>
      <c r="F36" s="47">
        <v>2035</v>
      </c>
      <c r="G36" s="47">
        <v>0</v>
      </c>
      <c r="H36" s="48">
        <v>2235</v>
      </c>
      <c r="I36" s="47"/>
      <c r="J36" s="47">
        <v>1000</v>
      </c>
      <c r="K36" s="48">
        <f t="shared" si="1"/>
        <v>3235</v>
      </c>
      <c r="L36" s="52">
        <f t="shared" si="0"/>
        <v>3500</v>
      </c>
      <c r="M36" s="48">
        <v>3500</v>
      </c>
      <c r="N36" s="48"/>
      <c r="O36" s="45">
        <f>SUM(N36/K36)*100</f>
        <v>0</v>
      </c>
    </row>
    <row r="37" spans="1:15" ht="12.75">
      <c r="A37" s="38">
        <v>5</v>
      </c>
      <c r="B37" s="41">
        <v>756</v>
      </c>
      <c r="C37" s="38">
        <v>75615</v>
      </c>
      <c r="D37" s="84" t="s">
        <v>220</v>
      </c>
      <c r="E37" s="46" t="s">
        <v>175</v>
      </c>
      <c r="F37" s="47">
        <v>168000</v>
      </c>
      <c r="G37" s="47">
        <v>0</v>
      </c>
      <c r="H37" s="48">
        <v>176400</v>
      </c>
      <c r="I37" s="47"/>
      <c r="J37" s="47"/>
      <c r="K37" s="48">
        <f t="shared" si="1"/>
        <v>176400</v>
      </c>
      <c r="L37" s="52">
        <f t="shared" si="0"/>
        <v>118000</v>
      </c>
      <c r="M37" s="48">
        <v>118000</v>
      </c>
      <c r="N37" s="48"/>
      <c r="O37" s="45">
        <f>SUM(N37/K37)*100</f>
        <v>0</v>
      </c>
    </row>
    <row r="38" spans="1:15" ht="12.75">
      <c r="A38" s="38">
        <v>6</v>
      </c>
      <c r="B38" s="41">
        <v>756</v>
      </c>
      <c r="C38" s="38">
        <v>75615</v>
      </c>
      <c r="D38" s="84" t="s">
        <v>221</v>
      </c>
      <c r="E38" s="46" t="s">
        <v>169</v>
      </c>
      <c r="F38" s="47">
        <v>1058000</v>
      </c>
      <c r="G38" s="47">
        <v>0</v>
      </c>
      <c r="H38" s="48">
        <v>60500</v>
      </c>
      <c r="I38" s="47"/>
      <c r="J38" s="47">
        <v>20000</v>
      </c>
      <c r="K38" s="48">
        <f t="shared" si="1"/>
        <v>80500</v>
      </c>
      <c r="L38" s="52">
        <f t="shared" si="0"/>
        <v>180000</v>
      </c>
      <c r="M38" s="48">
        <v>180000</v>
      </c>
      <c r="N38" s="48"/>
      <c r="O38" s="45">
        <f>SUM(N38/K38)*100</f>
        <v>0</v>
      </c>
    </row>
    <row r="39" spans="1:15" ht="25.5">
      <c r="A39" s="38">
        <v>7</v>
      </c>
      <c r="B39" s="82">
        <v>756</v>
      </c>
      <c r="C39" s="58">
        <v>75615</v>
      </c>
      <c r="D39" s="72" t="s">
        <v>222</v>
      </c>
      <c r="E39" s="46" t="s">
        <v>268</v>
      </c>
      <c r="F39" s="47"/>
      <c r="G39" s="47"/>
      <c r="H39" s="48">
        <v>0</v>
      </c>
      <c r="I39" s="47"/>
      <c r="J39" s="47">
        <v>147757</v>
      </c>
      <c r="K39" s="48">
        <f>SUM(H39-I39+J39)</f>
        <v>147757</v>
      </c>
      <c r="L39" s="52">
        <f t="shared" si="0"/>
        <v>34000</v>
      </c>
      <c r="M39" s="49">
        <v>34000</v>
      </c>
      <c r="N39" s="48"/>
      <c r="O39" s="45"/>
    </row>
    <row r="40" spans="1:15" ht="12.75">
      <c r="A40" s="38">
        <v>8</v>
      </c>
      <c r="B40" s="41">
        <v>756</v>
      </c>
      <c r="C40" s="38">
        <v>75616</v>
      </c>
      <c r="D40" s="84" t="s">
        <v>217</v>
      </c>
      <c r="E40" s="46" t="s">
        <v>16</v>
      </c>
      <c r="F40" s="47">
        <v>2225071</v>
      </c>
      <c r="G40" s="47">
        <v>345000</v>
      </c>
      <c r="H40" s="48">
        <v>2033500</v>
      </c>
      <c r="I40" s="47"/>
      <c r="J40" s="47">
        <v>500000</v>
      </c>
      <c r="K40" s="48">
        <f t="shared" si="1"/>
        <v>2533500</v>
      </c>
      <c r="L40" s="52">
        <f t="shared" si="0"/>
        <v>2241000</v>
      </c>
      <c r="M40" s="48">
        <v>2241000</v>
      </c>
      <c r="N40" s="48"/>
      <c r="O40" s="45">
        <f t="shared" si="2"/>
        <v>0</v>
      </c>
    </row>
    <row r="41" spans="1:15" ht="12.75">
      <c r="A41" s="38">
        <v>9</v>
      </c>
      <c r="B41" s="41">
        <v>756</v>
      </c>
      <c r="C41" s="38">
        <v>75616</v>
      </c>
      <c r="D41" s="84" t="s">
        <v>218</v>
      </c>
      <c r="E41" s="46" t="s">
        <v>18</v>
      </c>
      <c r="F41" s="47">
        <v>363502</v>
      </c>
      <c r="G41" s="47">
        <v>0</v>
      </c>
      <c r="H41" s="48">
        <v>734500</v>
      </c>
      <c r="I41" s="47"/>
      <c r="J41" s="47">
        <v>137000</v>
      </c>
      <c r="K41" s="48">
        <f t="shared" si="1"/>
        <v>871500</v>
      </c>
      <c r="L41" s="52">
        <f t="shared" si="0"/>
        <v>915100</v>
      </c>
      <c r="M41" s="48">
        <v>915100</v>
      </c>
      <c r="N41" s="48"/>
      <c r="O41" s="45">
        <f t="shared" si="2"/>
        <v>0</v>
      </c>
    </row>
    <row r="42" spans="1:15" ht="12.75">
      <c r="A42" s="38">
        <v>10</v>
      </c>
      <c r="B42" s="41">
        <v>756</v>
      </c>
      <c r="C42" s="38">
        <v>75616</v>
      </c>
      <c r="D42" s="84" t="s">
        <v>219</v>
      </c>
      <c r="E42" s="46" t="s">
        <v>162</v>
      </c>
      <c r="F42" s="47">
        <v>595</v>
      </c>
      <c r="G42" s="47">
        <v>0</v>
      </c>
      <c r="H42" s="48">
        <v>2095</v>
      </c>
      <c r="I42" s="47"/>
      <c r="J42" s="47"/>
      <c r="K42" s="48">
        <f t="shared" si="1"/>
        <v>2095</v>
      </c>
      <c r="L42" s="52">
        <f t="shared" si="0"/>
        <v>1000</v>
      </c>
      <c r="M42" s="48">
        <v>1000</v>
      </c>
      <c r="N42" s="48"/>
      <c r="O42" s="45">
        <f t="shared" si="2"/>
        <v>0</v>
      </c>
    </row>
    <row r="43" spans="1:15" ht="12.75">
      <c r="A43" s="38">
        <v>11</v>
      </c>
      <c r="B43" s="41">
        <v>756</v>
      </c>
      <c r="C43" s="38">
        <v>75616</v>
      </c>
      <c r="D43" s="84" t="s">
        <v>220</v>
      </c>
      <c r="E43" s="46" t="s">
        <v>102</v>
      </c>
      <c r="F43" s="47">
        <v>182543</v>
      </c>
      <c r="G43" s="47">
        <v>0</v>
      </c>
      <c r="H43" s="48">
        <v>191670</v>
      </c>
      <c r="I43" s="47"/>
      <c r="J43" s="47"/>
      <c r="K43" s="48">
        <f t="shared" si="1"/>
        <v>191670</v>
      </c>
      <c r="L43" s="52">
        <f t="shared" si="0"/>
        <v>191670</v>
      </c>
      <c r="M43" s="48">
        <v>191670</v>
      </c>
      <c r="N43" s="48"/>
      <c r="O43" s="45">
        <f t="shared" si="2"/>
        <v>0</v>
      </c>
    </row>
    <row r="44" spans="1:15" ht="12.75">
      <c r="A44" s="38">
        <v>12</v>
      </c>
      <c r="B44" s="41">
        <v>756</v>
      </c>
      <c r="C44" s="38">
        <v>75616</v>
      </c>
      <c r="D44" s="84" t="s">
        <v>223</v>
      </c>
      <c r="E44" s="46" t="s">
        <v>182</v>
      </c>
      <c r="F44" s="47">
        <v>164499</v>
      </c>
      <c r="G44" s="47">
        <v>0</v>
      </c>
      <c r="H44" s="48">
        <v>175500</v>
      </c>
      <c r="I44" s="47"/>
      <c r="J44" s="47"/>
      <c r="K44" s="48">
        <f t="shared" si="1"/>
        <v>175500</v>
      </c>
      <c r="L44" s="52">
        <f t="shared" si="0"/>
        <v>80000</v>
      </c>
      <c r="M44" s="48">
        <v>80000</v>
      </c>
      <c r="N44" s="48"/>
      <c r="O44" s="45">
        <f t="shared" si="2"/>
        <v>0</v>
      </c>
    </row>
    <row r="45" spans="1:15" ht="13.5" customHeight="1">
      <c r="A45" s="38">
        <v>13</v>
      </c>
      <c r="B45" s="41">
        <v>756</v>
      </c>
      <c r="C45" s="38">
        <v>75616</v>
      </c>
      <c r="D45" s="84" t="s">
        <v>221</v>
      </c>
      <c r="E45" s="46" t="s">
        <v>170</v>
      </c>
      <c r="F45" s="47">
        <v>520391</v>
      </c>
      <c r="G45" s="47">
        <v>0</v>
      </c>
      <c r="H45" s="48">
        <v>1365000</v>
      </c>
      <c r="I45" s="47"/>
      <c r="J45" s="47"/>
      <c r="K45" s="48">
        <f t="shared" si="1"/>
        <v>1365000</v>
      </c>
      <c r="L45" s="52">
        <f t="shared" si="0"/>
        <v>3000000</v>
      </c>
      <c r="M45" s="48">
        <v>3000000</v>
      </c>
      <c r="N45" s="48"/>
      <c r="O45" s="45">
        <f t="shared" si="2"/>
        <v>0</v>
      </c>
    </row>
    <row r="46" spans="1:15" ht="12.75">
      <c r="A46" s="38">
        <v>14</v>
      </c>
      <c r="B46" s="41">
        <v>756</v>
      </c>
      <c r="C46" s="58">
        <v>75616</v>
      </c>
      <c r="D46" s="72" t="s">
        <v>224</v>
      </c>
      <c r="E46" s="46" t="s">
        <v>167</v>
      </c>
      <c r="F46" s="47">
        <v>80500</v>
      </c>
      <c r="G46" s="47"/>
      <c r="H46" s="49">
        <v>80500</v>
      </c>
      <c r="I46" s="47"/>
      <c r="J46" s="47"/>
      <c r="K46" s="49">
        <f aca="true" t="shared" si="3" ref="K46:K51">SUM(H46-I46+J46)</f>
        <v>80500</v>
      </c>
      <c r="L46" s="52">
        <f t="shared" si="0"/>
        <v>70000</v>
      </c>
      <c r="M46" s="48">
        <v>70000</v>
      </c>
      <c r="N46" s="48"/>
      <c r="O46" s="45">
        <f aca="true" t="shared" si="4" ref="O46:O60">SUM(N46/K46)*100</f>
        <v>0</v>
      </c>
    </row>
    <row r="47" spans="1:15" ht="12.75">
      <c r="A47" s="38">
        <v>15</v>
      </c>
      <c r="B47" s="41">
        <v>756</v>
      </c>
      <c r="C47" s="58">
        <v>75616</v>
      </c>
      <c r="D47" s="72" t="s">
        <v>225</v>
      </c>
      <c r="E47" s="46" t="s">
        <v>160</v>
      </c>
      <c r="F47" s="47">
        <v>1000</v>
      </c>
      <c r="G47" s="47"/>
      <c r="H47" s="49">
        <v>1000</v>
      </c>
      <c r="I47" s="47"/>
      <c r="J47" s="47"/>
      <c r="K47" s="49">
        <f t="shared" si="3"/>
        <v>1000</v>
      </c>
      <c r="L47" s="52">
        <f t="shared" si="0"/>
        <v>1000</v>
      </c>
      <c r="M47" s="48">
        <v>1000</v>
      </c>
      <c r="N47" s="48"/>
      <c r="O47" s="45">
        <f t="shared" si="4"/>
        <v>0</v>
      </c>
    </row>
    <row r="48" spans="1:15" ht="25.5">
      <c r="A48" s="38">
        <v>16</v>
      </c>
      <c r="B48" s="82">
        <v>756</v>
      </c>
      <c r="C48" s="58">
        <v>75616</v>
      </c>
      <c r="D48" s="72" t="s">
        <v>212</v>
      </c>
      <c r="E48" s="46" t="s">
        <v>242</v>
      </c>
      <c r="F48" s="47">
        <v>35000</v>
      </c>
      <c r="G48" s="47"/>
      <c r="H48" s="49">
        <v>38000</v>
      </c>
      <c r="I48" s="47"/>
      <c r="J48" s="47"/>
      <c r="K48" s="49">
        <f t="shared" si="3"/>
        <v>38000</v>
      </c>
      <c r="L48" s="52">
        <f t="shared" si="0"/>
        <v>30000</v>
      </c>
      <c r="M48" s="49">
        <v>30000</v>
      </c>
      <c r="N48" s="48"/>
      <c r="O48" s="45">
        <f t="shared" si="4"/>
        <v>0</v>
      </c>
    </row>
    <row r="49" spans="1:15" ht="16.5" customHeight="1">
      <c r="A49" s="38">
        <v>17</v>
      </c>
      <c r="B49" s="41">
        <v>756</v>
      </c>
      <c r="C49" s="58">
        <v>75618</v>
      </c>
      <c r="D49" s="72" t="s">
        <v>226</v>
      </c>
      <c r="E49" s="46" t="s">
        <v>196</v>
      </c>
      <c r="F49" s="47">
        <v>57112</v>
      </c>
      <c r="G49" s="47"/>
      <c r="H49" s="49">
        <v>57200</v>
      </c>
      <c r="I49" s="47"/>
      <c r="J49" s="47"/>
      <c r="K49" s="49">
        <f t="shared" si="3"/>
        <v>57200</v>
      </c>
      <c r="L49" s="52">
        <f t="shared" si="0"/>
        <v>65000</v>
      </c>
      <c r="M49" s="48">
        <v>65000</v>
      </c>
      <c r="N49" s="48"/>
      <c r="O49" s="45">
        <f t="shared" si="4"/>
        <v>0</v>
      </c>
    </row>
    <row r="50" spans="1:15" ht="18" customHeight="1">
      <c r="A50" s="38">
        <v>18</v>
      </c>
      <c r="B50" s="41">
        <v>756</v>
      </c>
      <c r="C50" s="58">
        <v>75618</v>
      </c>
      <c r="D50" s="72" t="s">
        <v>227</v>
      </c>
      <c r="E50" s="46" t="s">
        <v>193</v>
      </c>
      <c r="F50" s="47">
        <v>120000</v>
      </c>
      <c r="G50" s="47"/>
      <c r="H50" s="49">
        <v>130000</v>
      </c>
      <c r="I50" s="47"/>
      <c r="J50" s="47"/>
      <c r="K50" s="49">
        <f t="shared" si="3"/>
        <v>130000</v>
      </c>
      <c r="L50" s="52">
        <f t="shared" si="0"/>
        <v>140000</v>
      </c>
      <c r="M50" s="48">
        <v>140000</v>
      </c>
      <c r="N50" s="48"/>
      <c r="O50" s="45">
        <f t="shared" si="4"/>
        <v>0</v>
      </c>
    </row>
    <row r="51" spans="1:15" ht="38.25">
      <c r="A51" s="38">
        <v>19</v>
      </c>
      <c r="B51" s="82">
        <v>756</v>
      </c>
      <c r="C51" s="58">
        <v>75618</v>
      </c>
      <c r="D51" s="72" t="s">
        <v>212</v>
      </c>
      <c r="E51" s="46" t="s">
        <v>197</v>
      </c>
      <c r="F51" s="47">
        <v>500000</v>
      </c>
      <c r="G51" s="47"/>
      <c r="H51" s="49">
        <v>500000</v>
      </c>
      <c r="I51" s="47"/>
      <c r="J51" s="47">
        <v>450000</v>
      </c>
      <c r="K51" s="49">
        <f t="shared" si="3"/>
        <v>950000</v>
      </c>
      <c r="L51" s="52">
        <f t="shared" si="0"/>
        <v>400000</v>
      </c>
      <c r="M51" s="49">
        <v>400000</v>
      </c>
      <c r="N51" s="48"/>
      <c r="O51" s="45">
        <f t="shared" si="4"/>
        <v>0</v>
      </c>
    </row>
    <row r="52" spans="1:15" ht="25.5">
      <c r="A52" s="38">
        <v>20</v>
      </c>
      <c r="B52" s="82">
        <v>756</v>
      </c>
      <c r="C52" s="58">
        <v>75618</v>
      </c>
      <c r="D52" s="72" t="s">
        <v>212</v>
      </c>
      <c r="E52" s="46" t="s">
        <v>195</v>
      </c>
      <c r="F52" s="47"/>
      <c r="G52" s="47"/>
      <c r="H52" s="49">
        <v>200000</v>
      </c>
      <c r="I52" s="47"/>
      <c r="J52" s="47"/>
      <c r="K52" s="49">
        <f>SUM(H52-I52+J52)</f>
        <v>200000</v>
      </c>
      <c r="L52" s="52">
        <f t="shared" si="0"/>
        <v>140000</v>
      </c>
      <c r="M52" s="49">
        <v>140000</v>
      </c>
      <c r="N52" s="48"/>
      <c r="O52" s="45">
        <f t="shared" si="4"/>
        <v>0</v>
      </c>
    </row>
    <row r="53" spans="1:15" ht="12.75">
      <c r="A53" s="38">
        <v>21</v>
      </c>
      <c r="B53" s="41">
        <v>756</v>
      </c>
      <c r="C53" s="29">
        <v>75621</v>
      </c>
      <c r="D53" s="84" t="s">
        <v>228</v>
      </c>
      <c r="E53" s="46" t="s">
        <v>261</v>
      </c>
      <c r="F53" s="47">
        <v>19167528</v>
      </c>
      <c r="G53" s="47">
        <v>128362</v>
      </c>
      <c r="H53" s="48">
        <v>22598151</v>
      </c>
      <c r="I53" s="47"/>
      <c r="J53" s="47">
        <v>245377</v>
      </c>
      <c r="K53" s="48">
        <f>SUM(H53-I53+J53)</f>
        <v>22843528</v>
      </c>
      <c r="L53" s="52">
        <f>SUM(M53+N53)</f>
        <v>31811583</v>
      </c>
      <c r="M53" s="48">
        <v>31811583</v>
      </c>
      <c r="N53" s="65"/>
      <c r="O53" s="45"/>
    </row>
    <row r="54" spans="1:15" ht="12.75">
      <c r="A54" s="38">
        <v>22</v>
      </c>
      <c r="B54" s="41">
        <v>756</v>
      </c>
      <c r="C54" s="29">
        <v>75621</v>
      </c>
      <c r="D54" s="84" t="s">
        <v>229</v>
      </c>
      <c r="E54" s="46" t="s">
        <v>262</v>
      </c>
      <c r="F54" s="47">
        <v>412500</v>
      </c>
      <c r="G54" s="47">
        <v>200000</v>
      </c>
      <c r="H54" s="48">
        <v>853125</v>
      </c>
      <c r="I54" s="47"/>
      <c r="J54" s="47"/>
      <c r="K54" s="48">
        <f>SUM(H54-I54+J54)</f>
        <v>853125</v>
      </c>
      <c r="L54" s="52">
        <f>SUM(M54+N54)</f>
        <v>1150000</v>
      </c>
      <c r="M54" s="48">
        <v>1150000</v>
      </c>
      <c r="N54" s="65"/>
      <c r="O54" s="45"/>
    </row>
    <row r="55" spans="1:15" ht="27.75" customHeight="1">
      <c r="A55" s="114" t="s">
        <v>238</v>
      </c>
      <c r="B55" s="115"/>
      <c r="C55" s="115"/>
      <c r="D55" s="116"/>
      <c r="E55" s="117"/>
      <c r="F55" s="47"/>
      <c r="G55" s="47"/>
      <c r="H55" s="49"/>
      <c r="I55" s="47"/>
      <c r="J55" s="47"/>
      <c r="K55" s="49"/>
      <c r="L55" s="78">
        <f>SUM(L33:L54)</f>
        <v>44555853</v>
      </c>
      <c r="M55" s="86">
        <f>SUM(M33:M54)</f>
        <v>44555853</v>
      </c>
      <c r="N55" s="51">
        <f>SUM(N33:N54)</f>
        <v>0</v>
      </c>
      <c r="O55" s="45"/>
    </row>
    <row r="56" spans="1:15" ht="25.5">
      <c r="A56" s="58">
        <v>1</v>
      </c>
      <c r="B56" s="82">
        <v>758</v>
      </c>
      <c r="C56" s="58">
        <v>75801</v>
      </c>
      <c r="D56" s="58">
        <v>2920</v>
      </c>
      <c r="E56" s="46" t="s">
        <v>243</v>
      </c>
      <c r="F56" s="47">
        <v>8013895</v>
      </c>
      <c r="G56" s="47">
        <v>193967</v>
      </c>
      <c r="H56" s="48">
        <v>8689179</v>
      </c>
      <c r="I56" s="47">
        <v>144706</v>
      </c>
      <c r="J56" s="47"/>
      <c r="K56" s="48">
        <f>SUM(H56-I56+J56)</f>
        <v>8544473</v>
      </c>
      <c r="L56" s="52">
        <f t="shared" si="0"/>
        <v>9916736</v>
      </c>
      <c r="M56" s="85">
        <v>9916736</v>
      </c>
      <c r="N56" s="48"/>
      <c r="O56" s="45"/>
    </row>
    <row r="57" spans="1:15" ht="12.75">
      <c r="A57" s="58">
        <v>2</v>
      </c>
      <c r="B57" s="82">
        <v>758</v>
      </c>
      <c r="C57" s="58">
        <v>75814</v>
      </c>
      <c r="D57" s="72" t="s">
        <v>230</v>
      </c>
      <c r="E57" s="46" t="s">
        <v>235</v>
      </c>
      <c r="F57" s="47">
        <v>85000</v>
      </c>
      <c r="G57" s="47"/>
      <c r="H57" s="49">
        <v>215000</v>
      </c>
      <c r="I57" s="47"/>
      <c r="J57" s="47"/>
      <c r="K57" s="49">
        <f>SUM(H57-I57+J57)</f>
        <v>215000</v>
      </c>
      <c r="L57" s="52">
        <f t="shared" si="0"/>
        <v>250000</v>
      </c>
      <c r="M57" s="48">
        <v>250000</v>
      </c>
      <c r="N57" s="48"/>
      <c r="O57" s="45">
        <f>SUM(N57/K57)*100</f>
        <v>0</v>
      </c>
    </row>
    <row r="58" spans="1:15" ht="13.5">
      <c r="A58" s="108" t="s">
        <v>239</v>
      </c>
      <c r="B58" s="109"/>
      <c r="C58" s="109"/>
      <c r="D58" s="110"/>
      <c r="E58" s="111"/>
      <c r="F58" s="47"/>
      <c r="G58" s="47"/>
      <c r="H58" s="49"/>
      <c r="I58" s="47"/>
      <c r="J58" s="47"/>
      <c r="K58" s="49"/>
      <c r="L58" s="78">
        <f>SUM(L56:L57)</f>
        <v>10166736</v>
      </c>
      <c r="M58" s="51">
        <f>SUM(M56:M57)</f>
        <v>10166736</v>
      </c>
      <c r="N58" s="51">
        <f>SUM(N56:N57)</f>
        <v>0</v>
      </c>
      <c r="O58" s="45"/>
    </row>
    <row r="59" spans="1:15" ht="15" customHeight="1">
      <c r="A59" s="58">
        <v>1</v>
      </c>
      <c r="B59" s="82">
        <v>801</v>
      </c>
      <c r="C59" s="58">
        <v>80101</v>
      </c>
      <c r="D59" s="72" t="s">
        <v>230</v>
      </c>
      <c r="E59" s="46" t="s">
        <v>168</v>
      </c>
      <c r="F59" s="47">
        <v>340</v>
      </c>
      <c r="G59" s="47"/>
      <c r="H59" s="49">
        <v>420</v>
      </c>
      <c r="I59" s="47"/>
      <c r="J59" s="47"/>
      <c r="K59" s="49">
        <f>SUM(H59-I59+J59)</f>
        <v>420</v>
      </c>
      <c r="L59" s="52">
        <f t="shared" si="0"/>
        <v>300</v>
      </c>
      <c r="M59" s="48">
        <v>300</v>
      </c>
      <c r="N59" s="48"/>
      <c r="O59" s="45">
        <f t="shared" si="4"/>
        <v>0</v>
      </c>
    </row>
    <row r="60" spans="1:15" ht="17.25" customHeight="1">
      <c r="A60" s="58">
        <v>2</v>
      </c>
      <c r="B60" s="82">
        <v>801</v>
      </c>
      <c r="C60" s="58">
        <v>80101</v>
      </c>
      <c r="D60" s="72" t="s">
        <v>210</v>
      </c>
      <c r="E60" s="46" t="s">
        <v>179</v>
      </c>
      <c r="F60" s="47">
        <v>11000</v>
      </c>
      <c r="G60" s="47"/>
      <c r="H60" s="49">
        <v>11000</v>
      </c>
      <c r="I60" s="47"/>
      <c r="J60" s="47"/>
      <c r="K60" s="49">
        <f>SUM(H60-I60+J60)</f>
        <v>11000</v>
      </c>
      <c r="L60" s="52">
        <f t="shared" si="0"/>
        <v>15000</v>
      </c>
      <c r="M60" s="48">
        <v>15000</v>
      </c>
      <c r="N60" s="48"/>
      <c r="O60" s="45">
        <f t="shared" si="4"/>
        <v>0</v>
      </c>
    </row>
    <row r="61" spans="1:15" ht="25.5">
      <c r="A61" s="58">
        <v>3</v>
      </c>
      <c r="B61" s="82">
        <v>801</v>
      </c>
      <c r="C61" s="58">
        <v>80101</v>
      </c>
      <c r="D61" s="72" t="s">
        <v>215</v>
      </c>
      <c r="E61" s="46" t="s">
        <v>241</v>
      </c>
      <c r="F61" s="47"/>
      <c r="G61" s="47"/>
      <c r="H61" s="49"/>
      <c r="I61" s="47"/>
      <c r="J61" s="47"/>
      <c r="K61" s="49"/>
      <c r="L61" s="52">
        <f t="shared" si="0"/>
        <v>1660</v>
      </c>
      <c r="M61" s="49">
        <v>1660</v>
      </c>
      <c r="N61" s="48"/>
      <c r="O61" s="45"/>
    </row>
    <row r="62" spans="1:15" ht="15.75" customHeight="1">
      <c r="A62" s="58">
        <v>4</v>
      </c>
      <c r="B62" s="82">
        <v>801</v>
      </c>
      <c r="C62" s="58">
        <v>80104</v>
      </c>
      <c r="D62" s="72" t="s">
        <v>210</v>
      </c>
      <c r="E62" s="46" t="s">
        <v>244</v>
      </c>
      <c r="F62" s="47">
        <v>229680</v>
      </c>
      <c r="G62" s="47"/>
      <c r="H62" s="49">
        <v>285120</v>
      </c>
      <c r="I62" s="47"/>
      <c r="J62" s="47"/>
      <c r="K62" s="49">
        <f>SUM(H62-I62+J62)</f>
        <v>285120</v>
      </c>
      <c r="L62" s="52">
        <f t="shared" si="0"/>
        <v>265320</v>
      </c>
      <c r="M62" s="48">
        <v>265320</v>
      </c>
      <c r="N62" s="48"/>
      <c r="O62" s="45">
        <f>SUM(N62/K62)*100</f>
        <v>0</v>
      </c>
    </row>
    <row r="63" spans="1:15" ht="12.75">
      <c r="A63" s="58">
        <v>5</v>
      </c>
      <c r="B63" s="82">
        <v>801</v>
      </c>
      <c r="C63" s="58">
        <v>80104</v>
      </c>
      <c r="D63" s="72" t="s">
        <v>230</v>
      </c>
      <c r="E63" s="46" t="s">
        <v>168</v>
      </c>
      <c r="F63" s="47">
        <v>100</v>
      </c>
      <c r="G63" s="47"/>
      <c r="H63" s="49">
        <v>100</v>
      </c>
      <c r="I63" s="47"/>
      <c r="J63" s="47">
        <v>300</v>
      </c>
      <c r="K63" s="49">
        <f>SUM(H63-I63+J63)</f>
        <v>400</v>
      </c>
      <c r="L63" s="52">
        <f t="shared" si="0"/>
        <v>280</v>
      </c>
      <c r="M63" s="48">
        <v>280</v>
      </c>
      <c r="N63" s="48"/>
      <c r="O63" s="45">
        <f>SUM(N63/K63)*100</f>
        <v>0</v>
      </c>
    </row>
    <row r="64" spans="1:15" ht="25.5">
      <c r="A64" s="58">
        <v>6</v>
      </c>
      <c r="B64" s="82">
        <v>801</v>
      </c>
      <c r="C64" s="58">
        <v>80104</v>
      </c>
      <c r="D64" s="72" t="s">
        <v>215</v>
      </c>
      <c r="E64" s="46" t="s">
        <v>241</v>
      </c>
      <c r="F64" s="47"/>
      <c r="G64" s="47"/>
      <c r="H64" s="49"/>
      <c r="I64" s="47"/>
      <c r="J64" s="47"/>
      <c r="K64" s="49"/>
      <c r="L64" s="52">
        <f t="shared" si="0"/>
        <v>245</v>
      </c>
      <c r="M64" s="49">
        <v>245</v>
      </c>
      <c r="N64" s="48"/>
      <c r="O64" s="45"/>
    </row>
    <row r="65" spans="1:15" ht="38.25">
      <c r="A65" s="58">
        <v>7</v>
      </c>
      <c r="B65" s="82">
        <v>801</v>
      </c>
      <c r="C65" s="58">
        <v>80104</v>
      </c>
      <c r="D65" s="72" t="s">
        <v>231</v>
      </c>
      <c r="E65" s="46" t="s">
        <v>183</v>
      </c>
      <c r="F65" s="47"/>
      <c r="G65" s="47">
        <v>70560</v>
      </c>
      <c r="H65" s="49">
        <v>116400</v>
      </c>
      <c r="I65" s="47"/>
      <c r="J65" s="47">
        <v>34000</v>
      </c>
      <c r="K65" s="49">
        <f>SUM(H65-I65+J65)</f>
        <v>150400</v>
      </c>
      <c r="L65" s="52">
        <f t="shared" si="0"/>
        <v>326028</v>
      </c>
      <c r="M65" s="49">
        <v>326028</v>
      </c>
      <c r="N65" s="48"/>
      <c r="O65" s="45"/>
    </row>
    <row r="66" spans="1:15" ht="25.5">
      <c r="A66" s="58">
        <v>8</v>
      </c>
      <c r="B66" s="82">
        <v>801</v>
      </c>
      <c r="C66" s="58">
        <v>80110</v>
      </c>
      <c r="D66" s="72" t="s">
        <v>215</v>
      </c>
      <c r="E66" s="46" t="s">
        <v>241</v>
      </c>
      <c r="F66" s="47"/>
      <c r="G66" s="47"/>
      <c r="H66" s="49"/>
      <c r="I66" s="47"/>
      <c r="J66" s="47"/>
      <c r="K66" s="49"/>
      <c r="L66" s="52">
        <f t="shared" si="0"/>
        <v>695</v>
      </c>
      <c r="M66" s="49">
        <v>695</v>
      </c>
      <c r="N66" s="48"/>
      <c r="O66" s="45"/>
    </row>
    <row r="67" spans="1:15" ht="15.75" customHeight="1">
      <c r="A67" s="58">
        <v>9</v>
      </c>
      <c r="B67" s="82">
        <v>801</v>
      </c>
      <c r="C67" s="58">
        <v>80114</v>
      </c>
      <c r="D67" s="72" t="s">
        <v>230</v>
      </c>
      <c r="E67" s="46" t="s">
        <v>168</v>
      </c>
      <c r="F67" s="47">
        <v>25</v>
      </c>
      <c r="G67" s="47"/>
      <c r="H67" s="49">
        <v>60</v>
      </c>
      <c r="I67" s="47"/>
      <c r="J67" s="47"/>
      <c r="K67" s="49">
        <f>SUM(H67-I67+J67)</f>
        <v>60</v>
      </c>
      <c r="L67" s="52">
        <f t="shared" si="0"/>
        <v>55</v>
      </c>
      <c r="M67" s="49">
        <v>55</v>
      </c>
      <c r="N67" s="48"/>
      <c r="O67" s="45">
        <f>SUM(N67/K67)*100</f>
        <v>0</v>
      </c>
    </row>
    <row r="68" spans="1:15" ht="25.5">
      <c r="A68" s="58">
        <v>10</v>
      </c>
      <c r="B68" s="82">
        <v>801</v>
      </c>
      <c r="C68" s="58">
        <v>80114</v>
      </c>
      <c r="D68" s="72" t="s">
        <v>215</v>
      </c>
      <c r="E68" s="46" t="s">
        <v>241</v>
      </c>
      <c r="F68" s="47"/>
      <c r="G68" s="47"/>
      <c r="H68" s="49"/>
      <c r="I68" s="47"/>
      <c r="J68" s="47"/>
      <c r="K68" s="49"/>
      <c r="L68" s="52">
        <f t="shared" si="0"/>
        <v>160</v>
      </c>
      <c r="M68" s="49">
        <v>160</v>
      </c>
      <c r="N68" s="48"/>
      <c r="O68" s="45"/>
    </row>
    <row r="69" spans="1:15" ht="25.5">
      <c r="A69" s="58">
        <v>11</v>
      </c>
      <c r="B69" s="82">
        <v>801</v>
      </c>
      <c r="C69" s="58">
        <v>80120</v>
      </c>
      <c r="D69" s="72" t="s">
        <v>215</v>
      </c>
      <c r="E69" s="46" t="s">
        <v>241</v>
      </c>
      <c r="F69" s="47"/>
      <c r="G69" s="47"/>
      <c r="H69" s="49"/>
      <c r="I69" s="47"/>
      <c r="J69" s="47"/>
      <c r="K69" s="49"/>
      <c r="L69" s="52">
        <f t="shared" si="0"/>
        <v>360</v>
      </c>
      <c r="M69" s="48">
        <v>360</v>
      </c>
      <c r="N69" s="48"/>
      <c r="O69" s="45"/>
    </row>
    <row r="70" spans="1:15" ht="25.5">
      <c r="A70" s="58">
        <v>12</v>
      </c>
      <c r="B70" s="82">
        <v>801</v>
      </c>
      <c r="C70" s="58">
        <v>80195</v>
      </c>
      <c r="D70" s="72" t="s">
        <v>232</v>
      </c>
      <c r="E70" s="46" t="s">
        <v>257</v>
      </c>
      <c r="F70" s="47"/>
      <c r="G70" s="47"/>
      <c r="H70" s="51"/>
      <c r="I70" s="50"/>
      <c r="J70" s="50"/>
      <c r="K70" s="51"/>
      <c r="L70" s="52">
        <f t="shared" si="0"/>
        <v>6109</v>
      </c>
      <c r="M70" s="85">
        <v>6109</v>
      </c>
      <c r="N70" s="48"/>
      <c r="O70" s="45"/>
    </row>
    <row r="71" spans="1:15" ht="13.5">
      <c r="A71" s="108" t="s">
        <v>234</v>
      </c>
      <c r="B71" s="109"/>
      <c r="C71" s="109"/>
      <c r="D71" s="110"/>
      <c r="E71" s="111"/>
      <c r="F71" s="47"/>
      <c r="G71" s="47"/>
      <c r="H71" s="51"/>
      <c r="I71" s="50"/>
      <c r="J71" s="50"/>
      <c r="K71" s="51"/>
      <c r="L71" s="78">
        <f>SUM(L59:L70)</f>
        <v>616212</v>
      </c>
      <c r="M71" s="51">
        <f>SUM(M59:M70)</f>
        <v>616212</v>
      </c>
      <c r="N71" s="51">
        <f>SUM(N59:N70)</f>
        <v>0</v>
      </c>
      <c r="O71" s="45"/>
    </row>
    <row r="72" spans="1:15" ht="38.25">
      <c r="A72" s="58">
        <v>1</v>
      </c>
      <c r="B72" s="82">
        <v>852</v>
      </c>
      <c r="C72" s="58">
        <v>85212</v>
      </c>
      <c r="D72" s="72" t="s">
        <v>233</v>
      </c>
      <c r="E72" s="46" t="s">
        <v>254</v>
      </c>
      <c r="F72" s="47">
        <v>1980000</v>
      </c>
      <c r="G72" s="47">
        <v>0</v>
      </c>
      <c r="H72" s="48">
        <v>1242000</v>
      </c>
      <c r="I72" s="47"/>
      <c r="J72" s="47"/>
      <c r="K72" s="48">
        <f>SUM(H72-I72+J72)</f>
        <v>1242000</v>
      </c>
      <c r="L72" s="52">
        <f t="shared" si="0"/>
        <v>1400000</v>
      </c>
      <c r="M72" s="85">
        <v>1400000</v>
      </c>
      <c r="N72" s="48"/>
      <c r="O72" s="45"/>
    </row>
    <row r="73" spans="1:15" ht="38.25">
      <c r="A73" s="58">
        <v>2</v>
      </c>
      <c r="B73" s="82">
        <v>852</v>
      </c>
      <c r="C73" s="58">
        <v>85213</v>
      </c>
      <c r="D73" s="72" t="s">
        <v>233</v>
      </c>
      <c r="E73" s="46" t="s">
        <v>255</v>
      </c>
      <c r="F73" s="47">
        <v>8500</v>
      </c>
      <c r="G73" s="47">
        <v>0</v>
      </c>
      <c r="H73" s="48">
        <v>10000</v>
      </c>
      <c r="I73" s="47"/>
      <c r="J73" s="47"/>
      <c r="K73" s="48">
        <f>SUM(H73-I73+J73)</f>
        <v>10000</v>
      </c>
      <c r="L73" s="52">
        <f t="shared" si="0"/>
        <v>12000</v>
      </c>
      <c r="M73" s="85">
        <v>12000</v>
      </c>
      <c r="N73" s="48"/>
      <c r="O73" s="45"/>
    </row>
    <row r="74" spans="1:15" ht="38.25">
      <c r="A74" s="58">
        <v>3</v>
      </c>
      <c r="B74" s="82">
        <v>852</v>
      </c>
      <c r="C74" s="58">
        <v>85214</v>
      </c>
      <c r="D74" s="72" t="s">
        <v>233</v>
      </c>
      <c r="E74" s="46" t="s">
        <v>256</v>
      </c>
      <c r="F74" s="47">
        <v>97000</v>
      </c>
      <c r="G74" s="47">
        <v>0</v>
      </c>
      <c r="H74" s="48">
        <v>116000</v>
      </c>
      <c r="I74" s="47"/>
      <c r="J74" s="47"/>
      <c r="K74" s="48">
        <f>SUM(H74-I74+J74)</f>
        <v>116000</v>
      </c>
      <c r="L74" s="52">
        <f t="shared" si="0"/>
        <v>130000</v>
      </c>
      <c r="M74" s="85">
        <v>130000</v>
      </c>
      <c r="N74" s="48"/>
      <c r="O74" s="45"/>
    </row>
    <row r="75" spans="1:15" ht="31.5" customHeight="1">
      <c r="A75" s="58">
        <v>4</v>
      </c>
      <c r="B75" s="82">
        <v>852</v>
      </c>
      <c r="C75" s="58">
        <v>85214</v>
      </c>
      <c r="D75" s="72" t="s">
        <v>232</v>
      </c>
      <c r="E75" s="46" t="s">
        <v>258</v>
      </c>
      <c r="F75" s="47">
        <v>6000</v>
      </c>
      <c r="G75" s="47">
        <v>0</v>
      </c>
      <c r="H75" s="48">
        <v>23000</v>
      </c>
      <c r="I75" s="47"/>
      <c r="J75" s="47">
        <f>12000+3200</f>
        <v>15200</v>
      </c>
      <c r="K75" s="48">
        <f>SUM(H75-I75+J75)</f>
        <v>38200</v>
      </c>
      <c r="L75" s="52">
        <f t="shared" si="0"/>
        <v>36000</v>
      </c>
      <c r="M75" s="85">
        <v>36000</v>
      </c>
      <c r="N75" s="48"/>
      <c r="O75" s="45"/>
    </row>
    <row r="76" spans="1:15" ht="21" customHeight="1">
      <c r="A76" s="58">
        <v>5</v>
      </c>
      <c r="B76" s="82">
        <v>852</v>
      </c>
      <c r="C76" s="58">
        <v>85219</v>
      </c>
      <c r="D76" s="72" t="s">
        <v>230</v>
      </c>
      <c r="E76" s="46" t="s">
        <v>168</v>
      </c>
      <c r="F76" s="47">
        <v>40</v>
      </c>
      <c r="G76" s="47"/>
      <c r="H76" s="49">
        <v>40</v>
      </c>
      <c r="I76" s="47"/>
      <c r="J76" s="47"/>
      <c r="K76" s="49">
        <f>SUM(H76-I76+J76)</f>
        <v>40</v>
      </c>
      <c r="L76" s="52">
        <f t="shared" si="0"/>
        <v>40</v>
      </c>
      <c r="M76" s="85">
        <v>40</v>
      </c>
      <c r="N76" s="48"/>
      <c r="O76" s="45">
        <f>SUM(N76/K76)*100</f>
        <v>0</v>
      </c>
    </row>
    <row r="77" spans="1:15" ht="25.5">
      <c r="A77" s="58">
        <v>6</v>
      </c>
      <c r="B77" s="82">
        <v>852</v>
      </c>
      <c r="C77" s="58">
        <v>85219</v>
      </c>
      <c r="D77" s="72" t="s">
        <v>215</v>
      </c>
      <c r="E77" s="46" t="s">
        <v>241</v>
      </c>
      <c r="F77" s="47"/>
      <c r="G77" s="47"/>
      <c r="H77" s="49"/>
      <c r="I77" s="47"/>
      <c r="J77" s="47"/>
      <c r="K77" s="49"/>
      <c r="L77" s="52">
        <f t="shared" si="0"/>
        <v>150</v>
      </c>
      <c r="M77" s="85">
        <v>150</v>
      </c>
      <c r="N77" s="48"/>
      <c r="O77" s="45"/>
    </row>
    <row r="78" spans="1:15" ht="38.25">
      <c r="A78" s="58">
        <v>7</v>
      </c>
      <c r="B78" s="82">
        <v>852</v>
      </c>
      <c r="C78" s="58">
        <v>85219</v>
      </c>
      <c r="D78" s="72" t="s">
        <v>232</v>
      </c>
      <c r="E78" s="46" t="s">
        <v>259</v>
      </c>
      <c r="F78" s="47">
        <v>96000</v>
      </c>
      <c r="G78" s="47">
        <v>0</v>
      </c>
      <c r="H78" s="48">
        <v>97000</v>
      </c>
      <c r="I78" s="47"/>
      <c r="J78" s="47">
        <v>17450</v>
      </c>
      <c r="K78" s="48">
        <f>SUM(H78-I78+J78)</f>
        <v>114450</v>
      </c>
      <c r="L78" s="52">
        <f t="shared" si="0"/>
        <v>99300</v>
      </c>
      <c r="M78" s="85">
        <v>99300</v>
      </c>
      <c r="N78" s="48"/>
      <c r="O78" s="45"/>
    </row>
    <row r="79" spans="1:15" ht="12.75">
      <c r="A79" s="58">
        <v>8</v>
      </c>
      <c r="B79" s="82">
        <v>852</v>
      </c>
      <c r="C79" s="58">
        <v>85228</v>
      </c>
      <c r="D79" s="72" t="s">
        <v>210</v>
      </c>
      <c r="E79" s="46" t="s">
        <v>180</v>
      </c>
      <c r="F79" s="47">
        <v>2400</v>
      </c>
      <c r="G79" s="47"/>
      <c r="H79" s="49">
        <v>2400</v>
      </c>
      <c r="I79" s="47"/>
      <c r="J79" s="47">
        <f>1600+3500</f>
        <v>5100</v>
      </c>
      <c r="K79" s="49">
        <f>SUM(H79-I79+J79)</f>
        <v>7500</v>
      </c>
      <c r="L79" s="52">
        <f t="shared" si="0"/>
        <v>14500</v>
      </c>
      <c r="M79" s="85">
        <v>14500</v>
      </c>
      <c r="N79" s="48"/>
      <c r="O79" s="45">
        <f>SUM(N79/K79)*100</f>
        <v>0</v>
      </c>
    </row>
    <row r="80" spans="1:15" ht="25.5">
      <c r="A80" s="58">
        <v>9</v>
      </c>
      <c r="B80" s="82">
        <v>852</v>
      </c>
      <c r="C80" s="58">
        <v>85295</v>
      </c>
      <c r="D80" s="84" t="s">
        <v>232</v>
      </c>
      <c r="E80" s="46" t="s">
        <v>260</v>
      </c>
      <c r="F80" s="47"/>
      <c r="G80" s="47"/>
      <c r="H80" s="48">
        <v>0</v>
      </c>
      <c r="I80" s="47"/>
      <c r="J80" s="47">
        <v>28000</v>
      </c>
      <c r="K80" s="48">
        <f>SUM(H80-I80+J80)</f>
        <v>28000</v>
      </c>
      <c r="L80" s="52">
        <f t="shared" si="0"/>
        <v>20000</v>
      </c>
      <c r="M80" s="85">
        <v>20000</v>
      </c>
      <c r="N80" s="48"/>
      <c r="O80" s="45"/>
    </row>
    <row r="81" spans="1:15" ht="13.5">
      <c r="A81" s="108" t="s">
        <v>245</v>
      </c>
      <c r="B81" s="109"/>
      <c r="C81" s="109"/>
      <c r="D81" s="110"/>
      <c r="E81" s="111"/>
      <c r="F81" s="47"/>
      <c r="G81" s="47"/>
      <c r="H81" s="48"/>
      <c r="I81" s="47"/>
      <c r="J81" s="47"/>
      <c r="K81" s="48"/>
      <c r="L81" s="78">
        <f>SUM(L72:L80)</f>
        <v>1711990</v>
      </c>
      <c r="M81" s="51">
        <f>SUM(M72:M80)</f>
        <v>1711990</v>
      </c>
      <c r="N81" s="51">
        <f>SUM(N72:N80)</f>
        <v>0</v>
      </c>
      <c r="O81" s="45"/>
    </row>
    <row r="82" spans="1:17" ht="15.75" customHeight="1">
      <c r="A82" s="58">
        <v>1</v>
      </c>
      <c r="B82" s="82">
        <v>921</v>
      </c>
      <c r="C82" s="58">
        <v>92109</v>
      </c>
      <c r="D82" s="72" t="s">
        <v>210</v>
      </c>
      <c r="E82" s="46" t="s">
        <v>176</v>
      </c>
      <c r="F82" s="47"/>
      <c r="G82" s="47">
        <v>5000</v>
      </c>
      <c r="H82" s="49">
        <v>5000</v>
      </c>
      <c r="I82" s="47"/>
      <c r="J82" s="47"/>
      <c r="K82" s="49">
        <f>SUM(H82-I82+J82)</f>
        <v>5000</v>
      </c>
      <c r="L82" s="52">
        <f t="shared" si="0"/>
        <v>4500</v>
      </c>
      <c r="M82" s="48">
        <v>4500</v>
      </c>
      <c r="N82" s="48"/>
      <c r="O82" s="45">
        <f>SUM(N82/K82)*100</f>
        <v>0</v>
      </c>
      <c r="Q82" s="59"/>
    </row>
    <row r="83" spans="1:17" ht="12.75" customHeight="1">
      <c r="A83" s="108" t="s">
        <v>240</v>
      </c>
      <c r="B83" s="109"/>
      <c r="C83" s="109"/>
      <c r="D83" s="110"/>
      <c r="E83" s="111"/>
      <c r="F83" s="47"/>
      <c r="G83" s="47"/>
      <c r="H83" s="49"/>
      <c r="I83" s="47"/>
      <c r="J83" s="47"/>
      <c r="K83" s="49"/>
      <c r="L83" s="78">
        <f>SUM(L82)</f>
        <v>4500</v>
      </c>
      <c r="M83" s="51">
        <f>SUM(M82)</f>
        <v>4500</v>
      </c>
      <c r="N83" s="51">
        <f>SUM(N82)</f>
        <v>0</v>
      </c>
      <c r="O83" s="45"/>
      <c r="Q83" s="59"/>
    </row>
    <row r="84" spans="1:15" ht="12.75">
      <c r="A84" s="104" t="s">
        <v>161</v>
      </c>
      <c r="B84" s="105"/>
      <c r="C84" s="105"/>
      <c r="D84" s="106"/>
      <c r="E84" s="107"/>
      <c r="F84" s="43" t="e">
        <f>SUM(#REF!+#REF!+#REF!+#REF!+#REF!+#REF!)</f>
        <v>#REF!</v>
      </c>
      <c r="G84" s="43" t="e">
        <f>SUM(#REF!+#REF!+#REF!+#REF!+#REF!+#REF!)</f>
        <v>#REF!</v>
      </c>
      <c r="H84" s="52" t="e">
        <f>SUM(#REF!+#REF!+#REF!+#REF!+#REF!+#REF!)</f>
        <v>#REF!</v>
      </c>
      <c r="I84" s="52" t="e">
        <f>SUM(#REF!+#REF!+#REF!+#REF!+#REF!+#REF!)</f>
        <v>#REF!</v>
      </c>
      <c r="J84" s="52" t="e">
        <f>SUM(#REF!+#REF!+#REF!+#REF!+#REF!+#REF!)</f>
        <v>#REF!</v>
      </c>
      <c r="K84" s="44" t="e">
        <f>SUM(#REF!+#REF!+#REF!)</f>
        <v>#REF!</v>
      </c>
      <c r="L84" s="52">
        <f t="shared" si="0"/>
        <v>61016063</v>
      </c>
      <c r="M84" s="44">
        <f>SUM(M18+M24+M28+M30+M32+M55+M58+M71+M81+M83)</f>
        <v>60914563</v>
      </c>
      <c r="N84" s="44">
        <f>SUM(N18+N24+N28+N30+N32+N55+N58+N71+N81+N83)</f>
        <v>101500</v>
      </c>
      <c r="O84" s="45" t="e">
        <f>SUM(N84/K84)*100</f>
        <v>#REF!</v>
      </c>
    </row>
    <row r="85" spans="1:4" ht="12.75">
      <c r="A85" s="53"/>
      <c r="B85" s="53"/>
      <c r="C85" s="53"/>
      <c r="D85" s="54"/>
    </row>
    <row r="86" spans="1:4" ht="12.75">
      <c r="A86" s="53"/>
      <c r="B86" s="53"/>
      <c r="C86" s="53"/>
      <c r="D86" s="54"/>
    </row>
    <row r="87" spans="1:9" ht="12.75">
      <c r="A87" s="100"/>
      <c r="B87" s="100"/>
      <c r="C87" s="100"/>
      <c r="D87" s="101"/>
      <c r="E87" s="101"/>
      <c r="F87" s="101"/>
      <c r="G87" s="101"/>
      <c r="H87" s="101"/>
      <c r="I87" s="101"/>
    </row>
    <row r="88" spans="1:5" ht="12.75">
      <c r="A88" s="53"/>
      <c r="B88" s="53"/>
      <c r="C88" s="53"/>
      <c r="D88" s="54"/>
      <c r="E88" s="54"/>
    </row>
    <row r="89" spans="1:5" ht="12.75">
      <c r="A89" s="53"/>
      <c r="B89" s="53"/>
      <c r="C89" s="53"/>
      <c r="D89" s="54"/>
      <c r="E89" s="54"/>
    </row>
    <row r="90" spans="1:5" ht="12.75">
      <c r="A90" s="53"/>
      <c r="B90" s="53"/>
      <c r="C90" s="53"/>
      <c r="D90" s="54"/>
      <c r="E90" s="55"/>
    </row>
    <row r="91" spans="1:3" ht="12.75">
      <c r="A91" s="53"/>
      <c r="B91" s="53"/>
      <c r="C91" s="53"/>
    </row>
    <row r="92" spans="1:3" ht="12.75">
      <c r="A92" s="53"/>
      <c r="B92" s="53"/>
      <c r="C92" s="53"/>
    </row>
    <row r="93" spans="1:3" ht="12.75">
      <c r="A93" s="53"/>
      <c r="B93" s="53"/>
      <c r="C93" s="53"/>
    </row>
    <row r="94" spans="1:3" ht="12.75">
      <c r="A94" s="53"/>
      <c r="B94" s="53"/>
      <c r="C94" s="53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6"/>
      <c r="B157" s="56"/>
      <c r="C157" s="56"/>
    </row>
    <row r="158" spans="1:3" ht="12.75">
      <c r="A158" s="56"/>
      <c r="B158" s="56"/>
      <c r="C158" s="56"/>
    </row>
    <row r="159" spans="1:3" ht="12.75">
      <c r="A159" s="56"/>
      <c r="B159" s="56"/>
      <c r="C159" s="56"/>
    </row>
    <row r="160" spans="1:3" ht="12.75">
      <c r="A160" s="56"/>
      <c r="B160" s="56"/>
      <c r="C160" s="56"/>
    </row>
    <row r="161" spans="1:3" ht="12.75">
      <c r="A161" s="56"/>
      <c r="B161" s="56"/>
      <c r="C161" s="56"/>
    </row>
    <row r="162" spans="1:3" ht="12.75">
      <c r="A162" s="56"/>
      <c r="B162" s="56"/>
      <c r="C162" s="56"/>
    </row>
    <row r="163" spans="1:3" ht="12.75">
      <c r="A163" s="56"/>
      <c r="B163" s="56"/>
      <c r="C163" s="56"/>
    </row>
    <row r="164" spans="1:3" ht="12.75">
      <c r="A164" s="56"/>
      <c r="B164" s="56"/>
      <c r="C164" s="56"/>
    </row>
    <row r="165" spans="1:3" ht="12.75">
      <c r="A165" s="56"/>
      <c r="B165" s="56"/>
      <c r="C165" s="56"/>
    </row>
    <row r="166" spans="1:3" ht="12.75">
      <c r="A166" s="57"/>
      <c r="B166" s="57"/>
      <c r="C166" s="57"/>
    </row>
  </sheetData>
  <mergeCells count="22">
    <mergeCell ref="A81:E81"/>
    <mergeCell ref="A83:E83"/>
    <mergeCell ref="A32:E32"/>
    <mergeCell ref="A55:E55"/>
    <mergeCell ref="A58:E58"/>
    <mergeCell ref="A71:E71"/>
    <mergeCell ref="A1:E1"/>
    <mergeCell ref="A87:I87"/>
    <mergeCell ref="D7:H7"/>
    <mergeCell ref="A84:E84"/>
    <mergeCell ref="A18:E18"/>
    <mergeCell ref="B9:B11"/>
    <mergeCell ref="C9:C11"/>
    <mergeCell ref="A24:E24"/>
    <mergeCell ref="A28:E28"/>
    <mergeCell ref="A30:E30"/>
    <mergeCell ref="A9:A11"/>
    <mergeCell ref="D9:D11"/>
    <mergeCell ref="E9:E11"/>
    <mergeCell ref="L9:N9"/>
    <mergeCell ref="L10:L11"/>
    <mergeCell ref="M10:N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2008-02-01T15:19:45Z</cp:lastPrinted>
  <dcterms:created xsi:type="dcterms:W3CDTF">2001-09-07T12:46:35Z</dcterms:created>
  <dcterms:modified xsi:type="dcterms:W3CDTF">2008-02-05T07:43:53Z</dcterms:modified>
  <cp:category/>
  <cp:version/>
  <cp:contentType/>
  <cp:contentStatus/>
</cp:coreProperties>
</file>