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1"/>
  </bookViews>
  <sheets>
    <sheet name="autopoprawki" sheetId="1" r:id="rId1"/>
    <sheet name="wykon.03 prok 04" sheetId="2" r:id="rId2"/>
  </sheets>
  <definedNames>
    <definedName name="_xlnm.Print_Titles" localSheetId="0">'autopoprawki'!$4:$5</definedName>
    <definedName name="_xlnm.Print_Titles" localSheetId="1">'wykon.03 prok 04'!$9:$10</definedName>
  </definedNames>
  <calcPr fullCalcOnLoad="1"/>
</workbook>
</file>

<file path=xl/sharedStrings.xml><?xml version="1.0" encoding="utf-8"?>
<sst xmlns="http://schemas.openxmlformats.org/spreadsheetml/2006/main" count="199" uniqueCount="183">
  <si>
    <t>Lp</t>
  </si>
  <si>
    <t>Klasyfikacja budżetowa</t>
  </si>
  <si>
    <t>Źródła dochodów</t>
  </si>
  <si>
    <t>I</t>
  </si>
  <si>
    <t>Dochody z podatków  ogółem, z tego:</t>
  </si>
  <si>
    <t>756-75601-035</t>
  </si>
  <si>
    <t>podatek opłacany w formie karty podatkowej</t>
  </si>
  <si>
    <t>756-75615-031</t>
  </si>
  <si>
    <t>podatek od nieruchomości od osób prawnych</t>
  </si>
  <si>
    <t>756-75615-032</t>
  </si>
  <si>
    <t xml:space="preserve">podatek rolny od osób prawnych </t>
  </si>
  <si>
    <t>756-75615-033</t>
  </si>
  <si>
    <t>podatek leśny od osób prawnych</t>
  </si>
  <si>
    <t>756-75615-050</t>
  </si>
  <si>
    <t>756-75616-050</t>
  </si>
  <si>
    <t>756-75616-031</t>
  </si>
  <si>
    <t>podatek od nieruchomości od osób fizycznych</t>
  </si>
  <si>
    <t>756-75616-032</t>
  </si>
  <si>
    <t>podatek rolny od osób fizycznych</t>
  </si>
  <si>
    <t>756-75616-034</t>
  </si>
  <si>
    <t>756-75616-036</t>
  </si>
  <si>
    <t>podatek od spadków i darowizn</t>
  </si>
  <si>
    <t>II</t>
  </si>
  <si>
    <t>756-75621-001</t>
  </si>
  <si>
    <t>udział w podatku dochodowym od osób fizycznych</t>
  </si>
  <si>
    <t>756-75621-002</t>
  </si>
  <si>
    <t>udział w podatku dochodowym osób prawnych</t>
  </si>
  <si>
    <t>III</t>
  </si>
  <si>
    <t>Subwencja ogólna, z tego:</t>
  </si>
  <si>
    <t>758-75801-292</t>
  </si>
  <si>
    <t>Część oświatowa-na zadania oświatowe</t>
  </si>
  <si>
    <t>758-75802-292</t>
  </si>
  <si>
    <t>758-75805-292</t>
  </si>
  <si>
    <t>IV</t>
  </si>
  <si>
    <t>700-70005-084</t>
  </si>
  <si>
    <t>V</t>
  </si>
  <si>
    <t>Dotacje celowe ogółem, z tego:</t>
  </si>
  <si>
    <t>na zadania zlecone, w tym</t>
  </si>
  <si>
    <t>750-75011-201</t>
  </si>
  <si>
    <t>z zakresu administracji rządowej</t>
  </si>
  <si>
    <t>750-75056-201</t>
  </si>
  <si>
    <t>751-75101-201</t>
  </si>
  <si>
    <t>z zakresu spraw obywatelskich</t>
  </si>
  <si>
    <t>752-75212-201</t>
  </si>
  <si>
    <t>z zakresu obrony narodowej</t>
  </si>
  <si>
    <t>754-75414-201</t>
  </si>
  <si>
    <t>z zakresu obrony cywilnej</t>
  </si>
  <si>
    <t>853-85314-201</t>
  </si>
  <si>
    <t>z zakresu opieki społ.na zasiłki i pomoc w naturze</t>
  </si>
  <si>
    <t>853-85316-201</t>
  </si>
  <si>
    <t>z zakr.opieki społ.na zasiłki rodzinne,pielęgn.i wychow.</t>
  </si>
  <si>
    <t>853-85319-201</t>
  </si>
  <si>
    <t>z zakresu opieki społ. na utrzym.ośr.pomocy społ.</t>
  </si>
  <si>
    <t>900-90015-201</t>
  </si>
  <si>
    <t>na zadania powierzone w tym:</t>
  </si>
  <si>
    <t>750-75020-232</t>
  </si>
  <si>
    <t>z zakresu administracji powiatowej</t>
  </si>
  <si>
    <t>na zadania własne w tym:</t>
  </si>
  <si>
    <t>801-80195-203</t>
  </si>
  <si>
    <t>VI</t>
  </si>
  <si>
    <t>Pozostałe dochody ogółem, w tym:</t>
  </si>
  <si>
    <t>010-01010-083</t>
  </si>
  <si>
    <t>wpływy za pobór wody</t>
  </si>
  <si>
    <t>wpłaty za zrzut ścieków do kanałów sanitarnych</t>
  </si>
  <si>
    <t>010-01010-096</t>
  </si>
  <si>
    <t>700-70004-083</t>
  </si>
  <si>
    <t>wpływy z czynszów mieszkaniowych</t>
  </si>
  <si>
    <t>700-70005-075</t>
  </si>
  <si>
    <t>wpływy z dzierżawy gruntów i lokali</t>
  </si>
  <si>
    <t>700-70005-047</t>
  </si>
  <si>
    <t>wpływy z użytkowania wieczystego gruntów</t>
  </si>
  <si>
    <t>odsetki od środków na r-kach bankowych</t>
  </si>
  <si>
    <t>756-75601-091</t>
  </si>
  <si>
    <t>odsetki karta podatkowa</t>
  </si>
  <si>
    <t>756-75615-091</t>
  </si>
  <si>
    <t>odsetki za nieterminowe regulowanie podatków</t>
  </si>
  <si>
    <t>756-75616-045</t>
  </si>
  <si>
    <t>opłaty administracyjne</t>
  </si>
  <si>
    <t>756-75616-091</t>
  </si>
  <si>
    <t>756-75618-041</t>
  </si>
  <si>
    <t>opłata skarbowa</t>
  </si>
  <si>
    <t>756-75618-091</t>
  </si>
  <si>
    <t>odsetki- opłata skarbowa</t>
  </si>
  <si>
    <t>801-80101-083</t>
  </si>
  <si>
    <t>854-85404-083</t>
  </si>
  <si>
    <t>853-85328-083</t>
  </si>
  <si>
    <t>wpływy za usługi opiekuńcze</t>
  </si>
  <si>
    <t>VII</t>
  </si>
  <si>
    <t>dochody ogółem</t>
  </si>
  <si>
    <t xml:space="preserve"> z zakresu oświaty i wychowania</t>
  </si>
  <si>
    <t>926-92601-626</t>
  </si>
  <si>
    <t>z zakresu kultury fizycznej i sportu</t>
  </si>
  <si>
    <t>odpł.rodziców za pobyt dziecka w przedszkolu</t>
  </si>
  <si>
    <t>853-85313-201</t>
  </si>
  <si>
    <t>710-71035-202</t>
  </si>
  <si>
    <t>zad. realiz.na podst.por. z adm.rzad.-cmentarze</t>
  </si>
  <si>
    <t>854-85495-203</t>
  </si>
  <si>
    <t>z zakresu edukacyj.opieki wychowawczej</t>
  </si>
  <si>
    <t>z zakresu GUS-spis powszechny</t>
  </si>
  <si>
    <t>Udziały w podat.stanow.doch.budżetu państwa ogółem, z tego:</t>
  </si>
  <si>
    <t>Część rekomp-doch.utracone w zw.z częściową likwidacją pod.od śr. transp</t>
  </si>
  <si>
    <t>756-75615-034</t>
  </si>
  <si>
    <t>podatek od środków transportowych od osób fizycznych</t>
  </si>
  <si>
    <t>podatek od środków transportowych od osób prawnych</t>
  </si>
  <si>
    <t xml:space="preserve">darowizny osób fiz.na budowę kanal.wsch.cz.gm.  </t>
  </si>
  <si>
    <t xml:space="preserve">darowizny osób fiz.na budowę kanal.zach.cz.gm.  </t>
  </si>
  <si>
    <t>600-60016-661</t>
  </si>
  <si>
    <t>dofinansow.modernizacji ul.Środkowej</t>
  </si>
  <si>
    <t>853-85315-203</t>
  </si>
  <si>
    <t>z zakresu opieki społ.dodatki mieszkaniowe</t>
  </si>
  <si>
    <t>z zakresu opieki społ.skł.na ubezp.zdrowotne</t>
  </si>
  <si>
    <t xml:space="preserve">darowizny osób fiz.na budowę wodociąg.w Opaczy  </t>
  </si>
  <si>
    <t xml:space="preserve">darowizny osób fiz.na budowę wodociąg.w M-cach  </t>
  </si>
  <si>
    <t xml:space="preserve">darowizny osób fiz.na budowę wodociąg.we Wsi M-ce  </t>
  </si>
  <si>
    <t xml:space="preserve">darowizny osób fiz.na budowę wodociąg.w Regułach  </t>
  </si>
  <si>
    <t>756-75618-048</t>
  </si>
  <si>
    <t xml:space="preserve">darowizny osób fiz.na budowę wodociąg.w Nowej Wsi  </t>
  </si>
  <si>
    <t>756-75616-097</t>
  </si>
  <si>
    <t>wpływy z różnych dochodów</t>
  </si>
  <si>
    <t>801-80101-097</t>
  </si>
  <si>
    <t>z zakresu opieki społ.dożywiania uczniów</t>
  </si>
  <si>
    <t>853-85395-203</t>
  </si>
  <si>
    <t>853-85334-203</t>
  </si>
  <si>
    <t>z zakresu opieki społ.na pomoc dla repatriantów</t>
  </si>
  <si>
    <t>854-85415-203</t>
  </si>
  <si>
    <t>z zakresu eduk.opieki wych.stypendia oraz inne formy pomocy dla uczniów</t>
  </si>
  <si>
    <t>926-92605-096</t>
  </si>
  <si>
    <t>darowizny podm.gosp.na Dni Gminy M-ce</t>
  </si>
  <si>
    <t>na zad.bieżące realizowane na pods.porozumień, w tym:</t>
  </si>
  <si>
    <t>z zakresu gospodarki komunalnej oświetl.dróg powiat.</t>
  </si>
  <si>
    <t>wpł.za udziel.pozwolenia na sprzedaż napojów alkohol</t>
  </si>
  <si>
    <t>Projekt planu 2003 r.</t>
  </si>
  <si>
    <t>Część podst.-kwota ustal.propor.do przelicz.liczby mieszk</t>
  </si>
  <si>
    <t>Informacja uzupełniająca do zał. nr 1</t>
  </si>
  <si>
    <t xml:space="preserve">Plan dochodów budżetu Gminy Michałowice na 2003 rok  </t>
  </si>
  <si>
    <t>Dochody z majątku gminy, z tego:</t>
  </si>
  <si>
    <t>801-80101-201</t>
  </si>
  <si>
    <t>z zakresu oświaty wyprawki szkolne</t>
  </si>
  <si>
    <t>853-85395-201</t>
  </si>
  <si>
    <t>z zakresu opieki społ.na wyprawki szkolne</t>
  </si>
  <si>
    <t>751-75109-201</t>
  </si>
  <si>
    <t>wybory do rad gmin,powiatów i sejmików wojewódzkich</t>
  </si>
  <si>
    <t xml:space="preserve"> z zakresu oświaty i wychowania-podwyżki wynagr.</t>
  </si>
  <si>
    <t>801-80101-203</t>
  </si>
  <si>
    <t>801-80110-203</t>
  </si>
  <si>
    <t>801-80120-203</t>
  </si>
  <si>
    <t>wpływy ze sprzed. wyrobów i składników majątkowych</t>
  </si>
  <si>
    <t>podatek od czynności cywilnopr.osoby fizyczne</t>
  </si>
  <si>
    <t>podatek od czynności cywilnopr.osoby prawne</t>
  </si>
  <si>
    <t>Projekt</t>
  </si>
  <si>
    <t>758-75814-092</t>
  </si>
  <si>
    <t>Autopoprawki</t>
  </si>
  <si>
    <t>Projekt z uwzględn. autopoprawek</t>
  </si>
  <si>
    <t>700-70005-049</t>
  </si>
  <si>
    <t>opłata z tyt.wzrostu wartości nieruchomości w zw.z uchwaleniem miejscowych planów zagosp. przestrzennego</t>
  </si>
  <si>
    <t xml:space="preserve">darowizny osób fiz.na budowę wodociąg.na terenie gminy  </t>
  </si>
  <si>
    <t>Wykon. 2002r.</t>
  </si>
  <si>
    <t>700-70005-091</t>
  </si>
  <si>
    <t>odsetki za nieterm.regulow. wpłat z tyt.dzierżaw i wieczystego użytk.</t>
  </si>
  <si>
    <t>854-85401-203</t>
  </si>
  <si>
    <t>Lp.</t>
  </si>
  <si>
    <t>Autopoprawki Wójta Gminy</t>
  </si>
  <si>
    <t>Plan dochodów na  2005 rok</t>
  </si>
  <si>
    <t>Plan dochodów na 2006 rok</t>
  </si>
  <si>
    <t>Zmniejszenie</t>
  </si>
  <si>
    <t>zwiększenie</t>
  </si>
  <si>
    <t xml:space="preserve">Przewidywane wykonanie  dochodów  2006 rok  </t>
  </si>
  <si>
    <t xml:space="preserve">% </t>
  </si>
  <si>
    <t xml:space="preserve">zmniejszyć </t>
  </si>
  <si>
    <t xml:space="preserve">zwiększyć </t>
  </si>
  <si>
    <t>Dotacje celowe ogółem</t>
  </si>
  <si>
    <t xml:space="preserve">Dokonać zmian w planie dochodów zleconych budżetu Gminy w roku budżetowym 2009 stanowiący załącznik nr 1a do Uchwały Rady Gminy Michałowice Nr XXVI/181/2009 z dnia 28 stycznia 2009r w sprawie uchwalenia budżetu Gminy Michałowice na 2009r w sposób następujący : </t>
  </si>
  <si>
    <t>852-85214-2010</t>
  </si>
  <si>
    <t>z zakresu pomocy społecznej - zasiłki i pomoc w naturze oraz składki na ubezpieczenia emerytalne i renyowe</t>
  </si>
  <si>
    <t>751-75109-2010</t>
  </si>
  <si>
    <t>z zakresu administracji rządowej - wybory do rad gmin, rad powiatów i sejmików województw wybory wójtów ,burmistrzów i prezydentów miast oraz referenda gminne powiatowe i wojewódzkie</t>
  </si>
  <si>
    <t>dotacje celowe otrzymane z budżetu państwa na realizację zadań bieżących z zakresu administracji rządowej oraz innych zadań zleconych gminie (związkom gmin) ustawami  (pomocy społecznej- składki na ubezp.zdrowotne)</t>
  </si>
  <si>
    <t>852-85213-2010</t>
  </si>
  <si>
    <t>Plan po zmianach 1 469 725 zł</t>
  </si>
  <si>
    <t xml:space="preserve">                                  osobie pełniącej funkcje Wójta Gminy Michałowice</t>
  </si>
  <si>
    <t xml:space="preserve">                                  do Zarządzenie Nr 160 /2009</t>
  </si>
  <si>
    <t xml:space="preserve">                                  Załącznik Nr 2 </t>
  </si>
  <si>
    <t xml:space="preserve">                                  z dnia  31 sierpnia    2009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</si>
</sst>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14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E"/>
      <family val="0"/>
    </font>
    <font>
      <i/>
      <sz val="10"/>
      <name val="Times New Roman"/>
      <family val="1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3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3" fontId="4" fillId="0" borderId="2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3" fontId="1" fillId="0" borderId="3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169" fontId="1" fillId="0" borderId="1" xfId="0" applyNumberFormat="1" applyFont="1" applyBorder="1" applyAlignment="1">
      <alignment vertical="top"/>
    </xf>
    <xf numFmtId="3" fontId="2" fillId="0" borderId="3" xfId="0" applyNumberFormat="1" applyFont="1" applyBorder="1" applyAlignment="1">
      <alignment vertical="top"/>
    </xf>
    <xf numFmtId="3" fontId="2" fillId="0" borderId="1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3" fontId="9" fillId="0" borderId="0" xfId="0" applyNumberFormat="1" applyFont="1" applyAlignment="1">
      <alignment vertical="top"/>
    </xf>
    <xf numFmtId="0" fontId="0" fillId="0" borderId="0" xfId="0" applyAlignment="1">
      <alignment/>
    </xf>
    <xf numFmtId="0" fontId="0" fillId="0" borderId="0" xfId="0" applyFont="1" applyAlignment="1">
      <alignment horizontal="justify" vertical="justify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8" fillId="0" borderId="4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3" fontId="2" fillId="0" borderId="1" xfId="0" applyNumberFormat="1" applyFont="1" applyBorder="1" applyAlignment="1">
      <alignment horizontal="right" vertical="top"/>
    </xf>
    <xf numFmtId="0" fontId="2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0" fillId="0" borderId="0" xfId="0" applyAlignment="1">
      <alignment/>
    </xf>
    <xf numFmtId="0" fontId="11" fillId="0" borderId="5" xfId="0" applyFont="1" applyBorder="1" applyAlignment="1">
      <alignment wrapText="1"/>
    </xf>
    <xf numFmtId="0" fontId="0" fillId="0" borderId="5" xfId="0" applyBorder="1" applyAlignment="1">
      <alignment/>
    </xf>
    <xf numFmtId="0" fontId="12" fillId="0" borderId="0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1" fillId="0" borderId="3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1" fillId="0" borderId="0" xfId="0" applyFont="1" applyBorder="1" applyAlignment="1">
      <alignment horizontal="justify" vertical="justify"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 horizontal="justify" vertical="justify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D4" sqref="D4"/>
    </sheetView>
  </sheetViews>
  <sheetFormatPr defaultColWidth="9.125" defaultRowHeight="12.75"/>
  <cols>
    <col min="1" max="1" width="3.875" style="1" customWidth="1"/>
    <col min="2" max="2" width="13.25390625" style="1" customWidth="1"/>
    <col min="3" max="3" width="45.875" style="1" customWidth="1"/>
    <col min="4" max="4" width="8.875" style="4" customWidth="1"/>
    <col min="5" max="5" width="9.00390625" style="4" customWidth="1"/>
    <col min="6" max="6" width="8.625" style="4" customWidth="1"/>
    <col min="7" max="7" width="9.75390625" style="4" customWidth="1"/>
    <col min="8" max="8" width="10.00390625" style="1" customWidth="1"/>
    <col min="9" max="9" width="9.875" style="1" customWidth="1"/>
    <col min="10" max="16384" width="9.125" style="1" customWidth="1"/>
  </cols>
  <sheetData>
    <row r="1" spans="5:6" ht="12.75">
      <c r="E1" s="2"/>
      <c r="F1" s="2"/>
    </row>
    <row r="2" spans="1:7" ht="12.75">
      <c r="A2" s="1" t="s">
        <v>133</v>
      </c>
      <c r="E2" s="2"/>
      <c r="F2" s="2"/>
      <c r="G2" s="3" t="s">
        <v>149</v>
      </c>
    </row>
    <row r="3" spans="1:4" ht="12.75">
      <c r="A3" s="2" t="s">
        <v>134</v>
      </c>
      <c r="B3" s="2"/>
      <c r="C3" s="2"/>
      <c r="D3" s="3"/>
    </row>
    <row r="4" spans="1:7" ht="37.5" customHeight="1">
      <c r="A4" s="5" t="s">
        <v>0</v>
      </c>
      <c r="B4" s="6" t="s">
        <v>1</v>
      </c>
      <c r="C4" s="5" t="s">
        <v>2</v>
      </c>
      <c r="D4" s="7" t="s">
        <v>156</v>
      </c>
      <c r="E4" s="7" t="s">
        <v>131</v>
      </c>
      <c r="F4" s="7" t="s">
        <v>151</v>
      </c>
      <c r="G4" s="7" t="s">
        <v>152</v>
      </c>
    </row>
    <row r="5" spans="1:7" ht="12.75">
      <c r="A5" s="5">
        <v>1</v>
      </c>
      <c r="B5" s="5">
        <v>2</v>
      </c>
      <c r="C5" s="5">
        <v>3</v>
      </c>
      <c r="D5" s="8">
        <v>4</v>
      </c>
      <c r="E5" s="8">
        <v>5</v>
      </c>
      <c r="F5" s="8">
        <v>6</v>
      </c>
      <c r="G5" s="8">
        <v>7</v>
      </c>
    </row>
    <row r="6" spans="1:7" ht="12.75">
      <c r="A6" s="5" t="s">
        <v>3</v>
      </c>
      <c r="B6" s="9"/>
      <c r="C6" s="10" t="s">
        <v>4</v>
      </c>
      <c r="D6" s="11">
        <f>SUM(D7:D17)</f>
        <v>6431303</v>
      </c>
      <c r="E6" s="11">
        <f>SUM(E7:E17)</f>
        <v>6727401</v>
      </c>
      <c r="F6" s="11">
        <f>SUM(F7:F17)</f>
        <v>-150040</v>
      </c>
      <c r="G6" s="11">
        <f>SUM(E6+F6)</f>
        <v>6577361</v>
      </c>
    </row>
    <row r="7" spans="1:7" ht="12.75">
      <c r="A7" s="12">
        <v>1</v>
      </c>
      <c r="B7" s="9" t="s">
        <v>5</v>
      </c>
      <c r="C7" s="9" t="s">
        <v>6</v>
      </c>
      <c r="D7" s="13">
        <v>232433</v>
      </c>
      <c r="E7" s="13">
        <v>294862</v>
      </c>
      <c r="F7" s="13">
        <v>-50000</v>
      </c>
      <c r="G7" s="13">
        <f aca="true" t="shared" si="0" ref="G7:G90">SUM(E7+F7)</f>
        <v>244862</v>
      </c>
    </row>
    <row r="8" spans="1:7" ht="12.75">
      <c r="A8" s="12">
        <v>2</v>
      </c>
      <c r="B8" s="9" t="s">
        <v>7</v>
      </c>
      <c r="C8" s="9" t="s">
        <v>8</v>
      </c>
      <c r="D8" s="13">
        <v>1732327</v>
      </c>
      <c r="E8" s="13">
        <v>1794020</v>
      </c>
      <c r="F8" s="13">
        <v>406000</v>
      </c>
      <c r="G8" s="13">
        <f t="shared" si="0"/>
        <v>2200020</v>
      </c>
    </row>
    <row r="9" spans="1:7" ht="12.75">
      <c r="A9" s="12">
        <v>3</v>
      </c>
      <c r="B9" s="9" t="s">
        <v>9</v>
      </c>
      <c r="C9" s="9" t="s">
        <v>10</v>
      </c>
      <c r="D9" s="13">
        <v>51907</v>
      </c>
      <c r="E9" s="13">
        <v>52260</v>
      </c>
      <c r="F9" s="13">
        <v>0</v>
      </c>
      <c r="G9" s="13">
        <f t="shared" si="0"/>
        <v>52260</v>
      </c>
    </row>
    <row r="10" spans="1:9" ht="12.75">
      <c r="A10" s="12">
        <v>4</v>
      </c>
      <c r="B10" s="9" t="s">
        <v>11</v>
      </c>
      <c r="C10" s="9" t="s">
        <v>12</v>
      </c>
      <c r="D10" s="13">
        <v>1752</v>
      </c>
      <c r="E10" s="13">
        <v>1623</v>
      </c>
      <c r="F10" s="13">
        <v>0</v>
      </c>
      <c r="G10" s="13">
        <f t="shared" si="0"/>
        <v>1623</v>
      </c>
      <c r="I10" s="4"/>
    </row>
    <row r="11" spans="1:9" ht="12.75">
      <c r="A11" s="12">
        <v>5</v>
      </c>
      <c r="B11" s="9" t="s">
        <v>101</v>
      </c>
      <c r="C11" s="9" t="s">
        <v>103</v>
      </c>
      <c r="D11" s="13">
        <v>152235</v>
      </c>
      <c r="E11" s="14">
        <v>108700</v>
      </c>
      <c r="F11" s="14">
        <v>44000</v>
      </c>
      <c r="G11" s="13">
        <f t="shared" si="0"/>
        <v>152700</v>
      </c>
      <c r="I11" s="4"/>
    </row>
    <row r="12" spans="1:7" ht="12.75">
      <c r="A12" s="12">
        <v>6</v>
      </c>
      <c r="B12" s="9" t="s">
        <v>13</v>
      </c>
      <c r="C12" s="9" t="s">
        <v>148</v>
      </c>
      <c r="D12" s="13">
        <v>34156</v>
      </c>
      <c r="E12" s="13">
        <f>172080-35884-1904-50000</f>
        <v>84292</v>
      </c>
      <c r="F12" s="13">
        <v>-30000</v>
      </c>
      <c r="G12" s="13">
        <f>SUM(E12+F12)</f>
        <v>54292</v>
      </c>
    </row>
    <row r="13" spans="1:8" ht="12.75">
      <c r="A13" s="12">
        <v>7</v>
      </c>
      <c r="B13" s="9" t="s">
        <v>14</v>
      </c>
      <c r="C13" s="9" t="s">
        <v>147</v>
      </c>
      <c r="D13" s="13">
        <v>886762</v>
      </c>
      <c r="E13" s="13">
        <f>973016-50000+1904</f>
        <v>924920</v>
      </c>
      <c r="F13" s="13">
        <v>-115000</v>
      </c>
      <c r="G13" s="13">
        <f t="shared" si="0"/>
        <v>809920</v>
      </c>
      <c r="H13" s="4"/>
    </row>
    <row r="14" spans="1:7" ht="12.75">
      <c r="A14" s="12">
        <v>8</v>
      </c>
      <c r="B14" s="9" t="s">
        <v>15</v>
      </c>
      <c r="C14" s="9" t="s">
        <v>16</v>
      </c>
      <c r="D14" s="13">
        <v>2250415</v>
      </c>
      <c r="E14" s="13">
        <f>2291630+728</f>
        <v>2292358</v>
      </c>
      <c r="F14" s="13">
        <v>-356000</v>
      </c>
      <c r="G14" s="13">
        <f t="shared" si="0"/>
        <v>1936358</v>
      </c>
    </row>
    <row r="15" spans="1:7" ht="12.75">
      <c r="A15" s="12">
        <v>9</v>
      </c>
      <c r="B15" s="9" t="s">
        <v>17</v>
      </c>
      <c r="C15" s="9" t="s">
        <v>18</v>
      </c>
      <c r="D15" s="13">
        <v>516250</v>
      </c>
      <c r="E15" s="13">
        <v>566815</v>
      </c>
      <c r="F15" s="13">
        <v>0</v>
      </c>
      <c r="G15" s="13">
        <f t="shared" si="0"/>
        <v>566815</v>
      </c>
    </row>
    <row r="16" spans="1:7" ht="12.75">
      <c r="A16" s="12">
        <v>10</v>
      </c>
      <c r="B16" s="9" t="s">
        <v>19</v>
      </c>
      <c r="C16" s="9" t="s">
        <v>102</v>
      </c>
      <c r="D16" s="13">
        <v>196259</v>
      </c>
      <c r="E16" s="13">
        <v>145299</v>
      </c>
      <c r="F16" s="13">
        <v>50960</v>
      </c>
      <c r="G16" s="13">
        <f t="shared" si="0"/>
        <v>196259</v>
      </c>
    </row>
    <row r="17" spans="1:7" ht="12.75">
      <c r="A17" s="12">
        <v>11</v>
      </c>
      <c r="B17" s="9" t="s">
        <v>20</v>
      </c>
      <c r="C17" s="9" t="s">
        <v>21</v>
      </c>
      <c r="D17" s="13">
        <v>376807</v>
      </c>
      <c r="E17" s="13">
        <v>462252</v>
      </c>
      <c r="F17" s="13">
        <v>-100000</v>
      </c>
      <c r="G17" s="13">
        <f t="shared" si="0"/>
        <v>362252</v>
      </c>
    </row>
    <row r="18" spans="1:7" ht="24" customHeight="1">
      <c r="A18" s="5" t="s">
        <v>22</v>
      </c>
      <c r="B18" s="10"/>
      <c r="C18" s="15" t="s">
        <v>99</v>
      </c>
      <c r="D18" s="11">
        <f>SUM(D19:D20)</f>
        <v>11030459</v>
      </c>
      <c r="E18" s="11">
        <f>SUM(E19:E20)</f>
        <v>12343868</v>
      </c>
      <c r="F18" s="11">
        <f>SUM(F19:F20)</f>
        <v>760755</v>
      </c>
      <c r="G18" s="11">
        <f t="shared" si="0"/>
        <v>13104623</v>
      </c>
    </row>
    <row r="19" spans="1:7" ht="12.75">
      <c r="A19" s="12">
        <v>1</v>
      </c>
      <c r="B19" s="9" t="s">
        <v>23</v>
      </c>
      <c r="C19" s="9" t="s">
        <v>24</v>
      </c>
      <c r="D19" s="13">
        <v>10744972</v>
      </c>
      <c r="E19" s="13">
        <f>13102090-1780084+1694+778390-100000-2090</f>
        <v>12000000</v>
      </c>
      <c r="F19" s="13">
        <v>800755</v>
      </c>
      <c r="G19" s="13">
        <f t="shared" si="0"/>
        <v>12800755</v>
      </c>
    </row>
    <row r="20" spans="1:7" ht="12.75">
      <c r="A20" s="12">
        <v>2</v>
      </c>
      <c r="B20" s="9" t="s">
        <v>25</v>
      </c>
      <c r="C20" s="9" t="s">
        <v>26</v>
      </c>
      <c r="D20" s="13">
        <v>285487</v>
      </c>
      <c r="E20" s="13">
        <v>343868</v>
      </c>
      <c r="F20" s="13">
        <v>-40000</v>
      </c>
      <c r="G20" s="13">
        <f t="shared" si="0"/>
        <v>303868</v>
      </c>
    </row>
    <row r="21" spans="1:7" ht="12.75">
      <c r="A21" s="5" t="s">
        <v>27</v>
      </c>
      <c r="B21" s="10"/>
      <c r="C21" s="10" t="s">
        <v>28</v>
      </c>
      <c r="D21" s="11">
        <f>SUM(D22:D24)</f>
        <v>7960450</v>
      </c>
      <c r="E21" s="11">
        <f>SUM(E22:E24)</f>
        <v>8656079</v>
      </c>
      <c r="F21" s="11">
        <f>SUM(F22:F24)</f>
        <v>568</v>
      </c>
      <c r="G21" s="11">
        <f t="shared" si="0"/>
        <v>8656647</v>
      </c>
    </row>
    <row r="22" spans="1:7" ht="12.75">
      <c r="A22" s="12">
        <v>1</v>
      </c>
      <c r="B22" s="9" t="s">
        <v>29</v>
      </c>
      <c r="C22" s="9" t="s">
        <v>30</v>
      </c>
      <c r="D22" s="13">
        <v>6979663</v>
      </c>
      <c r="E22" s="13">
        <v>7883271</v>
      </c>
      <c r="F22" s="13">
        <v>-530</v>
      </c>
      <c r="G22" s="13">
        <f t="shared" si="0"/>
        <v>7882741</v>
      </c>
    </row>
    <row r="23" spans="1:7" ht="12.75">
      <c r="A23" s="16">
        <v>2</v>
      </c>
      <c r="B23" s="17" t="s">
        <v>31</v>
      </c>
      <c r="C23" s="18" t="s">
        <v>132</v>
      </c>
      <c r="D23" s="22">
        <v>6391</v>
      </c>
      <c r="E23" s="19">
        <v>7537</v>
      </c>
      <c r="F23" s="19">
        <v>1098</v>
      </c>
      <c r="G23" s="13">
        <f t="shared" si="0"/>
        <v>8635</v>
      </c>
    </row>
    <row r="24" spans="1:7" ht="23.25" customHeight="1">
      <c r="A24" s="16">
        <v>3</v>
      </c>
      <c r="B24" s="17" t="s">
        <v>32</v>
      </c>
      <c r="C24" s="18" t="s">
        <v>100</v>
      </c>
      <c r="D24" s="22">
        <v>974396</v>
      </c>
      <c r="E24" s="19">
        <v>765271</v>
      </c>
      <c r="F24" s="19">
        <v>0</v>
      </c>
      <c r="G24" s="13">
        <f t="shared" si="0"/>
        <v>765271</v>
      </c>
    </row>
    <row r="25" spans="1:7" ht="13.5" customHeight="1">
      <c r="A25" s="5" t="s">
        <v>33</v>
      </c>
      <c r="B25" s="10"/>
      <c r="C25" s="15" t="s">
        <v>135</v>
      </c>
      <c r="D25" s="11">
        <f>SUM(D26:D28)</f>
        <v>763165</v>
      </c>
      <c r="E25" s="11">
        <f>SUM(E26:E28)</f>
        <v>1135350</v>
      </c>
      <c r="F25" s="11">
        <f>SUM(F26:F28)</f>
        <v>0</v>
      </c>
      <c r="G25" s="11">
        <f t="shared" si="0"/>
        <v>1135350</v>
      </c>
    </row>
    <row r="26" spans="1:7" ht="13.5" customHeight="1">
      <c r="A26" s="12">
        <v>1</v>
      </c>
      <c r="B26" s="9" t="s">
        <v>69</v>
      </c>
      <c r="C26" s="9" t="s">
        <v>70</v>
      </c>
      <c r="D26" s="13">
        <v>294774</v>
      </c>
      <c r="E26" s="13">
        <v>330000</v>
      </c>
      <c r="F26" s="13">
        <v>0</v>
      </c>
      <c r="G26" s="13">
        <f t="shared" si="0"/>
        <v>330000</v>
      </c>
    </row>
    <row r="27" spans="1:7" ht="13.5" customHeight="1">
      <c r="A27" s="12">
        <v>2</v>
      </c>
      <c r="B27" s="9" t="s">
        <v>67</v>
      </c>
      <c r="C27" s="9" t="s">
        <v>68</v>
      </c>
      <c r="D27" s="13">
        <v>395165</v>
      </c>
      <c r="E27" s="13">
        <v>366000</v>
      </c>
      <c r="F27" s="13">
        <v>0</v>
      </c>
      <c r="G27" s="13">
        <f t="shared" si="0"/>
        <v>366000</v>
      </c>
    </row>
    <row r="28" spans="1:7" ht="13.5" customHeight="1">
      <c r="A28" s="12">
        <v>3</v>
      </c>
      <c r="B28" s="9" t="s">
        <v>34</v>
      </c>
      <c r="C28" s="18" t="s">
        <v>146</v>
      </c>
      <c r="D28" s="23">
        <v>73226</v>
      </c>
      <c r="E28" s="13">
        <v>439350</v>
      </c>
      <c r="F28" s="13">
        <v>0</v>
      </c>
      <c r="G28" s="13">
        <f t="shared" si="0"/>
        <v>439350</v>
      </c>
    </row>
    <row r="29" spans="1:7" ht="12.75">
      <c r="A29" s="5" t="s">
        <v>35</v>
      </c>
      <c r="B29" s="10"/>
      <c r="C29" s="10" t="s">
        <v>36</v>
      </c>
      <c r="D29" s="11">
        <f>SUM(D30+D45+D47+D49)</f>
        <v>1236866</v>
      </c>
      <c r="E29" s="11">
        <f>SUM(E30+E45+E47+E49)</f>
        <v>565808</v>
      </c>
      <c r="F29" s="11">
        <f>SUM(F30+F45+F47+F49)</f>
        <v>-15</v>
      </c>
      <c r="G29" s="11">
        <f t="shared" si="0"/>
        <v>565793</v>
      </c>
    </row>
    <row r="30" spans="1:7" ht="12.75">
      <c r="A30" s="12"/>
      <c r="B30" s="9"/>
      <c r="C30" s="20" t="s">
        <v>37</v>
      </c>
      <c r="D30" s="21">
        <f>SUM(D31:D44)</f>
        <v>669385</v>
      </c>
      <c r="E30" s="21">
        <f>SUM(E31:E44)</f>
        <v>507722</v>
      </c>
      <c r="F30" s="21">
        <f>SUM(F31:F44)</f>
        <v>0</v>
      </c>
      <c r="G30" s="21">
        <f t="shared" si="0"/>
        <v>507722</v>
      </c>
    </row>
    <row r="31" spans="1:7" ht="12.75">
      <c r="A31" s="12">
        <v>1</v>
      </c>
      <c r="B31" s="9" t="s">
        <v>38</v>
      </c>
      <c r="C31" s="9" t="s">
        <v>39</v>
      </c>
      <c r="D31" s="13">
        <v>68106</v>
      </c>
      <c r="E31" s="13">
        <v>70830</v>
      </c>
      <c r="F31" s="13">
        <v>0</v>
      </c>
      <c r="G31" s="13">
        <f t="shared" si="0"/>
        <v>70830</v>
      </c>
    </row>
    <row r="32" spans="1:7" ht="12.75">
      <c r="A32" s="12">
        <v>2</v>
      </c>
      <c r="B32" s="9" t="s">
        <v>40</v>
      </c>
      <c r="C32" s="9" t="s">
        <v>98</v>
      </c>
      <c r="D32" s="13">
        <v>45100</v>
      </c>
      <c r="E32" s="13">
        <v>0</v>
      </c>
      <c r="F32" s="13">
        <v>0</v>
      </c>
      <c r="G32" s="13">
        <v>0</v>
      </c>
    </row>
    <row r="33" spans="1:7" ht="12.75">
      <c r="A33" s="12"/>
      <c r="B33" s="9"/>
      <c r="C33" s="9"/>
      <c r="D33" s="13"/>
      <c r="E33" s="13"/>
      <c r="F33" s="13"/>
      <c r="G33" s="13"/>
    </row>
    <row r="34" spans="1:7" ht="12.75">
      <c r="A34" s="12">
        <v>3</v>
      </c>
      <c r="B34" s="9" t="s">
        <v>41</v>
      </c>
      <c r="C34" s="9" t="s">
        <v>42</v>
      </c>
      <c r="D34" s="13">
        <v>1944</v>
      </c>
      <c r="E34" s="13">
        <v>1992</v>
      </c>
      <c r="F34" s="13">
        <v>0</v>
      </c>
      <c r="G34" s="13">
        <f t="shared" si="0"/>
        <v>1992</v>
      </c>
    </row>
    <row r="35" spans="1:7" ht="12.75">
      <c r="A35" s="12">
        <v>4</v>
      </c>
      <c r="B35" s="9" t="s">
        <v>140</v>
      </c>
      <c r="C35" s="9" t="s">
        <v>141</v>
      </c>
      <c r="D35" s="13">
        <v>34748</v>
      </c>
      <c r="E35" s="13">
        <v>0</v>
      </c>
      <c r="F35" s="13">
        <v>0</v>
      </c>
      <c r="G35" s="13">
        <v>0</v>
      </c>
    </row>
    <row r="36" spans="1:7" ht="12.75">
      <c r="A36" s="12">
        <v>5</v>
      </c>
      <c r="B36" s="9" t="s">
        <v>43</v>
      </c>
      <c r="C36" s="9" t="s">
        <v>44</v>
      </c>
      <c r="D36" s="13">
        <v>500</v>
      </c>
      <c r="E36" s="13">
        <v>700</v>
      </c>
      <c r="F36" s="13">
        <v>0</v>
      </c>
      <c r="G36" s="13">
        <f t="shared" si="0"/>
        <v>700</v>
      </c>
    </row>
    <row r="37" spans="1:7" ht="12.75">
      <c r="A37" s="12">
        <v>6</v>
      </c>
      <c r="B37" s="9" t="s">
        <v>45</v>
      </c>
      <c r="C37" s="9" t="s">
        <v>46</v>
      </c>
      <c r="D37" s="13">
        <v>400</v>
      </c>
      <c r="E37" s="13">
        <v>400</v>
      </c>
      <c r="F37" s="13">
        <v>0</v>
      </c>
      <c r="G37" s="13">
        <f t="shared" si="0"/>
        <v>400</v>
      </c>
    </row>
    <row r="38" spans="1:7" ht="12.75">
      <c r="A38" s="12">
        <v>7</v>
      </c>
      <c r="B38" s="9" t="s">
        <v>136</v>
      </c>
      <c r="C38" s="9" t="s">
        <v>137</v>
      </c>
      <c r="D38" s="13">
        <v>1477</v>
      </c>
      <c r="E38" s="13">
        <v>0</v>
      </c>
      <c r="F38" s="13">
        <v>0</v>
      </c>
      <c r="G38" s="13">
        <v>0</v>
      </c>
    </row>
    <row r="39" spans="1:7" ht="12.75">
      <c r="A39" s="12">
        <v>8</v>
      </c>
      <c r="B39" s="9" t="s">
        <v>93</v>
      </c>
      <c r="C39" s="9" t="s">
        <v>110</v>
      </c>
      <c r="D39" s="13">
        <v>18300</v>
      </c>
      <c r="E39" s="13">
        <v>16000</v>
      </c>
      <c r="F39" s="13">
        <v>0</v>
      </c>
      <c r="G39" s="13">
        <f t="shared" si="0"/>
        <v>16000</v>
      </c>
    </row>
    <row r="40" spans="1:7" ht="12.75">
      <c r="A40" s="12">
        <v>9</v>
      </c>
      <c r="B40" s="9" t="s">
        <v>47</v>
      </c>
      <c r="C40" s="9" t="s">
        <v>48</v>
      </c>
      <c r="D40" s="13">
        <v>260000</v>
      </c>
      <c r="E40" s="13">
        <v>220000</v>
      </c>
      <c r="F40" s="13">
        <v>0</v>
      </c>
      <c r="G40" s="13">
        <f t="shared" si="0"/>
        <v>220000</v>
      </c>
    </row>
    <row r="41" spans="1:7" ht="12.75">
      <c r="A41" s="12">
        <v>10</v>
      </c>
      <c r="B41" s="9" t="s">
        <v>49</v>
      </c>
      <c r="C41" s="9" t="s">
        <v>50</v>
      </c>
      <c r="D41" s="13">
        <v>46000</v>
      </c>
      <c r="E41" s="13">
        <v>48800</v>
      </c>
      <c r="F41" s="13">
        <v>0</v>
      </c>
      <c r="G41" s="13">
        <f t="shared" si="0"/>
        <v>48800</v>
      </c>
    </row>
    <row r="42" spans="1:7" ht="12.75">
      <c r="A42" s="12">
        <v>11</v>
      </c>
      <c r="B42" s="9" t="s">
        <v>51</v>
      </c>
      <c r="C42" s="9" t="s">
        <v>52</v>
      </c>
      <c r="D42" s="13">
        <v>92000</v>
      </c>
      <c r="E42" s="13">
        <v>94000</v>
      </c>
      <c r="F42" s="13">
        <v>0</v>
      </c>
      <c r="G42" s="13">
        <f t="shared" si="0"/>
        <v>94000</v>
      </c>
    </row>
    <row r="43" spans="1:7" ht="12.75">
      <c r="A43" s="12">
        <v>12</v>
      </c>
      <c r="B43" s="9" t="s">
        <v>138</v>
      </c>
      <c r="C43" s="9" t="s">
        <v>139</v>
      </c>
      <c r="D43" s="13">
        <v>810</v>
      </c>
      <c r="E43" s="13">
        <v>0</v>
      </c>
      <c r="F43" s="13">
        <v>0</v>
      </c>
      <c r="G43" s="13">
        <v>0</v>
      </c>
    </row>
    <row r="44" spans="1:7" ht="12.75">
      <c r="A44" s="12">
        <v>13</v>
      </c>
      <c r="B44" s="9" t="s">
        <v>53</v>
      </c>
      <c r="C44" s="9" t="s">
        <v>129</v>
      </c>
      <c r="D44" s="13">
        <v>100000</v>
      </c>
      <c r="E44" s="13">
        <v>55000</v>
      </c>
      <c r="F44" s="13">
        <v>0</v>
      </c>
      <c r="G44" s="13">
        <f t="shared" si="0"/>
        <v>55000</v>
      </c>
    </row>
    <row r="45" spans="1:7" ht="12.75">
      <c r="A45" s="12"/>
      <c r="B45" s="9"/>
      <c r="C45" s="20" t="s">
        <v>54</v>
      </c>
      <c r="D45" s="21">
        <f>SUM(D46)</f>
        <v>36204</v>
      </c>
      <c r="E45" s="21">
        <f>SUM(E46)</f>
        <v>36204</v>
      </c>
      <c r="F45" s="21">
        <f>SUM(F46)</f>
        <v>0</v>
      </c>
      <c r="G45" s="13">
        <f t="shared" si="0"/>
        <v>36204</v>
      </c>
    </row>
    <row r="46" spans="1:7" ht="12.75">
      <c r="A46" s="12">
        <v>1</v>
      </c>
      <c r="B46" s="9" t="s">
        <v>55</v>
      </c>
      <c r="C46" s="9" t="s">
        <v>56</v>
      </c>
      <c r="D46" s="13">
        <v>36204</v>
      </c>
      <c r="E46" s="13">
        <v>36204</v>
      </c>
      <c r="F46" s="13">
        <v>0</v>
      </c>
      <c r="G46" s="13">
        <f t="shared" si="0"/>
        <v>36204</v>
      </c>
    </row>
    <row r="47" spans="1:7" ht="12.75">
      <c r="A47" s="12"/>
      <c r="B47" s="9"/>
      <c r="C47" s="20" t="s">
        <v>128</v>
      </c>
      <c r="D47" s="21">
        <f>SUM(D48)</f>
        <v>3000</v>
      </c>
      <c r="E47" s="21">
        <f>SUM(E48)</f>
        <v>5000</v>
      </c>
      <c r="F47" s="21">
        <f>SUM(F48)</f>
        <v>0</v>
      </c>
      <c r="G47" s="13">
        <f t="shared" si="0"/>
        <v>5000</v>
      </c>
    </row>
    <row r="48" spans="1:7" ht="12.75">
      <c r="A48" s="12">
        <v>1</v>
      </c>
      <c r="B48" s="9" t="s">
        <v>94</v>
      </c>
      <c r="C48" s="9" t="s">
        <v>95</v>
      </c>
      <c r="D48" s="13">
        <v>3000</v>
      </c>
      <c r="E48" s="13">
        <v>5000</v>
      </c>
      <c r="F48" s="13">
        <v>0</v>
      </c>
      <c r="G48" s="13">
        <f t="shared" si="0"/>
        <v>5000</v>
      </c>
    </row>
    <row r="49" spans="1:7" ht="12.75">
      <c r="A49" s="12"/>
      <c r="B49" s="9"/>
      <c r="C49" s="20" t="s">
        <v>57</v>
      </c>
      <c r="D49" s="21">
        <f>SUM(D50:D61)</f>
        <v>528277</v>
      </c>
      <c r="E49" s="21">
        <f>SUM(E50:E60)</f>
        <v>16882</v>
      </c>
      <c r="F49" s="21">
        <f>SUM(F50:F60)</f>
        <v>-15</v>
      </c>
      <c r="G49" s="21">
        <f>SUM(G50:G60)</f>
        <v>16867</v>
      </c>
    </row>
    <row r="50" spans="1:7" ht="12.75">
      <c r="A50" s="12">
        <v>1</v>
      </c>
      <c r="B50" s="9" t="s">
        <v>106</v>
      </c>
      <c r="C50" s="9" t="s">
        <v>107</v>
      </c>
      <c r="D50" s="13">
        <v>150000</v>
      </c>
      <c r="E50" s="13">
        <v>0</v>
      </c>
      <c r="F50" s="13">
        <v>0</v>
      </c>
      <c r="G50" s="13">
        <v>0</v>
      </c>
    </row>
    <row r="51" spans="1:7" ht="12.75">
      <c r="A51" s="12">
        <v>2</v>
      </c>
      <c r="B51" s="9" t="s">
        <v>143</v>
      </c>
      <c r="C51" s="9" t="s">
        <v>142</v>
      </c>
      <c r="D51" s="13">
        <v>55932</v>
      </c>
      <c r="E51" s="13">
        <v>0</v>
      </c>
      <c r="F51" s="13">
        <v>0</v>
      </c>
      <c r="G51" s="13">
        <v>0</v>
      </c>
    </row>
    <row r="52" spans="1:7" ht="12.75">
      <c r="A52" s="12">
        <v>3</v>
      </c>
      <c r="B52" s="9" t="s">
        <v>144</v>
      </c>
      <c r="C52" s="9" t="s">
        <v>142</v>
      </c>
      <c r="D52" s="13">
        <v>33890</v>
      </c>
      <c r="E52" s="13">
        <v>0</v>
      </c>
      <c r="F52" s="13">
        <v>0</v>
      </c>
      <c r="G52" s="13">
        <v>0</v>
      </c>
    </row>
    <row r="53" spans="1:7" ht="12.75">
      <c r="A53" s="12">
        <v>4</v>
      </c>
      <c r="B53" s="9" t="s">
        <v>145</v>
      </c>
      <c r="C53" s="9" t="s">
        <v>142</v>
      </c>
      <c r="D53" s="13">
        <v>14359</v>
      </c>
      <c r="E53" s="13">
        <v>0</v>
      </c>
      <c r="F53" s="13">
        <v>0</v>
      </c>
      <c r="G53" s="13">
        <v>0</v>
      </c>
    </row>
    <row r="54" spans="1:7" ht="12.75">
      <c r="A54" s="12">
        <v>5</v>
      </c>
      <c r="B54" s="9" t="s">
        <v>58</v>
      </c>
      <c r="C54" s="9" t="s">
        <v>89</v>
      </c>
      <c r="D54" s="13">
        <v>25422</v>
      </c>
      <c r="E54" s="13">
        <v>15352</v>
      </c>
      <c r="F54" s="13">
        <v>-15</v>
      </c>
      <c r="G54" s="13">
        <f t="shared" si="0"/>
        <v>15337</v>
      </c>
    </row>
    <row r="55" spans="1:7" ht="12.75">
      <c r="A55" s="12">
        <v>6</v>
      </c>
      <c r="B55" s="9" t="s">
        <v>108</v>
      </c>
      <c r="C55" s="9" t="s">
        <v>109</v>
      </c>
      <c r="D55" s="13">
        <v>4383</v>
      </c>
      <c r="E55" s="13">
        <v>0</v>
      </c>
      <c r="F55" s="13">
        <v>0</v>
      </c>
      <c r="G55" s="13">
        <v>0</v>
      </c>
    </row>
    <row r="56" spans="1:7" ht="12.75">
      <c r="A56" s="12">
        <v>7</v>
      </c>
      <c r="B56" s="9" t="s">
        <v>122</v>
      </c>
      <c r="C56" s="9" t="s">
        <v>123</v>
      </c>
      <c r="D56" s="13">
        <v>12042</v>
      </c>
      <c r="E56" s="13">
        <v>0</v>
      </c>
      <c r="F56" s="13">
        <v>0</v>
      </c>
      <c r="G56" s="13">
        <v>0</v>
      </c>
    </row>
    <row r="57" spans="1:7" ht="12.75">
      <c r="A57" s="12">
        <v>8</v>
      </c>
      <c r="B57" s="9" t="s">
        <v>121</v>
      </c>
      <c r="C57" s="9" t="s">
        <v>120</v>
      </c>
      <c r="D57" s="13">
        <v>8700</v>
      </c>
      <c r="E57" s="13">
        <v>0</v>
      </c>
      <c r="F57" s="13">
        <v>0</v>
      </c>
      <c r="G57" s="13">
        <v>0</v>
      </c>
    </row>
    <row r="58" spans="1:7" ht="12.75">
      <c r="A58" s="12">
        <v>9</v>
      </c>
      <c r="B58" s="9" t="s">
        <v>159</v>
      </c>
      <c r="C58" s="9" t="s">
        <v>97</v>
      </c>
      <c r="D58" s="13">
        <v>4068</v>
      </c>
      <c r="E58" s="13">
        <v>0</v>
      </c>
      <c r="F58" s="13">
        <v>0</v>
      </c>
      <c r="G58" s="13">
        <v>0</v>
      </c>
    </row>
    <row r="59" spans="1:7" ht="24">
      <c r="A59" s="12">
        <v>10</v>
      </c>
      <c r="B59" s="9" t="s">
        <v>124</v>
      </c>
      <c r="C59" s="18" t="s">
        <v>125</v>
      </c>
      <c r="D59" s="13">
        <v>16805</v>
      </c>
      <c r="E59" s="13">
        <v>0</v>
      </c>
      <c r="F59" s="13">
        <v>0</v>
      </c>
      <c r="G59" s="13">
        <v>0</v>
      </c>
    </row>
    <row r="60" spans="1:7" ht="12.75">
      <c r="A60" s="12">
        <v>11</v>
      </c>
      <c r="B60" s="9" t="s">
        <v>96</v>
      </c>
      <c r="C60" s="9" t="s">
        <v>97</v>
      </c>
      <c r="D60" s="13">
        <v>2676</v>
      </c>
      <c r="E60" s="13">
        <v>1530</v>
      </c>
      <c r="F60" s="13">
        <v>0</v>
      </c>
      <c r="G60" s="13">
        <f t="shared" si="0"/>
        <v>1530</v>
      </c>
    </row>
    <row r="61" spans="1:7" ht="12.75">
      <c r="A61" s="12">
        <v>12</v>
      </c>
      <c r="B61" s="9" t="s">
        <v>90</v>
      </c>
      <c r="C61" s="9" t="s">
        <v>91</v>
      </c>
      <c r="D61" s="13">
        <f>150000+50000</f>
        <v>200000</v>
      </c>
      <c r="E61" s="13">
        <v>0</v>
      </c>
      <c r="F61" s="13">
        <v>0</v>
      </c>
      <c r="G61" s="13">
        <v>0</v>
      </c>
    </row>
    <row r="62" spans="1:7" ht="12.75">
      <c r="A62" s="5" t="s">
        <v>59</v>
      </c>
      <c r="B62" s="10"/>
      <c r="C62" s="10" t="s">
        <v>60</v>
      </c>
      <c r="D62" s="11">
        <f>SUM(D63:D89)</f>
        <v>3402997</v>
      </c>
      <c r="E62" s="11">
        <f>SUM(E63:E88)</f>
        <v>4286446</v>
      </c>
      <c r="F62" s="11">
        <f>SUM(F63:F89)</f>
        <v>26829</v>
      </c>
      <c r="G62" s="11">
        <f t="shared" si="0"/>
        <v>4313275</v>
      </c>
    </row>
    <row r="63" spans="1:8" ht="12.75">
      <c r="A63" s="12">
        <v>1</v>
      </c>
      <c r="B63" s="9" t="s">
        <v>61</v>
      </c>
      <c r="C63" s="9" t="s">
        <v>62</v>
      </c>
      <c r="D63" s="13">
        <v>668714</v>
      </c>
      <c r="E63" s="13">
        <v>800000</v>
      </c>
      <c r="F63" s="13">
        <v>0</v>
      </c>
      <c r="G63" s="13">
        <f t="shared" si="0"/>
        <v>800000</v>
      </c>
      <c r="H63" s="4"/>
    </row>
    <row r="64" spans="1:8" ht="12.75">
      <c r="A64" s="12">
        <v>2</v>
      </c>
      <c r="B64" s="9" t="s">
        <v>61</v>
      </c>
      <c r="C64" s="9" t="s">
        <v>63</v>
      </c>
      <c r="D64" s="13">
        <v>497495</v>
      </c>
      <c r="E64" s="13">
        <v>804000</v>
      </c>
      <c r="F64" s="13">
        <v>0</v>
      </c>
      <c r="G64" s="13">
        <f t="shared" si="0"/>
        <v>804000</v>
      </c>
      <c r="H64" s="4"/>
    </row>
    <row r="65" spans="1:7" ht="12.75">
      <c r="A65" s="12">
        <v>3</v>
      </c>
      <c r="B65" s="9" t="s">
        <v>64</v>
      </c>
      <c r="C65" s="9" t="s">
        <v>104</v>
      </c>
      <c r="D65" s="13">
        <v>628883</v>
      </c>
      <c r="E65" s="13">
        <v>493500</v>
      </c>
      <c r="F65" s="13">
        <v>0</v>
      </c>
      <c r="G65" s="13">
        <f t="shared" si="0"/>
        <v>493500</v>
      </c>
    </row>
    <row r="66" spans="1:7" ht="12.75">
      <c r="A66" s="12">
        <v>4</v>
      </c>
      <c r="B66" s="9" t="s">
        <v>64</v>
      </c>
      <c r="C66" s="9" t="s">
        <v>105</v>
      </c>
      <c r="D66" s="13">
        <v>622130</v>
      </c>
      <c r="E66" s="13">
        <v>1040000</v>
      </c>
      <c r="F66" s="13">
        <v>0</v>
      </c>
      <c r="G66" s="13">
        <f t="shared" si="0"/>
        <v>1040000</v>
      </c>
    </row>
    <row r="67" spans="1:7" ht="12.75">
      <c r="A67" s="12">
        <v>5</v>
      </c>
      <c r="B67" s="9" t="s">
        <v>64</v>
      </c>
      <c r="C67" s="9" t="s">
        <v>155</v>
      </c>
      <c r="D67" s="13">
        <v>81250</v>
      </c>
      <c r="E67" s="13">
        <v>60000</v>
      </c>
      <c r="F67" s="13">
        <v>0</v>
      </c>
      <c r="G67" s="13">
        <f t="shared" si="0"/>
        <v>60000</v>
      </c>
    </row>
    <row r="68" spans="1:7" ht="12.75">
      <c r="A68" s="12">
        <v>6</v>
      </c>
      <c r="B68" s="9" t="s">
        <v>64</v>
      </c>
      <c r="C68" s="9" t="s">
        <v>111</v>
      </c>
      <c r="D68" s="13">
        <v>14509</v>
      </c>
      <c r="E68" s="13">
        <v>0</v>
      </c>
      <c r="F68" s="13">
        <v>0</v>
      </c>
      <c r="G68" s="13">
        <v>0</v>
      </c>
    </row>
    <row r="69" spans="1:7" ht="12.75">
      <c r="A69" s="12">
        <v>7</v>
      </c>
      <c r="B69" s="9" t="s">
        <v>64</v>
      </c>
      <c r="C69" s="9" t="s">
        <v>112</v>
      </c>
      <c r="D69" s="13">
        <v>22775</v>
      </c>
      <c r="E69" s="13">
        <v>112000</v>
      </c>
      <c r="F69" s="13">
        <v>0</v>
      </c>
      <c r="G69" s="13">
        <f t="shared" si="0"/>
        <v>112000</v>
      </c>
    </row>
    <row r="70" spans="1:7" ht="12.75">
      <c r="A70" s="12">
        <v>8</v>
      </c>
      <c r="B70" s="9" t="s">
        <v>64</v>
      </c>
      <c r="C70" s="9" t="s">
        <v>113</v>
      </c>
      <c r="D70" s="13">
        <v>36700</v>
      </c>
      <c r="E70" s="13">
        <v>0</v>
      </c>
      <c r="F70" s="13">
        <v>0</v>
      </c>
      <c r="G70" s="13">
        <v>0</v>
      </c>
    </row>
    <row r="71" spans="1:7" ht="12.75">
      <c r="A71" s="12">
        <v>9</v>
      </c>
      <c r="B71" s="9" t="s">
        <v>64</v>
      </c>
      <c r="C71" s="9" t="s">
        <v>114</v>
      </c>
      <c r="D71" s="13">
        <v>13900</v>
      </c>
      <c r="E71" s="13">
        <v>34000</v>
      </c>
      <c r="F71" s="13">
        <v>10000</v>
      </c>
      <c r="G71" s="13">
        <f t="shared" si="0"/>
        <v>44000</v>
      </c>
    </row>
    <row r="72" spans="1:7" ht="12.75">
      <c r="A72" s="12">
        <v>10</v>
      </c>
      <c r="B72" s="9" t="s">
        <v>64</v>
      </c>
      <c r="C72" s="9" t="s">
        <v>116</v>
      </c>
      <c r="D72" s="13">
        <v>26870</v>
      </c>
      <c r="E72" s="13">
        <v>19000</v>
      </c>
      <c r="F72" s="13">
        <v>0</v>
      </c>
      <c r="G72" s="13">
        <f t="shared" si="0"/>
        <v>19000</v>
      </c>
    </row>
    <row r="73" spans="1:8" ht="12.75">
      <c r="A73" s="12">
        <v>11</v>
      </c>
      <c r="B73" s="9" t="s">
        <v>65</v>
      </c>
      <c r="C73" s="9" t="s">
        <v>66</v>
      </c>
      <c r="D73" s="13">
        <v>5305</v>
      </c>
      <c r="E73" s="13">
        <v>4734</v>
      </c>
      <c r="F73" s="13">
        <v>0</v>
      </c>
      <c r="G73" s="13">
        <f t="shared" si="0"/>
        <v>4734</v>
      </c>
      <c r="H73" s="4"/>
    </row>
    <row r="74" spans="1:8" ht="24">
      <c r="A74" s="12">
        <v>12</v>
      </c>
      <c r="B74" s="9" t="s">
        <v>153</v>
      </c>
      <c r="C74" s="18" t="s">
        <v>154</v>
      </c>
      <c r="D74" s="23">
        <v>0</v>
      </c>
      <c r="E74" s="13">
        <v>0</v>
      </c>
      <c r="F74" s="13">
        <v>187400</v>
      </c>
      <c r="G74" s="13">
        <f t="shared" si="0"/>
        <v>187400</v>
      </c>
      <c r="H74" s="4"/>
    </row>
    <row r="75" spans="1:8" ht="24">
      <c r="A75" s="12">
        <v>13</v>
      </c>
      <c r="B75" s="9" t="s">
        <v>157</v>
      </c>
      <c r="C75" s="18" t="s">
        <v>158</v>
      </c>
      <c r="D75" s="23">
        <v>138</v>
      </c>
      <c r="E75" s="13">
        <v>0</v>
      </c>
      <c r="F75" s="13">
        <v>0</v>
      </c>
      <c r="G75" s="13">
        <v>0</v>
      </c>
      <c r="H75" s="4"/>
    </row>
    <row r="76" spans="1:8" ht="12.75">
      <c r="A76" s="12">
        <v>14</v>
      </c>
      <c r="B76" s="9" t="s">
        <v>72</v>
      </c>
      <c r="C76" s="9" t="s">
        <v>73</v>
      </c>
      <c r="D76" s="13">
        <v>12877</v>
      </c>
      <c r="E76" s="13">
        <v>18936</v>
      </c>
      <c r="F76" s="13">
        <v>0</v>
      </c>
      <c r="G76" s="13">
        <f t="shared" si="0"/>
        <v>18936</v>
      </c>
      <c r="H76" s="4"/>
    </row>
    <row r="77" spans="1:8" ht="12.75">
      <c r="A77" s="12">
        <v>15</v>
      </c>
      <c r="B77" s="9" t="s">
        <v>74</v>
      </c>
      <c r="C77" s="9" t="s">
        <v>75</v>
      </c>
      <c r="D77" s="13">
        <v>5335</v>
      </c>
      <c r="E77" s="13">
        <v>4734</v>
      </c>
      <c r="F77" s="13">
        <v>0</v>
      </c>
      <c r="G77" s="13">
        <f t="shared" si="0"/>
        <v>4734</v>
      </c>
      <c r="H77" s="4"/>
    </row>
    <row r="78" spans="1:8" ht="12.75">
      <c r="A78" s="12">
        <v>16</v>
      </c>
      <c r="B78" s="9" t="s">
        <v>76</v>
      </c>
      <c r="C78" s="9" t="s">
        <v>77</v>
      </c>
      <c r="D78" s="13">
        <v>53856</v>
      </c>
      <c r="E78" s="13">
        <v>40725</v>
      </c>
      <c r="F78" s="13">
        <v>15000</v>
      </c>
      <c r="G78" s="13">
        <f t="shared" si="0"/>
        <v>55725</v>
      </c>
      <c r="H78" s="4"/>
    </row>
    <row r="79" spans="1:8" ht="12.75">
      <c r="A79" s="12">
        <v>17</v>
      </c>
      <c r="B79" s="9" t="s">
        <v>78</v>
      </c>
      <c r="C79" s="9" t="s">
        <v>75</v>
      </c>
      <c r="D79" s="13">
        <v>104511</v>
      </c>
      <c r="E79" s="13">
        <v>157800</v>
      </c>
      <c r="F79" s="13">
        <v>-50000</v>
      </c>
      <c r="G79" s="13">
        <f t="shared" si="0"/>
        <v>107800</v>
      </c>
      <c r="H79" s="4"/>
    </row>
    <row r="80" spans="1:8" ht="12.75">
      <c r="A80" s="12">
        <v>18</v>
      </c>
      <c r="B80" s="9" t="s">
        <v>117</v>
      </c>
      <c r="C80" s="9" t="s">
        <v>118</v>
      </c>
      <c r="D80" s="13">
        <v>5886</v>
      </c>
      <c r="E80" s="13">
        <v>0</v>
      </c>
      <c r="F80" s="13">
        <v>0</v>
      </c>
      <c r="G80" s="13">
        <v>0</v>
      </c>
      <c r="H80" s="4"/>
    </row>
    <row r="81" spans="1:7" ht="12.75">
      <c r="A81" s="12">
        <v>19</v>
      </c>
      <c r="B81" s="9" t="s">
        <v>79</v>
      </c>
      <c r="C81" s="9" t="s">
        <v>80</v>
      </c>
      <c r="D81" s="13">
        <v>101871</v>
      </c>
      <c r="E81" s="13">
        <v>230000</v>
      </c>
      <c r="F81" s="13">
        <v>-100000</v>
      </c>
      <c r="G81" s="13">
        <f t="shared" si="0"/>
        <v>130000</v>
      </c>
    </row>
    <row r="82" spans="1:8" ht="12.75">
      <c r="A82" s="12">
        <v>20</v>
      </c>
      <c r="B82" s="9" t="s">
        <v>115</v>
      </c>
      <c r="C82" s="9" t="s">
        <v>130</v>
      </c>
      <c r="D82" s="13">
        <v>114574</v>
      </c>
      <c r="E82" s="13">
        <v>118876</v>
      </c>
      <c r="F82" s="13">
        <v>-35571</v>
      </c>
      <c r="G82" s="13">
        <f t="shared" si="0"/>
        <v>83305</v>
      </c>
      <c r="H82" s="4"/>
    </row>
    <row r="83" spans="1:8" ht="12.75">
      <c r="A83" s="12">
        <v>21</v>
      </c>
      <c r="B83" s="9" t="s">
        <v>81</v>
      </c>
      <c r="C83" s="9" t="s">
        <v>82</v>
      </c>
      <c r="D83" s="13">
        <v>7466</v>
      </c>
      <c r="E83" s="13">
        <v>10520</v>
      </c>
      <c r="F83" s="13">
        <v>0</v>
      </c>
      <c r="G83" s="13">
        <f t="shared" si="0"/>
        <v>10520</v>
      </c>
      <c r="H83" s="4"/>
    </row>
    <row r="84" spans="1:8" ht="12.75">
      <c r="A84" s="12">
        <v>22</v>
      </c>
      <c r="B84" s="9" t="s">
        <v>150</v>
      </c>
      <c r="C84" s="9" t="s">
        <v>71</v>
      </c>
      <c r="D84" s="13">
        <v>101270</v>
      </c>
      <c r="E84" s="13">
        <v>104277</v>
      </c>
      <c r="F84" s="13">
        <v>0</v>
      </c>
      <c r="G84" s="13">
        <f>SUM(E84+F84)</f>
        <v>104277</v>
      </c>
      <c r="H84" s="4"/>
    </row>
    <row r="85" spans="1:8" ht="12.75">
      <c r="A85" s="12">
        <v>23</v>
      </c>
      <c r="B85" s="9" t="s">
        <v>83</v>
      </c>
      <c r="C85" s="9" t="s">
        <v>66</v>
      </c>
      <c r="D85" s="13">
        <v>14910</v>
      </c>
      <c r="E85" s="13">
        <v>17884</v>
      </c>
      <c r="F85" s="13">
        <v>0</v>
      </c>
      <c r="G85" s="13">
        <f t="shared" si="0"/>
        <v>17884</v>
      </c>
      <c r="H85" s="4"/>
    </row>
    <row r="86" spans="1:8" ht="12.75">
      <c r="A86" s="12">
        <v>24</v>
      </c>
      <c r="B86" s="9" t="s">
        <v>119</v>
      </c>
      <c r="C86" s="9" t="s">
        <v>118</v>
      </c>
      <c r="D86" s="13">
        <v>3472</v>
      </c>
      <c r="E86" s="13">
        <v>0</v>
      </c>
      <c r="F86" s="13">
        <v>0</v>
      </c>
      <c r="G86" s="13">
        <v>0</v>
      </c>
      <c r="H86" s="4"/>
    </row>
    <row r="87" spans="1:8" ht="12.75">
      <c r="A87" s="12">
        <v>25</v>
      </c>
      <c r="B87" s="9" t="s">
        <v>85</v>
      </c>
      <c r="C87" s="9" t="s">
        <v>86</v>
      </c>
      <c r="D87" s="13">
        <v>0</v>
      </c>
      <c r="E87" s="13">
        <v>0</v>
      </c>
      <c r="F87" s="13">
        <v>0</v>
      </c>
      <c r="G87" s="13">
        <v>0</v>
      </c>
      <c r="H87" s="4"/>
    </row>
    <row r="88" spans="1:8" ht="12.75">
      <c r="A88" s="12">
        <v>26</v>
      </c>
      <c r="B88" s="9" t="s">
        <v>84</v>
      </c>
      <c r="C88" s="9" t="s">
        <v>92</v>
      </c>
      <c r="D88" s="13">
        <v>217200</v>
      </c>
      <c r="E88" s="13">
        <v>215460</v>
      </c>
      <c r="F88" s="13">
        <v>0</v>
      </c>
      <c r="G88" s="13">
        <f>SUM(E88+F89)</f>
        <v>215460</v>
      </c>
      <c r="H88" s="4"/>
    </row>
    <row r="89" spans="1:8" ht="12.75">
      <c r="A89" s="12">
        <v>27</v>
      </c>
      <c r="B89" s="9" t="s">
        <v>126</v>
      </c>
      <c r="C89" s="9" t="s">
        <v>127</v>
      </c>
      <c r="D89" s="13">
        <v>41100</v>
      </c>
      <c r="E89" s="4">
        <v>0</v>
      </c>
      <c r="F89" s="13">
        <v>0</v>
      </c>
      <c r="G89" s="4">
        <v>0</v>
      </c>
      <c r="H89" s="4"/>
    </row>
    <row r="90" spans="1:7" ht="12.75">
      <c r="A90" s="5" t="s">
        <v>87</v>
      </c>
      <c r="B90" s="10"/>
      <c r="C90" s="10" t="s">
        <v>88</v>
      </c>
      <c r="D90" s="11">
        <f>SUM(D6+D18+D21+D25+D29+D62)</f>
        <v>30825240</v>
      </c>
      <c r="E90" s="11">
        <f>SUM(E6+E18+E21+E25+E29+E62)</f>
        <v>33714952</v>
      </c>
      <c r="F90" s="11">
        <f>SUM(F6+F18+F21+F25+F29+F62)</f>
        <v>638097</v>
      </c>
      <c r="G90" s="11">
        <f t="shared" si="0"/>
        <v>34353049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96"/>
  <sheetViews>
    <sheetView tabSelected="1" workbookViewId="0" topLeftCell="A1">
      <selection activeCell="O22" sqref="O22"/>
    </sheetView>
  </sheetViews>
  <sheetFormatPr defaultColWidth="9.00390625" defaultRowHeight="12.75"/>
  <cols>
    <col min="1" max="1" width="3.75390625" style="26" customWidth="1"/>
    <col min="2" max="2" width="4.875" style="26" customWidth="1"/>
    <col min="3" max="3" width="9.00390625" style="26" customWidth="1"/>
    <col min="4" max="4" width="0.12890625" style="26" hidden="1" customWidth="1"/>
    <col min="5" max="5" width="47.375" style="26" customWidth="1"/>
    <col min="6" max="6" width="9.25390625" style="26" hidden="1" customWidth="1"/>
    <col min="7" max="8" width="11.625" style="26" hidden="1" customWidth="1"/>
    <col min="9" max="9" width="10.125" style="26" hidden="1" customWidth="1"/>
    <col min="10" max="10" width="10.00390625" style="26" hidden="1" customWidth="1"/>
    <col min="11" max="11" width="11.625" style="26" hidden="1" customWidth="1"/>
    <col min="12" max="12" width="12.75390625" style="26" customWidth="1"/>
    <col min="13" max="13" width="11.625" style="26" hidden="1" customWidth="1"/>
    <col min="14" max="14" width="12.75390625" style="26" customWidth="1"/>
    <col min="15" max="16384" width="9.125" style="26" customWidth="1"/>
  </cols>
  <sheetData>
    <row r="1" spans="1:14" ht="12.75">
      <c r="A1" s="81"/>
      <c r="B1" s="81"/>
      <c r="C1" s="81"/>
      <c r="D1" s="81"/>
      <c r="E1" s="81"/>
      <c r="F1" s="25"/>
      <c r="G1" s="25"/>
      <c r="H1" s="25"/>
      <c r="I1" s="25"/>
      <c r="J1" s="25"/>
      <c r="K1" s="25"/>
      <c r="L1" s="25"/>
      <c r="M1" s="25"/>
      <c r="N1" s="25"/>
    </row>
    <row r="2" spans="1:18" ht="16.5" customHeight="1">
      <c r="A2" s="27"/>
      <c r="B2" s="27"/>
      <c r="C2" s="27"/>
      <c r="D2" s="28"/>
      <c r="E2" s="82" t="s">
        <v>181</v>
      </c>
      <c r="F2" s="83"/>
      <c r="G2" s="83"/>
      <c r="H2" s="83"/>
      <c r="I2" s="83"/>
      <c r="J2" s="83"/>
      <c r="K2" s="83"/>
      <c r="L2" s="83"/>
      <c r="M2" s="83"/>
      <c r="N2" s="48"/>
      <c r="O2" s="2"/>
      <c r="Q2" s="2"/>
      <c r="R2" s="3"/>
    </row>
    <row r="3" spans="1:18" ht="15" customHeight="1">
      <c r="A3" s="29"/>
      <c r="B3" s="29"/>
      <c r="C3" s="29"/>
      <c r="D3" s="28"/>
      <c r="E3" s="82" t="s">
        <v>180</v>
      </c>
      <c r="F3" s="83"/>
      <c r="G3" s="83"/>
      <c r="H3" s="83"/>
      <c r="I3" s="83"/>
      <c r="J3" s="83"/>
      <c r="K3" s="83"/>
      <c r="L3" s="83"/>
      <c r="M3" s="83"/>
      <c r="N3" s="49"/>
      <c r="O3" s="2"/>
      <c r="Q3" s="2"/>
      <c r="R3" s="3"/>
    </row>
    <row r="4" spans="1:18" ht="14.25" customHeight="1">
      <c r="A4" s="29"/>
      <c r="B4" s="29"/>
      <c r="C4" s="29"/>
      <c r="D4" s="28"/>
      <c r="E4" s="82" t="s">
        <v>179</v>
      </c>
      <c r="F4" s="83"/>
      <c r="G4" s="83"/>
      <c r="H4" s="83"/>
      <c r="I4" s="83"/>
      <c r="J4" s="83"/>
      <c r="K4" s="83"/>
      <c r="L4" s="83"/>
      <c r="M4" s="83"/>
      <c r="N4" s="48"/>
      <c r="O4" s="2"/>
      <c r="Q4" s="2"/>
      <c r="R4" s="3"/>
    </row>
    <row r="5" spans="1:18" ht="16.5" customHeight="1">
      <c r="A5" s="2"/>
      <c r="B5" s="2"/>
      <c r="C5" s="2"/>
      <c r="D5" s="24"/>
      <c r="E5" s="80" t="s">
        <v>182</v>
      </c>
      <c r="F5" s="63"/>
      <c r="G5" s="63"/>
      <c r="H5" s="63"/>
      <c r="I5" s="63"/>
      <c r="J5" s="63"/>
      <c r="K5" s="63"/>
      <c r="L5" s="63"/>
      <c r="M5" s="63"/>
      <c r="N5" s="47"/>
      <c r="O5" s="2"/>
      <c r="Q5" s="1"/>
      <c r="R5" s="3"/>
    </row>
    <row r="6" spans="1:18" ht="12.75">
      <c r="A6" s="2"/>
      <c r="B6" s="2"/>
      <c r="C6" s="2"/>
      <c r="D6" s="24"/>
      <c r="E6" s="29"/>
      <c r="F6" s="29"/>
      <c r="G6" s="29"/>
      <c r="H6" s="29"/>
      <c r="I6" s="29"/>
      <c r="J6" s="29"/>
      <c r="K6" s="29"/>
      <c r="L6" s="29"/>
      <c r="M6" s="29"/>
      <c r="N6" s="29"/>
      <c r="O6" s="2"/>
      <c r="Q6" s="2"/>
      <c r="R6" s="3"/>
    </row>
    <row r="7" spans="1:18" s="45" customFormat="1" ht="31.5" customHeight="1">
      <c r="A7" s="61" t="s">
        <v>171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3"/>
      <c r="N7" s="63"/>
      <c r="O7" s="44"/>
      <c r="Q7" s="44"/>
      <c r="R7" s="46"/>
    </row>
    <row r="8" spans="1:18" s="45" customFormat="1" ht="20.2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5"/>
      <c r="N8" s="65"/>
      <c r="O8" s="44"/>
      <c r="Q8" s="44"/>
      <c r="R8" s="46"/>
    </row>
    <row r="9" spans="1:14" ht="33.75" customHeight="1">
      <c r="A9" s="51" t="s">
        <v>160</v>
      </c>
      <c r="B9" s="72" t="s">
        <v>1</v>
      </c>
      <c r="C9" s="73"/>
      <c r="D9" s="73"/>
      <c r="E9" s="51" t="s">
        <v>2</v>
      </c>
      <c r="F9" s="30" t="s">
        <v>162</v>
      </c>
      <c r="G9" s="30" t="s">
        <v>161</v>
      </c>
      <c r="H9" s="30" t="s">
        <v>163</v>
      </c>
      <c r="I9" s="30" t="s">
        <v>164</v>
      </c>
      <c r="J9" s="30" t="s">
        <v>165</v>
      </c>
      <c r="K9" s="30" t="s">
        <v>166</v>
      </c>
      <c r="L9" s="30" t="s">
        <v>168</v>
      </c>
      <c r="M9" s="30" t="s">
        <v>167</v>
      </c>
      <c r="N9" s="30" t="s">
        <v>169</v>
      </c>
    </row>
    <row r="10" spans="1:14" ht="12.75">
      <c r="A10" s="31">
        <v>1</v>
      </c>
      <c r="B10" s="74">
        <v>2</v>
      </c>
      <c r="C10" s="75"/>
      <c r="D10" s="76"/>
      <c r="E10" s="43">
        <v>3</v>
      </c>
      <c r="F10" s="53">
        <v>5</v>
      </c>
      <c r="G10" s="53"/>
      <c r="H10" s="31">
        <v>4</v>
      </c>
      <c r="I10" s="53"/>
      <c r="J10" s="53"/>
      <c r="K10" s="31"/>
      <c r="L10" s="31">
        <v>4</v>
      </c>
      <c r="M10" s="31"/>
      <c r="N10" s="31">
        <v>5</v>
      </c>
    </row>
    <row r="11" spans="1:14" ht="51">
      <c r="A11" s="31"/>
      <c r="B11" s="77" t="s">
        <v>174</v>
      </c>
      <c r="C11" s="78"/>
      <c r="D11" s="56"/>
      <c r="E11" s="50" t="s">
        <v>175</v>
      </c>
      <c r="F11" s="53"/>
      <c r="G11" s="53"/>
      <c r="H11" s="31"/>
      <c r="I11" s="53"/>
      <c r="J11" s="53"/>
      <c r="K11" s="31"/>
      <c r="L11" s="43"/>
      <c r="M11" s="43"/>
      <c r="N11" s="58">
        <v>23173</v>
      </c>
    </row>
    <row r="12" spans="1:14" ht="48">
      <c r="A12" s="31"/>
      <c r="B12" s="77" t="s">
        <v>177</v>
      </c>
      <c r="C12" s="79"/>
      <c r="D12" s="56"/>
      <c r="E12" s="57" t="s">
        <v>176</v>
      </c>
      <c r="F12" s="53"/>
      <c r="G12" s="53"/>
      <c r="H12" s="31"/>
      <c r="I12" s="53"/>
      <c r="J12" s="53"/>
      <c r="K12" s="31"/>
      <c r="L12" s="58">
        <v>4899</v>
      </c>
      <c r="M12" s="43"/>
      <c r="N12" s="43"/>
    </row>
    <row r="13" spans="1:14" ht="26.25" customHeight="1">
      <c r="A13" s="54"/>
      <c r="B13" s="59" t="s">
        <v>172</v>
      </c>
      <c r="C13" s="60"/>
      <c r="D13" s="43">
        <v>2010</v>
      </c>
      <c r="E13" s="50" t="s">
        <v>173</v>
      </c>
      <c r="F13" s="35">
        <v>2256</v>
      </c>
      <c r="G13" s="35">
        <v>0</v>
      </c>
      <c r="H13" s="36">
        <v>2400</v>
      </c>
      <c r="I13" s="35"/>
      <c r="J13" s="35"/>
      <c r="K13" s="36">
        <f>SUM(H13-I13+J13)</f>
        <v>2400</v>
      </c>
      <c r="L13" s="36">
        <v>58780</v>
      </c>
      <c r="M13" s="34">
        <f>SUM(L13/K13)*100</f>
        <v>2449.1666666666665</v>
      </c>
      <c r="N13" s="58"/>
    </row>
    <row r="14" spans="1:14" ht="18" customHeight="1">
      <c r="A14" s="68" t="s">
        <v>170</v>
      </c>
      <c r="B14" s="69"/>
      <c r="C14" s="69"/>
      <c r="D14" s="70"/>
      <c r="E14" s="71"/>
      <c r="F14" s="32" t="e">
        <f>SUM(#REF!+#REF!+#REF!+#REF!+#REF!+#REF!)</f>
        <v>#REF!</v>
      </c>
      <c r="G14" s="32" t="e">
        <f>SUM(#REF!+#REF!+#REF!+#REF!+#REF!+#REF!)</f>
        <v>#REF!</v>
      </c>
      <c r="H14" s="37" t="e">
        <f>SUM(#REF!+#REF!+#REF!+#REF!+#REF!+#REF!)</f>
        <v>#REF!</v>
      </c>
      <c r="I14" s="37" t="e">
        <f>SUM(#REF!+#REF!+#REF!+#REF!+#REF!+#REF!)</f>
        <v>#REF!</v>
      </c>
      <c r="J14" s="37" t="e">
        <f>SUM(#REF!+#REF!+#REF!+#REF!+#REF!+#REF!)</f>
        <v>#REF!</v>
      </c>
      <c r="K14" s="33" t="e">
        <f>SUM(#REF!+#REF!+#REF!)</f>
        <v>#REF!</v>
      </c>
      <c r="L14" s="33">
        <f>SUM(L12:L13)</f>
        <v>63679</v>
      </c>
      <c r="M14" s="34" t="e">
        <f>SUM(L14/K14)*100</f>
        <v>#REF!</v>
      </c>
      <c r="N14" s="52">
        <f>SUM(N11:N13)</f>
        <v>23173</v>
      </c>
    </row>
    <row r="15" spans="1:4" ht="12.75">
      <c r="A15" s="38"/>
      <c r="B15" s="38"/>
      <c r="C15" s="38"/>
      <c r="D15" s="39"/>
    </row>
    <row r="16" spans="1:4" ht="12.75">
      <c r="A16" s="38"/>
      <c r="B16" s="38"/>
      <c r="C16" s="38"/>
      <c r="D16" s="39"/>
    </row>
    <row r="17" spans="1:9" s="55" customFormat="1" ht="12.75">
      <c r="A17" s="66" t="s">
        <v>178</v>
      </c>
      <c r="B17" s="66"/>
      <c r="C17" s="66"/>
      <c r="D17" s="67"/>
      <c r="E17" s="67"/>
      <c r="F17" s="67"/>
      <c r="G17" s="67"/>
      <c r="H17" s="67"/>
      <c r="I17" s="67"/>
    </row>
    <row r="18" spans="1:5" ht="12.75">
      <c r="A18" s="38"/>
      <c r="B18" s="38"/>
      <c r="C18" s="38"/>
      <c r="D18" s="39"/>
      <c r="E18" s="39"/>
    </row>
    <row r="19" spans="1:5" ht="12.75">
      <c r="A19" s="38"/>
      <c r="B19" s="38"/>
      <c r="C19" s="38"/>
      <c r="D19" s="39"/>
      <c r="E19" s="39"/>
    </row>
    <row r="20" spans="1:5" ht="12.75">
      <c r="A20" s="38"/>
      <c r="B20" s="38"/>
      <c r="C20" s="38"/>
      <c r="D20" s="39"/>
      <c r="E20" s="40"/>
    </row>
    <row r="21" spans="1:3" ht="12.75">
      <c r="A21" s="38"/>
      <c r="B21" s="38"/>
      <c r="C21" s="38"/>
    </row>
    <row r="22" spans="1:3" ht="12.75">
      <c r="A22" s="38"/>
      <c r="B22" s="38"/>
      <c r="C22" s="38"/>
    </row>
    <row r="23" spans="1:3" ht="12.75">
      <c r="A23" s="38"/>
      <c r="B23" s="38"/>
      <c r="C23" s="38"/>
    </row>
    <row r="24" spans="1:3" ht="12.75">
      <c r="A24" s="38"/>
      <c r="B24" s="38"/>
      <c r="C24" s="38"/>
    </row>
    <row r="25" spans="1:3" ht="11.25" customHeight="1">
      <c r="A25" s="38"/>
      <c r="B25" s="38"/>
      <c r="C25" s="38"/>
    </row>
    <row r="26" spans="1:3" ht="12.75">
      <c r="A26" s="38"/>
      <c r="B26" s="38"/>
      <c r="C26" s="38"/>
    </row>
    <row r="27" spans="1:3" ht="12.75">
      <c r="A27" s="38"/>
      <c r="B27" s="38"/>
      <c r="C27" s="38"/>
    </row>
    <row r="28" spans="1:3" ht="12.75">
      <c r="A28" s="38"/>
      <c r="B28" s="38"/>
      <c r="C28" s="38"/>
    </row>
    <row r="29" spans="1:3" ht="12.75">
      <c r="A29" s="38"/>
      <c r="B29" s="38"/>
      <c r="C29" s="38"/>
    </row>
    <row r="30" spans="1:3" ht="12.75">
      <c r="A30" s="38"/>
      <c r="B30" s="38"/>
      <c r="C30" s="38"/>
    </row>
    <row r="31" spans="1:3" ht="12.75">
      <c r="A31" s="38"/>
      <c r="B31" s="38"/>
      <c r="C31" s="38"/>
    </row>
    <row r="32" spans="1:3" ht="12.75">
      <c r="A32" s="38"/>
      <c r="B32" s="38"/>
      <c r="C32" s="38"/>
    </row>
    <row r="33" spans="1:3" ht="12.75">
      <c r="A33" s="38"/>
      <c r="B33" s="38"/>
      <c r="C33" s="38"/>
    </row>
    <row r="34" spans="1:3" ht="12.75">
      <c r="A34" s="38"/>
      <c r="B34" s="38"/>
      <c r="C34" s="38"/>
    </row>
    <row r="35" spans="1:3" ht="12.75">
      <c r="A35" s="38"/>
      <c r="B35" s="38"/>
      <c r="C35" s="38"/>
    </row>
    <row r="36" spans="1:3" ht="12.75">
      <c r="A36" s="38"/>
      <c r="B36" s="38"/>
      <c r="C36" s="38"/>
    </row>
    <row r="37" spans="1:3" ht="12.75">
      <c r="A37" s="38"/>
      <c r="B37" s="38"/>
      <c r="C37" s="38"/>
    </row>
    <row r="38" spans="1:3" ht="12.75">
      <c r="A38" s="38"/>
      <c r="B38" s="38"/>
      <c r="C38" s="38"/>
    </row>
    <row r="39" spans="1:3" ht="12.75">
      <c r="A39" s="38"/>
      <c r="B39" s="38"/>
      <c r="C39" s="38"/>
    </row>
    <row r="40" spans="1:3" ht="12.75">
      <c r="A40" s="38"/>
      <c r="B40" s="38"/>
      <c r="C40" s="38"/>
    </row>
    <row r="41" spans="1:3" ht="12.75">
      <c r="A41" s="38"/>
      <c r="B41" s="38"/>
      <c r="C41" s="38"/>
    </row>
    <row r="42" spans="1:3" ht="12.75">
      <c r="A42" s="38"/>
      <c r="B42" s="38"/>
      <c r="C42" s="38"/>
    </row>
    <row r="43" spans="1:3" ht="12.75">
      <c r="A43" s="38"/>
      <c r="B43" s="38"/>
      <c r="C43" s="38"/>
    </row>
    <row r="44" spans="1:3" ht="12.75">
      <c r="A44" s="38"/>
      <c r="B44" s="38"/>
      <c r="C44" s="38"/>
    </row>
    <row r="45" spans="1:3" ht="12.75">
      <c r="A45" s="38"/>
      <c r="B45" s="38"/>
      <c r="C45" s="38"/>
    </row>
    <row r="46" spans="1:3" ht="12.75">
      <c r="A46" s="38"/>
      <c r="B46" s="38"/>
      <c r="C46" s="38"/>
    </row>
    <row r="47" spans="1:3" ht="12.75">
      <c r="A47" s="38"/>
      <c r="B47" s="38"/>
      <c r="C47" s="38"/>
    </row>
    <row r="48" spans="1:3" ht="12.75">
      <c r="A48" s="38"/>
      <c r="B48" s="38"/>
      <c r="C48" s="38"/>
    </row>
    <row r="49" spans="1:3" ht="12.75">
      <c r="A49" s="38"/>
      <c r="B49" s="38"/>
      <c r="C49" s="38"/>
    </row>
    <row r="50" spans="1:3" ht="12.75">
      <c r="A50" s="38"/>
      <c r="B50" s="38"/>
      <c r="C50" s="38"/>
    </row>
    <row r="51" spans="1:3" ht="12.75">
      <c r="A51" s="38"/>
      <c r="B51" s="38"/>
      <c r="C51" s="38"/>
    </row>
    <row r="52" spans="1:3" ht="12.75">
      <c r="A52" s="38"/>
      <c r="B52" s="38"/>
      <c r="C52" s="38"/>
    </row>
    <row r="53" spans="1:3" ht="12.75">
      <c r="A53" s="38"/>
      <c r="B53" s="38"/>
      <c r="C53" s="38"/>
    </row>
    <row r="54" spans="1:3" ht="12.75">
      <c r="A54" s="38"/>
      <c r="B54" s="38"/>
      <c r="C54" s="38"/>
    </row>
    <row r="55" spans="1:3" ht="12.75">
      <c r="A55" s="38"/>
      <c r="B55" s="38"/>
      <c r="C55" s="38"/>
    </row>
    <row r="56" spans="1:3" ht="12.75">
      <c r="A56" s="38"/>
      <c r="B56" s="38"/>
      <c r="C56" s="38"/>
    </row>
    <row r="57" spans="1:3" ht="12.75">
      <c r="A57" s="38"/>
      <c r="B57" s="38"/>
      <c r="C57" s="38"/>
    </row>
    <row r="58" spans="1:3" ht="12.75">
      <c r="A58" s="38"/>
      <c r="B58" s="38"/>
      <c r="C58" s="38"/>
    </row>
    <row r="59" spans="1:3" ht="12.75">
      <c r="A59" s="38"/>
      <c r="B59" s="38"/>
      <c r="C59" s="38"/>
    </row>
    <row r="60" spans="1:3" ht="12.75">
      <c r="A60" s="38"/>
      <c r="B60" s="38"/>
      <c r="C60" s="38"/>
    </row>
    <row r="61" spans="1:3" ht="12.75">
      <c r="A61" s="38"/>
      <c r="B61" s="38"/>
      <c r="C61" s="38"/>
    </row>
    <row r="62" spans="1:3" ht="12.75">
      <c r="A62" s="38"/>
      <c r="B62" s="38"/>
      <c r="C62" s="38"/>
    </row>
    <row r="63" spans="1:3" ht="12.75">
      <c r="A63" s="38"/>
      <c r="B63" s="38"/>
      <c r="C63" s="38"/>
    </row>
    <row r="64" spans="1:3" ht="12.75">
      <c r="A64" s="38"/>
      <c r="B64" s="38"/>
      <c r="C64" s="38"/>
    </row>
    <row r="65" spans="1:3" ht="12.75">
      <c r="A65" s="38"/>
      <c r="B65" s="38"/>
      <c r="C65" s="38"/>
    </row>
    <row r="66" spans="1:3" ht="12.75">
      <c r="A66" s="38"/>
      <c r="B66" s="38"/>
      <c r="C66" s="38"/>
    </row>
    <row r="67" spans="1:3" ht="12.75">
      <c r="A67" s="38"/>
      <c r="B67" s="38"/>
      <c r="C67" s="38"/>
    </row>
    <row r="68" spans="1:3" ht="12.75">
      <c r="A68" s="38"/>
      <c r="B68" s="38"/>
      <c r="C68" s="38"/>
    </row>
    <row r="69" spans="1:3" ht="12.75">
      <c r="A69" s="38"/>
      <c r="B69" s="38"/>
      <c r="C69" s="38"/>
    </row>
    <row r="70" spans="1:3" ht="12.75">
      <c r="A70" s="38"/>
      <c r="B70" s="38"/>
      <c r="C70" s="38"/>
    </row>
    <row r="71" spans="1:3" ht="12.75">
      <c r="A71" s="38"/>
      <c r="B71" s="38"/>
      <c r="C71" s="38"/>
    </row>
    <row r="72" spans="1:3" ht="12.75">
      <c r="A72" s="38"/>
      <c r="B72" s="38"/>
      <c r="C72" s="38"/>
    </row>
    <row r="73" spans="1:3" ht="12.75">
      <c r="A73" s="38"/>
      <c r="B73" s="38"/>
      <c r="C73" s="38"/>
    </row>
    <row r="74" spans="1:3" ht="12.75">
      <c r="A74" s="38"/>
      <c r="B74" s="38"/>
      <c r="C74" s="38"/>
    </row>
    <row r="75" spans="1:3" ht="12.75">
      <c r="A75" s="38"/>
      <c r="B75" s="38"/>
      <c r="C75" s="38"/>
    </row>
    <row r="76" spans="1:3" ht="12.75">
      <c r="A76" s="38"/>
      <c r="B76" s="38"/>
      <c r="C76" s="38"/>
    </row>
    <row r="77" spans="1:3" ht="12.75">
      <c r="A77" s="38"/>
      <c r="B77" s="38"/>
      <c r="C77" s="38"/>
    </row>
    <row r="78" spans="1:3" ht="12.75">
      <c r="A78" s="38"/>
      <c r="B78" s="38"/>
      <c r="C78" s="38"/>
    </row>
    <row r="79" spans="1:3" ht="12.75">
      <c r="A79" s="38"/>
      <c r="B79" s="38"/>
      <c r="C79" s="38"/>
    </row>
    <row r="80" spans="1:3" ht="12.75">
      <c r="A80" s="38"/>
      <c r="B80" s="38"/>
      <c r="C80" s="38"/>
    </row>
    <row r="81" spans="1:3" ht="12.75">
      <c r="A81" s="38"/>
      <c r="B81" s="38"/>
      <c r="C81" s="38"/>
    </row>
    <row r="82" spans="1:3" ht="12.75">
      <c r="A82" s="38"/>
      <c r="B82" s="38"/>
      <c r="C82" s="38"/>
    </row>
    <row r="83" spans="1:3" ht="12.75">
      <c r="A83" s="38"/>
      <c r="B83" s="38"/>
      <c r="C83" s="38"/>
    </row>
    <row r="84" spans="1:3" ht="12.75">
      <c r="A84" s="38"/>
      <c r="B84" s="38"/>
      <c r="C84" s="38"/>
    </row>
    <row r="85" spans="1:3" ht="12.75">
      <c r="A85" s="38"/>
      <c r="B85" s="38"/>
      <c r="C85" s="38"/>
    </row>
    <row r="86" spans="1:3" ht="12.75">
      <c r="A86" s="38"/>
      <c r="B86" s="38"/>
      <c r="C86" s="38"/>
    </row>
    <row r="87" spans="1:3" ht="12.75">
      <c r="A87" s="41"/>
      <c r="B87" s="41"/>
      <c r="C87" s="41"/>
    </row>
    <row r="88" spans="1:3" ht="12.75">
      <c r="A88" s="41"/>
      <c r="B88" s="41"/>
      <c r="C88" s="41"/>
    </row>
    <row r="89" spans="1:3" ht="12.75">
      <c r="A89" s="41"/>
      <c r="B89" s="41"/>
      <c r="C89" s="41"/>
    </row>
    <row r="90" spans="1:3" ht="12.75">
      <c r="A90" s="41"/>
      <c r="B90" s="41"/>
      <c r="C90" s="41"/>
    </row>
    <row r="91" spans="1:3" ht="12.75">
      <c r="A91" s="41"/>
      <c r="B91" s="41"/>
      <c r="C91" s="41"/>
    </row>
    <row r="92" spans="1:3" ht="12.75">
      <c r="A92" s="41"/>
      <c r="B92" s="41"/>
      <c r="C92" s="41"/>
    </row>
    <row r="93" spans="1:3" ht="12.75">
      <c r="A93" s="41"/>
      <c r="B93" s="41"/>
      <c r="C93" s="41"/>
    </row>
    <row r="94" spans="1:3" ht="12.75">
      <c r="A94" s="41"/>
      <c r="B94" s="41"/>
      <c r="C94" s="41"/>
    </row>
    <row r="95" spans="1:3" ht="12.75">
      <c r="A95" s="41"/>
      <c r="B95" s="41"/>
      <c r="C95" s="41"/>
    </row>
    <row r="96" spans="1:3" ht="12.75">
      <c r="A96" s="42"/>
      <c r="B96" s="42"/>
      <c r="C96" s="42"/>
    </row>
  </sheetData>
  <mergeCells count="13">
    <mergeCell ref="E5:M5"/>
    <mergeCell ref="A1:E1"/>
    <mergeCell ref="E3:M3"/>
    <mergeCell ref="E2:M2"/>
    <mergeCell ref="E4:M4"/>
    <mergeCell ref="B13:C13"/>
    <mergeCell ref="A7:N8"/>
    <mergeCell ref="A17:I17"/>
    <mergeCell ref="A14:E14"/>
    <mergeCell ref="B9:D9"/>
    <mergeCell ref="B10:D10"/>
    <mergeCell ref="B11:C11"/>
    <mergeCell ref="B12:C1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2009-09-03T09:49:53Z</cp:lastPrinted>
  <dcterms:created xsi:type="dcterms:W3CDTF">2001-09-07T12:46:35Z</dcterms:created>
  <dcterms:modified xsi:type="dcterms:W3CDTF">2009-09-03T13:07:48Z</dcterms:modified>
  <cp:category/>
  <cp:version/>
  <cp:contentType/>
  <cp:contentStatus/>
</cp:coreProperties>
</file>