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rkusz1" sheetId="1" r:id="rId1"/>
  </sheets>
  <definedNames>
    <definedName name="_xlnm.Print_Area" localSheetId="0">'Arkusz1'!$A$1:$L$84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<sst xmlns="http://schemas.openxmlformats.org/spreadsheetml/2006/main" count="139" uniqueCount="109">
  <si>
    <t>Dział</t>
  </si>
  <si>
    <t>Nazwa zadania</t>
  </si>
  <si>
    <t>Plan</t>
  </si>
  <si>
    <t>010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</si>
  <si>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</si>
  <si>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</si>
  <si>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</si>
  <si>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Budowa sieci wodociągowej na terenie Gminy</t>
  </si>
  <si>
    <t>Razem dział 010:</t>
  </si>
  <si>
    <t>Przebudowa ul. Makowej, Studziennej, Jasnej, Grabowej, Ewy, Malinowej, Willowej w Opaczy Kol.</t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</si>
  <si>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</si>
  <si>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 xml:space="preserve">Budowa ciągu pieszo-rowerowego Reguły-Pęcice ul. Powstańców Warszawy </t>
  </si>
  <si>
    <t>Przebudowa ul. Środkowej w Opaczy Kol.</t>
  </si>
  <si>
    <t>Przebudowa ul. Bodycha w Regułach i Opaczy Kol.</t>
  </si>
  <si>
    <t xml:space="preserve">Przebudowa ul. Polnej, Bugaj, Turystycznej, Słonecznej  w Komorowie Wsi </t>
  </si>
  <si>
    <t>Przebudowa ul. Jaśminowej, Różanej, Tulipanów, Granicznej i Słonecznej w Nowej Wsi.</t>
  </si>
  <si>
    <t>Razem rozdz. 60016</t>
  </si>
  <si>
    <t>Razem rozdz. 60014</t>
  </si>
  <si>
    <t xml:space="preserve">Przebudowa rowu U-1 odwadniającego wraz z budową zbiornika retencyjnego w dolinie rzeki Raszynki </t>
  </si>
  <si>
    <t>Odwodnienie na terenie Gminy (dok. proj. i wyk)</t>
  </si>
  <si>
    <t>Razem rozdz. 60095</t>
  </si>
  <si>
    <t>Razem dział 600:</t>
  </si>
  <si>
    <t>Razem rozdz 70004</t>
  </si>
  <si>
    <t xml:space="preserve">Zakupy mienia komunalnego </t>
  </si>
  <si>
    <t>Razem rozdz 70005</t>
  </si>
  <si>
    <t>Razem dział 700:</t>
  </si>
  <si>
    <t>Razem rozdz 80101</t>
  </si>
  <si>
    <t xml:space="preserve">Modernizacja budynku przedszkola wraz z modernizacją placu zabaw w Nowej Wsi </t>
  </si>
  <si>
    <t>Razem rozdz 80104</t>
  </si>
  <si>
    <t>Razem dział 801:</t>
  </si>
  <si>
    <t xml:space="preserve">Modernizacja oświetlenia ulicznego na terenie gminy (dok. i wyk.) </t>
  </si>
  <si>
    <t>Razem dział 900</t>
  </si>
  <si>
    <t>Razem dział 921</t>
  </si>
  <si>
    <t>Razem dział 926</t>
  </si>
  <si>
    <t>Budowa sieci wodociągowej w ul.Sosnowej, Daktylowej i Klonowej w Opaczy Kol.</t>
  </si>
  <si>
    <t>Przebudowa starego budynku Urzędu Gminy w Michałowicach</t>
  </si>
  <si>
    <t>Przebudowa ul.  Kurpińskiego, Sobieskiego, Wiejskiej, Kotońskiego, Moniuszki, Poniatowskiego, Kraszewskiego, Mazurskiej, 3Maja (dok), Kredytowej (dok), Kujawskiej (dok) w Komorowe i ul. Żwirowa (dok.)</t>
  </si>
  <si>
    <t>Modernizacja SUW Komorów</t>
  </si>
  <si>
    <t>Budowa kanalizacji sanitarnej w ul. Zielonej Polany w Pęcicach Małych.</t>
  </si>
  <si>
    <r>
      <t xml:space="preserve">Budowa sieci wodociągowej w ul. Bodycha od ul. Regulskiej do ul. Rumuńskiej w Regułach. - zamknięcie pierścienia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</si>
  <si>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Bocznej od ul. Torfowej w Regułach. (dok) </t>
    </r>
    <r>
      <rPr>
        <i/>
        <sz val="9"/>
        <rFont val="Times New Roman CE"/>
        <family val="0"/>
      </rPr>
      <t>(zadanie jednoroczne)</t>
    </r>
  </si>
  <si>
    <r>
      <t xml:space="preserve">Budowa sieci wodociągowej w ul. Jagodowej w Granicy. (dok) </t>
    </r>
    <r>
      <rPr>
        <i/>
        <sz val="9"/>
        <rFont val="Times New Roman CE"/>
        <family val="0"/>
      </rPr>
      <t>(zadanie jednoroczne)</t>
    </r>
  </si>
  <si>
    <t>Przebudowa ul. Klonowej i Zachodniej w Opaczy-Kol.</t>
  </si>
  <si>
    <t>Rozbudowa parkingu przy ul. Kuchy wraz z budową ul. Przytorowej w Regułach</t>
  </si>
  <si>
    <r>
      <t>Przebudowa ul. Starej Drogi w Komorowie Wsi (dok) (</t>
    </r>
    <r>
      <rPr>
        <i/>
        <sz val="9"/>
        <rFont val="Times New Roman CE"/>
        <family val="0"/>
      </rPr>
      <t>zadanie jednoroczne)</t>
    </r>
  </si>
  <si>
    <t>Zagospodarowanie terenu przy zbiorniku retencyjnym w Michałowicach</t>
  </si>
  <si>
    <r>
      <t>Budowa placu zabaw przy ul. Rodzinnej w Sokołowie (</t>
    </r>
    <r>
      <rPr>
        <i/>
        <sz val="9"/>
        <rFont val="Times New Roman CE"/>
        <family val="0"/>
      </rPr>
      <t>zadanie jednoroczne)</t>
    </r>
  </si>
  <si>
    <r>
      <t>Budowa kanalizacji sanitarnej w ul. Torfowej, Granicznej i Jarzębinowej w Regułach (dok) (</t>
    </r>
    <r>
      <rPr>
        <i/>
        <sz val="9"/>
        <rFont val="Times New Roman CE"/>
        <family val="0"/>
      </rPr>
      <t>zadanie jednoroczne)</t>
    </r>
  </si>
  <si>
    <t>Zmiany</t>
  </si>
  <si>
    <t>Plan po zmianach</t>
  </si>
  <si>
    <t>zmniejszenia</t>
  </si>
  <si>
    <t>zwiększenia</t>
  </si>
  <si>
    <t>Nr poz. z zał. do Uchwały Budżetowej na 2014 rok</t>
  </si>
  <si>
    <t>Budowa świetlicy wiejskiej i zagospodarowanie placu zabaw w Suchym Lesie</t>
  </si>
  <si>
    <t>53a</t>
  </si>
  <si>
    <t>7a</t>
  </si>
  <si>
    <t>Budowa kanalizacji sanitarnej w ul. Borowskiego w Michałowicach Wsi</t>
  </si>
  <si>
    <t>66a</t>
  </si>
  <si>
    <r>
      <t>Odwodnienie ul. Czystej w Opaczy Małej (</t>
    </r>
    <r>
      <rPr>
        <i/>
        <sz val="9"/>
        <rFont val="Times New Roman CE"/>
        <family val="0"/>
      </rPr>
      <t>zadanie jednoroczne)</t>
    </r>
  </si>
  <si>
    <t>59a</t>
  </si>
  <si>
    <r>
      <t>Odwodnienie ul. Targowej w Opaczy Małej (</t>
    </r>
    <r>
      <rPr>
        <i/>
        <sz val="9"/>
        <rFont val="Times New Roman CE"/>
        <family val="0"/>
      </rPr>
      <t>zadanie jednoroczne)</t>
    </r>
  </si>
  <si>
    <t>45a</t>
  </si>
  <si>
    <t>Przebudowa ul. Głównej w Komorowie Wsi</t>
  </si>
  <si>
    <t>Przebudowa ul. Brzozowej i Al.. M. Dąbrowskiej w Komorowie</t>
  </si>
  <si>
    <t>42a</t>
  </si>
  <si>
    <t>Przebudowa ul. 3 Maja w Komorowie</t>
  </si>
  <si>
    <t>44a</t>
  </si>
  <si>
    <r>
      <t>Budowa chodnika w ul. Matejki w Komorowie (</t>
    </r>
    <r>
      <rPr>
        <i/>
        <sz val="9"/>
        <rFont val="Times New Roman CE"/>
        <family val="0"/>
      </rPr>
      <t>zadanie jednoroczne)</t>
    </r>
  </si>
  <si>
    <t>44b</t>
  </si>
  <si>
    <t>8a</t>
  </si>
  <si>
    <r>
      <t xml:space="preserve">Budowa kanalizacji sanitarnej w ul. Dębowej w Granicy </t>
    </r>
    <r>
      <rPr>
        <i/>
        <sz val="9"/>
        <rFont val="Times New Roman CE"/>
        <family val="0"/>
      </rPr>
      <t>(zadanie jednoroczne)</t>
    </r>
  </si>
  <si>
    <t>24a</t>
  </si>
  <si>
    <r>
      <t xml:space="preserve">Budowa sieci wodociągowej w ul. Skośnej w Granicy.  </t>
    </r>
    <r>
      <rPr>
        <i/>
        <sz val="9"/>
        <rFont val="Times New Roman CE"/>
        <family val="0"/>
      </rPr>
      <t>(zadanie jednoroczne)</t>
    </r>
  </si>
  <si>
    <t>66b</t>
  </si>
  <si>
    <t>Przebudowa rowu odwadniającego od ul. Heleny do rz. Zimnej Wody w Nowej Wsi</t>
  </si>
  <si>
    <t>67a</t>
  </si>
  <si>
    <t>71a</t>
  </si>
  <si>
    <t>Rozbudowa szkoły w Michałowicach (zadanie jednoroczne)</t>
  </si>
  <si>
    <r>
      <t xml:space="preserve">Przebudowa budynku przy ul. Ryżowej 90 w Opaczy-Kolonii </t>
    </r>
    <r>
      <rPr>
        <i/>
        <sz val="9"/>
        <rFont val="Times New Roman CE"/>
        <family val="0"/>
      </rPr>
      <t>(zadanie jednoroczne)</t>
    </r>
  </si>
  <si>
    <t xml:space="preserve">Dokonać zmian w planie wydatków majątkowych na 2014 rok stanowiącym tabelę nr 2a do Uchwały Budżetowej na rok 2014 Gminy Michałowice Nr XXXIV/305/2013 z dnia 19 grudnia  2013 r. w sposób następujący:       </t>
  </si>
  <si>
    <t>Załącznik nr 4</t>
  </si>
  <si>
    <t>Rady Gminy Michałowice</t>
  </si>
  <si>
    <t xml:space="preserve">do Uchwały Nr    /    /2014 </t>
  </si>
  <si>
    <t>z dnia           2014 r.</t>
  </si>
  <si>
    <t>(w zł)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</si>
  <si>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Michałowicach </t>
    </r>
  </si>
  <si>
    <r>
      <t xml:space="preserve">Przebudowa ul.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Michałowicach.</t>
    </r>
  </si>
  <si>
    <r>
      <t xml:space="preserve">Przebudowa ul. Badylarskiej, Górnej, Daktylowej, Cedrowej, Sosnowej w Opaczy Kolonii (dok) </t>
    </r>
    <r>
      <rPr>
        <i/>
        <sz val="9"/>
        <rFont val="Times New Roman CE"/>
        <family val="0"/>
      </rPr>
      <t>(zadanie jednoroczne)</t>
    </r>
  </si>
  <si>
    <t>Przebudowa ul. Krótkiej, Widok i Radosnej w Michałowicach (dok)</t>
  </si>
  <si>
    <r>
      <t>Przebudowa ul. Żeromskiego w Komorowie (</t>
    </r>
    <r>
      <rPr>
        <i/>
        <sz val="9"/>
        <rFont val="Times New Roman CE"/>
        <family val="0"/>
      </rPr>
      <t>zadanie jednoroczne)</t>
    </r>
  </si>
  <si>
    <t>Rozdz.</t>
  </si>
  <si>
    <t>§</t>
  </si>
  <si>
    <t>01010</t>
  </si>
  <si>
    <t>14a</t>
  </si>
  <si>
    <t>75a</t>
  </si>
  <si>
    <r>
      <t xml:space="preserve">Rozbudowa systemu monitoringu dla potrzeb PSZOK </t>
    </r>
    <r>
      <rPr>
        <i/>
        <sz val="9"/>
        <rFont val="Times New Roman CE"/>
        <family val="0"/>
      </rPr>
      <t>(zadanie jednoroczne)</t>
    </r>
  </si>
  <si>
    <t>Razem dział 750:</t>
  </si>
  <si>
    <t>Zakupy inwestycyjne Urzędu Gminy (zakup oprogramowania , sprzętu biurowego)</t>
  </si>
  <si>
    <t>Łącznie zmiany</t>
  </si>
  <si>
    <r>
      <t>Przebudowa ul. Granicznej w Granicy (</t>
    </r>
    <r>
      <rPr>
        <i/>
        <sz val="9"/>
        <rFont val="Times New Roman CE"/>
        <family val="0"/>
      </rPr>
      <t>zadanie jednoroczne)</t>
    </r>
  </si>
  <si>
    <t xml:space="preserve">Przebudowa ul. Malczewskiego i Wyspiańskiego w Granicy </t>
  </si>
  <si>
    <t xml:space="preserve">Przebudowa ul. Gościnnej w Granicy </t>
  </si>
  <si>
    <r>
      <t xml:space="preserve">Przebudowa ul. Długiej  w Granicy (dok) </t>
    </r>
    <r>
      <rPr>
        <i/>
        <sz val="9"/>
        <rFont val="Times New Roman CE"/>
        <family val="0"/>
      </rPr>
      <t>(zadanie jednoroczne)</t>
    </r>
  </si>
  <si>
    <t xml:space="preserve">Przebudowa ul. Długiej w Granicy </t>
  </si>
  <si>
    <r>
      <t xml:space="preserve">Przebudowa ul. Wiosennej i Łąkowej w Nowej Wsi (dok) </t>
    </r>
    <r>
      <rPr>
        <i/>
        <sz val="9"/>
        <rFont val="Times New Roman CE"/>
        <family val="0"/>
      </rPr>
      <t>(zadanie jednoroczne)</t>
    </r>
  </si>
  <si>
    <r>
      <t xml:space="preserve">Zakup sprzętu komputerowego dla potrzeb inkasa za dostarczaną wodę i zrzucane ścieki </t>
    </r>
    <r>
      <rPr>
        <i/>
        <sz val="9"/>
        <rFont val="Times New Roman CE"/>
        <family val="0"/>
      </rPr>
      <t>(zadanie jednoroczne)</t>
    </r>
  </si>
  <si>
    <r>
      <t>Budowa sieci wodociągowej w ul. Regulskiej i Orzeszkowej w Regułach (</t>
    </r>
    <r>
      <rPr>
        <i/>
        <sz val="9"/>
        <rFont val="Times New Roman CE"/>
        <family val="0"/>
      </rPr>
      <t>zadanie jednoroczne)</t>
    </r>
  </si>
  <si>
    <t>Przebudowa ul. Wiejskiej w Regułach</t>
  </si>
  <si>
    <t>Przebudowa ul. Bocznej w Regułach (odchodzącej od ul Królewskiej)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</si>
</sst>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0.00000"/>
    <numFmt numFmtId="167" formatCode="0.0000"/>
    <numFmt numFmtId="168" formatCode="0.000"/>
    <numFmt numFmtId="169" formatCode="0.0"/>
    <numFmt numFmtId="170" formatCode="#,##0.00\ _z_ł"/>
  </numFmts>
  <fonts count="47">
    <font>
      <sz val="10"/>
      <name val="Arial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L84" sqref="L84"/>
    </sheetView>
  </sheetViews>
  <sheetFormatPr defaultColWidth="9.140625" defaultRowHeight="12.75"/>
  <cols>
    <col min="1" max="1" width="10.00390625" style="0" customWidth="1"/>
    <col min="2" max="4" width="7.421875" style="0" customWidth="1"/>
    <col min="7" max="7" width="39.7109375" style="0" customWidth="1"/>
    <col min="8" max="8" width="6.421875" style="0" customWidth="1"/>
    <col min="9" max="9" width="5.57421875" style="0" customWidth="1"/>
    <col min="10" max="10" width="10.8515625" style="0" customWidth="1"/>
    <col min="11" max="11" width="11.421875" style="0" customWidth="1"/>
    <col min="12" max="12" width="12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8" t="s">
        <v>80</v>
      </c>
      <c r="K1" s="8"/>
      <c r="L1" s="8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8" t="s">
        <v>82</v>
      </c>
      <c r="K2" s="8"/>
      <c r="L2" s="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8" t="s">
        <v>81</v>
      </c>
      <c r="K3" s="8"/>
      <c r="L3" s="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8" t="s">
        <v>83</v>
      </c>
      <c r="K4" s="8"/>
      <c r="L4" s="8"/>
    </row>
    <row r="5" spans="1:12" ht="24" customHeight="1">
      <c r="A5" s="36" t="s">
        <v>79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customHeight="1">
      <c r="A6" s="1"/>
      <c r="B6" s="1"/>
      <c r="C6" s="1"/>
      <c r="D6" s="1"/>
      <c r="E6" s="1"/>
      <c r="F6" s="1"/>
      <c r="G6" s="1"/>
      <c r="H6" s="1"/>
      <c r="I6" s="1"/>
      <c r="L6" s="18" t="s">
        <v>84</v>
      </c>
    </row>
    <row r="7" spans="1:12" ht="12.75" customHeight="1">
      <c r="A7" s="28" t="s">
        <v>52</v>
      </c>
      <c r="B7" s="31" t="s">
        <v>0</v>
      </c>
      <c r="C7" s="28" t="s">
        <v>90</v>
      </c>
      <c r="D7" s="74" t="s">
        <v>91</v>
      </c>
      <c r="E7" s="31" t="s">
        <v>1</v>
      </c>
      <c r="F7" s="31"/>
      <c r="G7" s="31"/>
      <c r="H7" s="31" t="s">
        <v>2</v>
      </c>
      <c r="I7" s="31"/>
      <c r="J7" s="19" t="s">
        <v>48</v>
      </c>
      <c r="K7" s="19"/>
      <c r="L7" s="35" t="s">
        <v>49</v>
      </c>
    </row>
    <row r="8" spans="1:12" ht="51" customHeight="1">
      <c r="A8" s="29"/>
      <c r="B8" s="31"/>
      <c r="C8" s="29"/>
      <c r="D8" s="75"/>
      <c r="E8" s="31"/>
      <c r="F8" s="31"/>
      <c r="G8" s="31"/>
      <c r="H8" s="31"/>
      <c r="I8" s="31"/>
      <c r="J8" s="9" t="s">
        <v>50</v>
      </c>
      <c r="K8" s="9" t="s">
        <v>51</v>
      </c>
      <c r="L8" s="35"/>
    </row>
    <row r="9" spans="1:12" ht="26.25" customHeight="1">
      <c r="A9" s="2">
        <v>1</v>
      </c>
      <c r="B9" s="3" t="s">
        <v>3</v>
      </c>
      <c r="C9" s="16" t="s">
        <v>92</v>
      </c>
      <c r="D9" s="14">
        <v>6050</v>
      </c>
      <c r="E9" s="32" t="s">
        <v>4</v>
      </c>
      <c r="F9" s="38"/>
      <c r="G9" s="39"/>
      <c r="H9" s="20">
        <v>200000</v>
      </c>
      <c r="I9" s="20"/>
      <c r="J9" s="10">
        <v>0</v>
      </c>
      <c r="K9" s="10">
        <v>800000</v>
      </c>
      <c r="L9" s="10">
        <f>H9+J9+K9</f>
        <v>1000000</v>
      </c>
    </row>
    <row r="10" spans="1:12" ht="27" customHeight="1">
      <c r="A10" s="2">
        <v>2</v>
      </c>
      <c r="B10" s="3" t="s">
        <v>3</v>
      </c>
      <c r="C10" s="16" t="s">
        <v>92</v>
      </c>
      <c r="D10" s="14">
        <v>6050</v>
      </c>
      <c r="E10" s="32" t="s">
        <v>5</v>
      </c>
      <c r="F10" s="38"/>
      <c r="G10" s="39"/>
      <c r="H10" s="20">
        <v>117415</v>
      </c>
      <c r="I10" s="20"/>
      <c r="J10" s="10">
        <v>0</v>
      </c>
      <c r="K10" s="10">
        <f>76000+250000</f>
        <v>326000</v>
      </c>
      <c r="L10" s="10">
        <f aca="true" t="shared" si="0" ref="L10:L57">H10+J10+K10</f>
        <v>443415</v>
      </c>
    </row>
    <row r="11" spans="1:12" ht="18.75" customHeight="1">
      <c r="A11" s="2">
        <v>6</v>
      </c>
      <c r="B11" s="3" t="s">
        <v>3</v>
      </c>
      <c r="C11" s="16" t="s">
        <v>92</v>
      </c>
      <c r="D11" s="14">
        <v>6050</v>
      </c>
      <c r="E11" s="32" t="s">
        <v>38</v>
      </c>
      <c r="F11" s="38"/>
      <c r="G11" s="39"/>
      <c r="H11" s="21">
        <v>100000</v>
      </c>
      <c r="I11" s="30"/>
      <c r="J11" s="10">
        <v>0</v>
      </c>
      <c r="K11" s="10">
        <v>100000</v>
      </c>
      <c r="L11" s="10">
        <f t="shared" si="0"/>
        <v>200000</v>
      </c>
    </row>
    <row r="12" spans="1:12" ht="15.75" customHeight="1">
      <c r="A12" s="2" t="s">
        <v>55</v>
      </c>
      <c r="B12" s="3" t="s">
        <v>3</v>
      </c>
      <c r="C12" s="16" t="s">
        <v>92</v>
      </c>
      <c r="D12" s="14">
        <v>6050</v>
      </c>
      <c r="E12" s="32" t="s">
        <v>56</v>
      </c>
      <c r="F12" s="38"/>
      <c r="G12" s="39"/>
      <c r="H12" s="21">
        <v>0</v>
      </c>
      <c r="I12" s="30"/>
      <c r="J12" s="10">
        <v>0</v>
      </c>
      <c r="K12" s="10">
        <v>200000</v>
      </c>
      <c r="L12" s="10">
        <f t="shared" si="0"/>
        <v>200000</v>
      </c>
    </row>
    <row r="13" spans="1:12" ht="18.75" customHeight="1">
      <c r="A13" s="2" t="s">
        <v>69</v>
      </c>
      <c r="B13" s="3" t="s">
        <v>3</v>
      </c>
      <c r="C13" s="16" t="s">
        <v>92</v>
      </c>
      <c r="D13" s="14">
        <v>6050</v>
      </c>
      <c r="E13" s="32" t="s">
        <v>70</v>
      </c>
      <c r="F13" s="38"/>
      <c r="G13" s="39"/>
      <c r="H13" s="21">
        <v>0</v>
      </c>
      <c r="I13" s="30"/>
      <c r="J13" s="10">
        <v>0</v>
      </c>
      <c r="K13" s="10">
        <v>150000</v>
      </c>
      <c r="L13" s="10">
        <f t="shared" si="0"/>
        <v>150000</v>
      </c>
    </row>
    <row r="14" spans="1:12" ht="27.75" customHeight="1">
      <c r="A14" s="2">
        <v>13</v>
      </c>
      <c r="B14" s="3" t="s">
        <v>3</v>
      </c>
      <c r="C14" s="16" t="s">
        <v>92</v>
      </c>
      <c r="D14" s="14">
        <v>6050</v>
      </c>
      <c r="E14" s="32" t="s">
        <v>47</v>
      </c>
      <c r="F14" s="38"/>
      <c r="G14" s="39"/>
      <c r="H14" s="21">
        <v>50000</v>
      </c>
      <c r="I14" s="30"/>
      <c r="J14" s="10">
        <v>-3000</v>
      </c>
      <c r="K14" s="10">
        <v>0</v>
      </c>
      <c r="L14" s="10">
        <f t="shared" si="0"/>
        <v>47000</v>
      </c>
    </row>
    <row r="15" spans="1:12" ht="12.75" customHeight="1">
      <c r="A15" s="2">
        <v>14</v>
      </c>
      <c r="B15" s="3" t="s">
        <v>3</v>
      </c>
      <c r="C15" s="16" t="s">
        <v>92</v>
      </c>
      <c r="D15" s="14">
        <v>6050</v>
      </c>
      <c r="E15" s="32" t="s">
        <v>37</v>
      </c>
      <c r="F15" s="38"/>
      <c r="G15" s="39"/>
      <c r="H15" s="24">
        <v>420000</v>
      </c>
      <c r="I15" s="25"/>
      <c r="J15" s="10">
        <v>-168000</v>
      </c>
      <c r="K15" s="10">
        <v>0</v>
      </c>
      <c r="L15" s="10">
        <f t="shared" si="0"/>
        <v>252000</v>
      </c>
    </row>
    <row r="16" spans="1:12" ht="25.5" customHeight="1">
      <c r="A16" s="2" t="s">
        <v>93</v>
      </c>
      <c r="B16" s="3" t="s">
        <v>3</v>
      </c>
      <c r="C16" s="16" t="s">
        <v>92</v>
      </c>
      <c r="D16" s="14">
        <v>6060</v>
      </c>
      <c r="E16" s="32" t="s">
        <v>105</v>
      </c>
      <c r="F16" s="33"/>
      <c r="G16" s="34"/>
      <c r="H16" s="21">
        <v>0</v>
      </c>
      <c r="I16" s="23"/>
      <c r="J16" s="10">
        <v>0</v>
      </c>
      <c r="K16" s="10">
        <v>10000</v>
      </c>
      <c r="L16" s="10">
        <f t="shared" si="0"/>
        <v>10000</v>
      </c>
    </row>
    <row r="17" spans="1:12" ht="27" customHeight="1">
      <c r="A17" s="2">
        <v>15</v>
      </c>
      <c r="B17" s="3" t="s">
        <v>3</v>
      </c>
      <c r="C17" s="16" t="s">
        <v>92</v>
      </c>
      <c r="D17" s="14">
        <v>6050</v>
      </c>
      <c r="E17" s="32" t="s">
        <v>6</v>
      </c>
      <c r="F17" s="38"/>
      <c r="G17" s="39"/>
      <c r="H17" s="24">
        <v>10000</v>
      </c>
      <c r="I17" s="25"/>
      <c r="J17" s="10">
        <v>0</v>
      </c>
      <c r="K17" s="10">
        <v>20000</v>
      </c>
      <c r="L17" s="10">
        <f t="shared" si="0"/>
        <v>30000</v>
      </c>
    </row>
    <row r="18" spans="1:12" ht="12.75" customHeight="1">
      <c r="A18" s="2">
        <v>16</v>
      </c>
      <c r="B18" s="3" t="s">
        <v>3</v>
      </c>
      <c r="C18" s="16" t="s">
        <v>92</v>
      </c>
      <c r="D18" s="14">
        <v>6050</v>
      </c>
      <c r="E18" s="32" t="s">
        <v>7</v>
      </c>
      <c r="F18" s="38"/>
      <c r="G18" s="39"/>
      <c r="H18" s="24">
        <v>100000</v>
      </c>
      <c r="I18" s="25"/>
      <c r="J18" s="10">
        <v>0</v>
      </c>
      <c r="K18" s="10">
        <v>100000</v>
      </c>
      <c r="L18" s="10">
        <f t="shared" si="0"/>
        <v>200000</v>
      </c>
    </row>
    <row r="19" spans="1:12" ht="15.75" customHeight="1">
      <c r="A19" s="2">
        <v>17</v>
      </c>
      <c r="B19" s="3" t="s">
        <v>3</v>
      </c>
      <c r="C19" s="16" t="s">
        <v>92</v>
      </c>
      <c r="D19" s="14">
        <v>6050</v>
      </c>
      <c r="E19" s="32" t="s">
        <v>34</v>
      </c>
      <c r="F19" s="38"/>
      <c r="G19" s="39"/>
      <c r="H19" s="21">
        <v>83000</v>
      </c>
      <c r="I19" s="30"/>
      <c r="J19" s="10">
        <v>-60000</v>
      </c>
      <c r="K19" s="10">
        <v>0</v>
      </c>
      <c r="L19" s="10">
        <f t="shared" si="0"/>
        <v>23000</v>
      </c>
    </row>
    <row r="20" spans="1:12" ht="26.25" customHeight="1">
      <c r="A20" s="2">
        <v>21</v>
      </c>
      <c r="B20" s="3" t="s">
        <v>3</v>
      </c>
      <c r="C20" s="16" t="s">
        <v>92</v>
      </c>
      <c r="D20" s="14">
        <v>6050</v>
      </c>
      <c r="E20" s="32" t="s">
        <v>106</v>
      </c>
      <c r="F20" s="38"/>
      <c r="G20" s="39"/>
      <c r="H20" s="21">
        <v>60000</v>
      </c>
      <c r="I20" s="30"/>
      <c r="J20" s="10">
        <v>0</v>
      </c>
      <c r="K20" s="10">
        <v>40000</v>
      </c>
      <c r="L20" s="10">
        <f t="shared" si="0"/>
        <v>100000</v>
      </c>
    </row>
    <row r="21" spans="1:12" ht="26.25" customHeight="1">
      <c r="A21" s="2">
        <v>22</v>
      </c>
      <c r="B21" s="3" t="s">
        <v>3</v>
      </c>
      <c r="C21" s="16" t="s">
        <v>92</v>
      </c>
      <c r="D21" s="14">
        <v>6050</v>
      </c>
      <c r="E21" s="32" t="s">
        <v>39</v>
      </c>
      <c r="F21" s="38"/>
      <c r="G21" s="39"/>
      <c r="H21" s="21">
        <v>70000</v>
      </c>
      <c r="I21" s="30"/>
      <c r="J21" s="10">
        <v>0</v>
      </c>
      <c r="K21" s="10">
        <v>30000</v>
      </c>
      <c r="L21" s="10">
        <f t="shared" si="0"/>
        <v>100000</v>
      </c>
    </row>
    <row r="22" spans="1:12" ht="24.75" customHeight="1">
      <c r="A22" s="2">
        <v>23</v>
      </c>
      <c r="B22" s="3" t="s">
        <v>3</v>
      </c>
      <c r="C22" s="16" t="s">
        <v>92</v>
      </c>
      <c r="D22" s="14">
        <v>6050</v>
      </c>
      <c r="E22" s="32" t="s">
        <v>40</v>
      </c>
      <c r="F22" s="38"/>
      <c r="G22" s="39"/>
      <c r="H22" s="21">
        <v>20000</v>
      </c>
      <c r="I22" s="30"/>
      <c r="J22" s="10">
        <v>-7500</v>
      </c>
      <c r="K22" s="10">
        <v>0</v>
      </c>
      <c r="L22" s="10">
        <f t="shared" si="0"/>
        <v>12500</v>
      </c>
    </row>
    <row r="23" spans="1:12" ht="14.25" customHeight="1">
      <c r="A23" s="2" t="s">
        <v>71</v>
      </c>
      <c r="B23" s="3" t="s">
        <v>3</v>
      </c>
      <c r="C23" s="16" t="s">
        <v>92</v>
      </c>
      <c r="D23" s="14">
        <v>6050</v>
      </c>
      <c r="E23" s="32" t="s">
        <v>72</v>
      </c>
      <c r="F23" s="38"/>
      <c r="G23" s="39"/>
      <c r="H23" s="21">
        <v>0</v>
      </c>
      <c r="I23" s="30"/>
      <c r="J23" s="10">
        <v>0</v>
      </c>
      <c r="K23" s="10">
        <v>150000</v>
      </c>
      <c r="L23" s="10">
        <f t="shared" si="0"/>
        <v>150000</v>
      </c>
    </row>
    <row r="24" spans="1:12" ht="36.75" customHeight="1">
      <c r="A24" s="2">
        <v>25</v>
      </c>
      <c r="B24" s="3" t="s">
        <v>3</v>
      </c>
      <c r="C24" s="16" t="s">
        <v>92</v>
      </c>
      <c r="D24" s="14">
        <v>6050</v>
      </c>
      <c r="E24" s="32" t="s">
        <v>41</v>
      </c>
      <c r="F24" s="38"/>
      <c r="G24" s="39"/>
      <c r="H24" s="21">
        <v>20000</v>
      </c>
      <c r="I24" s="30"/>
      <c r="J24" s="10">
        <v>-9500</v>
      </c>
      <c r="K24" s="10">
        <v>0</v>
      </c>
      <c r="L24" s="10">
        <f t="shared" si="0"/>
        <v>10500</v>
      </c>
    </row>
    <row r="25" spans="1:12" ht="12.75" customHeight="1">
      <c r="A25" s="2"/>
      <c r="B25" s="2"/>
      <c r="C25" s="15"/>
      <c r="D25" s="15"/>
      <c r="E25" s="44" t="s">
        <v>8</v>
      </c>
      <c r="F25" s="45"/>
      <c r="G25" s="46"/>
      <c r="H25" s="40">
        <f>SUM(H9:I24)</f>
        <v>1250415</v>
      </c>
      <c r="I25" s="40"/>
      <c r="J25" s="11">
        <f>SUM(J9:J24)</f>
        <v>-248000</v>
      </c>
      <c r="K25" s="11">
        <f>SUM(K9:K24)</f>
        <v>1926000</v>
      </c>
      <c r="L25" s="11">
        <f t="shared" si="0"/>
        <v>2928415</v>
      </c>
    </row>
    <row r="26" spans="1:12" ht="26.25" customHeight="1">
      <c r="A26" s="2">
        <v>26</v>
      </c>
      <c r="B26" s="2">
        <v>600</v>
      </c>
      <c r="C26" s="15">
        <v>60016</v>
      </c>
      <c r="D26" s="15">
        <v>6050</v>
      </c>
      <c r="E26" s="41" t="s">
        <v>9</v>
      </c>
      <c r="F26" s="42"/>
      <c r="G26" s="43"/>
      <c r="H26" s="20">
        <v>210000</v>
      </c>
      <c r="I26" s="20"/>
      <c r="J26" s="10">
        <v>0</v>
      </c>
      <c r="K26" s="10">
        <f>200000+100000</f>
        <v>300000</v>
      </c>
      <c r="L26" s="10">
        <f t="shared" si="0"/>
        <v>510000</v>
      </c>
    </row>
    <row r="27" spans="1:12" ht="17.25" customHeight="1">
      <c r="A27" s="2">
        <v>27</v>
      </c>
      <c r="B27" s="2">
        <v>600</v>
      </c>
      <c r="C27" s="15">
        <v>60016</v>
      </c>
      <c r="D27" s="15">
        <v>6050</v>
      </c>
      <c r="E27" s="41" t="s">
        <v>42</v>
      </c>
      <c r="F27" s="42"/>
      <c r="G27" s="43"/>
      <c r="H27" s="26">
        <v>1000000</v>
      </c>
      <c r="I27" s="27"/>
      <c r="J27" s="10">
        <v>0</v>
      </c>
      <c r="K27" s="10">
        <v>500000</v>
      </c>
      <c r="L27" s="10">
        <f t="shared" si="0"/>
        <v>1500000</v>
      </c>
    </row>
    <row r="28" spans="1:12" ht="16.5" customHeight="1">
      <c r="A28" s="2">
        <v>29</v>
      </c>
      <c r="B28" s="2">
        <v>600</v>
      </c>
      <c r="C28" s="15">
        <v>60016</v>
      </c>
      <c r="D28" s="15">
        <v>6050</v>
      </c>
      <c r="E28" s="41" t="s">
        <v>12</v>
      </c>
      <c r="F28" s="42"/>
      <c r="G28" s="43"/>
      <c r="H28" s="26">
        <v>150000</v>
      </c>
      <c r="I28" s="27"/>
      <c r="J28" s="10">
        <v>0</v>
      </c>
      <c r="K28" s="10">
        <v>50000</v>
      </c>
      <c r="L28" s="10">
        <f t="shared" si="0"/>
        <v>200000</v>
      </c>
    </row>
    <row r="29" spans="1:12" ht="15.75" customHeight="1">
      <c r="A29" s="2">
        <v>30</v>
      </c>
      <c r="B29" s="2">
        <v>600</v>
      </c>
      <c r="C29" s="15">
        <v>60016</v>
      </c>
      <c r="D29" s="15">
        <v>6050</v>
      </c>
      <c r="E29" s="41" t="s">
        <v>13</v>
      </c>
      <c r="F29" s="42"/>
      <c r="G29" s="43"/>
      <c r="H29" s="26">
        <v>100000</v>
      </c>
      <c r="I29" s="27"/>
      <c r="J29" s="10">
        <v>0</v>
      </c>
      <c r="K29" s="10">
        <v>60000</v>
      </c>
      <c r="L29" s="10">
        <f t="shared" si="0"/>
        <v>160000</v>
      </c>
    </row>
    <row r="30" spans="1:12" ht="26.25" customHeight="1">
      <c r="A30" s="2">
        <v>31</v>
      </c>
      <c r="B30" s="2">
        <v>600</v>
      </c>
      <c r="C30" s="15">
        <v>60016</v>
      </c>
      <c r="D30" s="15">
        <v>6050</v>
      </c>
      <c r="E30" s="41" t="s">
        <v>87</v>
      </c>
      <c r="F30" s="42"/>
      <c r="G30" s="43"/>
      <c r="H30" s="26">
        <v>100000</v>
      </c>
      <c r="I30" s="27"/>
      <c r="J30" s="10">
        <v>-56500</v>
      </c>
      <c r="K30" s="10">
        <v>0</v>
      </c>
      <c r="L30" s="10">
        <f t="shared" si="0"/>
        <v>43500</v>
      </c>
    </row>
    <row r="31" spans="1:12" ht="42" customHeight="1">
      <c r="A31" s="2">
        <v>32</v>
      </c>
      <c r="B31" s="2">
        <v>600</v>
      </c>
      <c r="C31" s="15">
        <v>60016</v>
      </c>
      <c r="D31" s="15">
        <v>6050</v>
      </c>
      <c r="E31" s="41" t="s">
        <v>85</v>
      </c>
      <c r="F31" s="42"/>
      <c r="G31" s="43"/>
      <c r="H31" s="20">
        <v>2527016.26</v>
      </c>
      <c r="I31" s="20"/>
      <c r="J31" s="10">
        <v>0</v>
      </c>
      <c r="K31" s="10">
        <f>210000+500000+600000</f>
        <v>1310000</v>
      </c>
      <c r="L31" s="10">
        <f t="shared" si="0"/>
        <v>3837016.26</v>
      </c>
    </row>
    <row r="32" spans="1:12" ht="26.25" customHeight="1">
      <c r="A32" s="2">
        <v>33</v>
      </c>
      <c r="B32" s="2">
        <v>600</v>
      </c>
      <c r="C32" s="15">
        <v>60016</v>
      </c>
      <c r="D32" s="15">
        <v>6050</v>
      </c>
      <c r="E32" s="41" t="s">
        <v>86</v>
      </c>
      <c r="F32" s="42"/>
      <c r="G32" s="43"/>
      <c r="H32" s="20">
        <v>300000</v>
      </c>
      <c r="I32" s="20"/>
      <c r="J32" s="10">
        <v>-210000</v>
      </c>
      <c r="K32" s="10">
        <v>0</v>
      </c>
      <c r="L32" s="10">
        <f t="shared" si="0"/>
        <v>90000</v>
      </c>
    </row>
    <row r="33" spans="1:12" ht="20.25" customHeight="1">
      <c r="A33" s="2">
        <v>34</v>
      </c>
      <c r="B33" s="2">
        <v>600</v>
      </c>
      <c r="C33" s="15">
        <v>60016</v>
      </c>
      <c r="D33" s="15">
        <v>6050</v>
      </c>
      <c r="E33" s="41" t="s">
        <v>88</v>
      </c>
      <c r="F33" s="42"/>
      <c r="G33" s="43"/>
      <c r="H33" s="26">
        <v>26000</v>
      </c>
      <c r="I33" s="27"/>
      <c r="J33" s="10">
        <v>0</v>
      </c>
      <c r="K33" s="10">
        <v>5000</v>
      </c>
      <c r="L33" s="10">
        <f t="shared" si="0"/>
        <v>31000</v>
      </c>
    </row>
    <row r="34" spans="1:12" ht="26.25" customHeight="1">
      <c r="A34" s="2">
        <v>35</v>
      </c>
      <c r="B34" s="2">
        <v>600</v>
      </c>
      <c r="C34" s="15">
        <v>60016</v>
      </c>
      <c r="D34" s="15">
        <v>6050</v>
      </c>
      <c r="E34" s="41" t="s">
        <v>10</v>
      </c>
      <c r="F34" s="42"/>
      <c r="G34" s="43"/>
      <c r="H34" s="20">
        <v>150000</v>
      </c>
      <c r="I34" s="20"/>
      <c r="J34" s="10">
        <v>0</v>
      </c>
      <c r="K34" s="10">
        <v>800000</v>
      </c>
      <c r="L34" s="10">
        <f t="shared" si="0"/>
        <v>950000</v>
      </c>
    </row>
    <row r="35" spans="1:12" ht="17.25" customHeight="1">
      <c r="A35" s="2">
        <v>36</v>
      </c>
      <c r="B35" s="2">
        <v>600</v>
      </c>
      <c r="C35" s="15">
        <v>60016</v>
      </c>
      <c r="D35" s="15">
        <v>6050</v>
      </c>
      <c r="E35" s="41" t="s">
        <v>108</v>
      </c>
      <c r="F35" s="42"/>
      <c r="G35" s="43"/>
      <c r="H35" s="26">
        <v>60000</v>
      </c>
      <c r="I35" s="27"/>
      <c r="J35" s="10">
        <v>-60000</v>
      </c>
      <c r="K35" s="10">
        <v>0</v>
      </c>
      <c r="L35" s="10">
        <f t="shared" si="0"/>
        <v>0</v>
      </c>
    </row>
    <row r="36" spans="1:12" ht="17.25" customHeight="1">
      <c r="A36" s="2">
        <v>37</v>
      </c>
      <c r="B36" s="2">
        <v>600</v>
      </c>
      <c r="C36" s="15">
        <v>60016</v>
      </c>
      <c r="D36" s="15">
        <v>6050</v>
      </c>
      <c r="E36" s="41" t="s">
        <v>107</v>
      </c>
      <c r="F36" s="42"/>
      <c r="G36" s="43"/>
      <c r="H36" s="26">
        <v>300000</v>
      </c>
      <c r="I36" s="27"/>
      <c r="J36" s="10">
        <v>0</v>
      </c>
      <c r="K36" s="10">
        <v>60000</v>
      </c>
      <c r="L36" s="10">
        <f t="shared" si="0"/>
        <v>360000</v>
      </c>
    </row>
    <row r="37" spans="1:12" ht="16.5" customHeight="1">
      <c r="A37" s="2">
        <v>38</v>
      </c>
      <c r="B37" s="2">
        <v>600</v>
      </c>
      <c r="C37" s="15">
        <v>60016</v>
      </c>
      <c r="D37" s="15">
        <v>6050</v>
      </c>
      <c r="E37" s="41" t="s">
        <v>11</v>
      </c>
      <c r="F37" s="42"/>
      <c r="G37" s="43"/>
      <c r="H37" s="20">
        <v>700000</v>
      </c>
      <c r="I37" s="20"/>
      <c r="J37" s="10">
        <v>0</v>
      </c>
      <c r="K37" s="10">
        <v>500000</v>
      </c>
      <c r="L37" s="10">
        <f t="shared" si="0"/>
        <v>1200000</v>
      </c>
    </row>
    <row r="38" spans="1:12" ht="21" customHeight="1">
      <c r="A38" s="2">
        <v>39</v>
      </c>
      <c r="B38" s="2">
        <v>600</v>
      </c>
      <c r="C38" s="15">
        <v>60016</v>
      </c>
      <c r="D38" s="15">
        <v>6050</v>
      </c>
      <c r="E38" s="41" t="s">
        <v>43</v>
      </c>
      <c r="F38" s="42"/>
      <c r="G38" s="43"/>
      <c r="H38" s="20">
        <v>100000</v>
      </c>
      <c r="I38" s="20"/>
      <c r="J38" s="10">
        <v>0</v>
      </c>
      <c r="K38" s="10">
        <v>120000</v>
      </c>
      <c r="L38" s="10">
        <f t="shared" si="0"/>
        <v>220000</v>
      </c>
    </row>
    <row r="39" spans="1:12" ht="43.5" customHeight="1">
      <c r="A39" s="2">
        <v>41</v>
      </c>
      <c r="B39" s="2">
        <v>600</v>
      </c>
      <c r="C39" s="15">
        <v>60016</v>
      </c>
      <c r="D39" s="15">
        <v>6050</v>
      </c>
      <c r="E39" s="41" t="s">
        <v>36</v>
      </c>
      <c r="F39" s="42"/>
      <c r="G39" s="43"/>
      <c r="H39" s="26">
        <v>261972</v>
      </c>
      <c r="I39" s="27"/>
      <c r="J39" s="10">
        <v>0</v>
      </c>
      <c r="K39" s="10">
        <v>500000</v>
      </c>
      <c r="L39" s="10">
        <f t="shared" si="0"/>
        <v>761972</v>
      </c>
    </row>
    <row r="40" spans="1:12" ht="18" customHeight="1">
      <c r="A40" s="2">
        <v>42</v>
      </c>
      <c r="B40" s="2">
        <v>600</v>
      </c>
      <c r="C40" s="15">
        <v>60016</v>
      </c>
      <c r="D40" s="15">
        <v>6050</v>
      </c>
      <c r="E40" s="41" t="s">
        <v>63</v>
      </c>
      <c r="F40" s="42"/>
      <c r="G40" s="43"/>
      <c r="H40" s="26">
        <v>100000</v>
      </c>
      <c r="I40" s="27"/>
      <c r="J40" s="10">
        <v>0</v>
      </c>
      <c r="K40" s="10">
        <f>150000+150000</f>
        <v>300000</v>
      </c>
      <c r="L40" s="10">
        <f t="shared" si="0"/>
        <v>400000</v>
      </c>
    </row>
    <row r="41" spans="1:12" ht="18" customHeight="1">
      <c r="A41" s="2" t="s">
        <v>64</v>
      </c>
      <c r="B41" s="2">
        <v>600</v>
      </c>
      <c r="C41" s="15">
        <v>60016</v>
      </c>
      <c r="D41" s="15">
        <v>6050</v>
      </c>
      <c r="E41" s="41" t="s">
        <v>65</v>
      </c>
      <c r="F41" s="42"/>
      <c r="G41" s="43"/>
      <c r="H41" s="26">
        <v>0</v>
      </c>
      <c r="I41" s="27"/>
      <c r="J41" s="10">
        <v>0</v>
      </c>
      <c r="K41" s="10">
        <v>650000</v>
      </c>
      <c r="L41" s="10">
        <f t="shared" si="0"/>
        <v>650000</v>
      </c>
    </row>
    <row r="42" spans="1:12" ht="19.5" customHeight="1">
      <c r="A42" s="2" t="s">
        <v>66</v>
      </c>
      <c r="B42" s="2">
        <v>600</v>
      </c>
      <c r="C42" s="15">
        <v>60016</v>
      </c>
      <c r="D42" s="15">
        <v>6050</v>
      </c>
      <c r="E42" s="69" t="s">
        <v>67</v>
      </c>
      <c r="F42" s="70"/>
      <c r="G42" s="71"/>
      <c r="H42" s="26">
        <v>0</v>
      </c>
      <c r="I42" s="27"/>
      <c r="J42" s="10">
        <v>0</v>
      </c>
      <c r="K42" s="10">
        <v>50000</v>
      </c>
      <c r="L42" s="10">
        <f t="shared" si="0"/>
        <v>50000</v>
      </c>
    </row>
    <row r="43" spans="1:12" ht="19.5" customHeight="1">
      <c r="A43" s="2" t="s">
        <v>68</v>
      </c>
      <c r="B43" s="2">
        <v>600</v>
      </c>
      <c r="C43" s="15">
        <v>60016</v>
      </c>
      <c r="D43" s="15">
        <v>6050</v>
      </c>
      <c r="E43" s="69" t="s">
        <v>89</v>
      </c>
      <c r="F43" s="70"/>
      <c r="G43" s="71"/>
      <c r="H43" s="26">
        <v>0</v>
      </c>
      <c r="I43" s="27"/>
      <c r="J43" s="10">
        <v>0</v>
      </c>
      <c r="K43" s="10">
        <v>200000</v>
      </c>
      <c r="L43" s="10">
        <f t="shared" si="0"/>
        <v>200000</v>
      </c>
    </row>
    <row r="44" spans="1:12" ht="22.5" customHeight="1">
      <c r="A44" s="2">
        <v>45</v>
      </c>
      <c r="B44" s="2">
        <v>600</v>
      </c>
      <c r="C44" s="15">
        <v>60016</v>
      </c>
      <c r="D44" s="15">
        <v>6050</v>
      </c>
      <c r="E44" s="41" t="s">
        <v>14</v>
      </c>
      <c r="F44" s="42"/>
      <c r="G44" s="43"/>
      <c r="H44" s="20">
        <v>350000</v>
      </c>
      <c r="I44" s="20"/>
      <c r="J44" s="10">
        <v>0</v>
      </c>
      <c r="K44" s="10">
        <v>150000</v>
      </c>
      <c r="L44" s="10">
        <f t="shared" si="0"/>
        <v>500000</v>
      </c>
    </row>
    <row r="45" spans="1:12" ht="16.5" customHeight="1">
      <c r="A45" s="2" t="s">
        <v>61</v>
      </c>
      <c r="B45" s="2">
        <v>600</v>
      </c>
      <c r="C45" s="15">
        <v>60016</v>
      </c>
      <c r="D45" s="15">
        <v>6050</v>
      </c>
      <c r="E45" s="41" t="s">
        <v>62</v>
      </c>
      <c r="F45" s="42"/>
      <c r="G45" s="43"/>
      <c r="H45" s="26">
        <v>0</v>
      </c>
      <c r="I45" s="27"/>
      <c r="J45" s="10">
        <v>0</v>
      </c>
      <c r="K45" s="10">
        <v>150000</v>
      </c>
      <c r="L45" s="10">
        <f t="shared" si="0"/>
        <v>150000</v>
      </c>
    </row>
    <row r="46" spans="1:12" ht="12.75">
      <c r="A46" s="2">
        <v>46</v>
      </c>
      <c r="B46" s="2">
        <v>600</v>
      </c>
      <c r="C46" s="15">
        <v>60016</v>
      </c>
      <c r="D46" s="15">
        <v>6050</v>
      </c>
      <c r="E46" s="52" t="s">
        <v>44</v>
      </c>
      <c r="F46" s="53"/>
      <c r="G46" s="54"/>
      <c r="H46" s="26">
        <v>40000</v>
      </c>
      <c r="I46" s="27"/>
      <c r="J46" s="10">
        <v>-26000</v>
      </c>
      <c r="K46" s="10">
        <v>0</v>
      </c>
      <c r="L46" s="10">
        <f t="shared" si="0"/>
        <v>14000</v>
      </c>
    </row>
    <row r="47" spans="1:12" ht="12.75" customHeight="1">
      <c r="A47" s="2">
        <v>50</v>
      </c>
      <c r="B47" s="2">
        <v>600</v>
      </c>
      <c r="C47" s="15">
        <v>60016</v>
      </c>
      <c r="D47" s="15">
        <v>6050</v>
      </c>
      <c r="E47" s="52" t="s">
        <v>99</v>
      </c>
      <c r="F47" s="53"/>
      <c r="G47" s="54"/>
      <c r="H47" s="26">
        <v>200000</v>
      </c>
      <c r="I47" s="27"/>
      <c r="J47" s="10">
        <v>-172000</v>
      </c>
      <c r="K47" s="10">
        <v>0</v>
      </c>
      <c r="L47" s="10">
        <f t="shared" si="0"/>
        <v>28000</v>
      </c>
    </row>
    <row r="48" spans="1:12" ht="12.75" customHeight="1">
      <c r="A48" s="2">
        <v>51</v>
      </c>
      <c r="B48" s="2">
        <v>600</v>
      </c>
      <c r="C48" s="15">
        <v>60016</v>
      </c>
      <c r="D48" s="15">
        <v>6050</v>
      </c>
      <c r="E48" s="52" t="s">
        <v>100</v>
      </c>
      <c r="F48" s="53"/>
      <c r="G48" s="54"/>
      <c r="H48" s="26">
        <v>340000</v>
      </c>
      <c r="I48" s="27"/>
      <c r="J48" s="10">
        <v>0</v>
      </c>
      <c r="K48" s="10">
        <v>150000</v>
      </c>
      <c r="L48" s="10">
        <f t="shared" si="0"/>
        <v>490000</v>
      </c>
    </row>
    <row r="49" spans="1:12" ht="12.75" customHeight="1">
      <c r="A49" s="2">
        <v>52</v>
      </c>
      <c r="B49" s="2">
        <v>600</v>
      </c>
      <c r="C49" s="15">
        <v>60016</v>
      </c>
      <c r="D49" s="15">
        <v>6050</v>
      </c>
      <c r="E49" s="52" t="s">
        <v>101</v>
      </c>
      <c r="F49" s="53"/>
      <c r="G49" s="54"/>
      <c r="H49" s="26">
        <v>150000</v>
      </c>
      <c r="I49" s="27"/>
      <c r="J49" s="10">
        <v>0</v>
      </c>
      <c r="K49" s="10">
        <v>250000</v>
      </c>
      <c r="L49" s="10">
        <f t="shared" si="0"/>
        <v>400000</v>
      </c>
    </row>
    <row r="50" spans="1:12" ht="12.75" customHeight="1">
      <c r="A50" s="2">
        <v>53</v>
      </c>
      <c r="B50" s="2">
        <v>600</v>
      </c>
      <c r="C50" s="15">
        <v>60016</v>
      </c>
      <c r="D50" s="15">
        <v>6050</v>
      </c>
      <c r="E50" s="52" t="s">
        <v>102</v>
      </c>
      <c r="F50" s="53"/>
      <c r="G50" s="54"/>
      <c r="H50" s="26">
        <v>60000</v>
      </c>
      <c r="I50" s="27"/>
      <c r="J50" s="10">
        <v>-37500</v>
      </c>
      <c r="K50" s="10">
        <v>0</v>
      </c>
      <c r="L50" s="10">
        <f t="shared" si="0"/>
        <v>22500</v>
      </c>
    </row>
    <row r="51" spans="1:12" ht="12.75" customHeight="1">
      <c r="A51" s="7" t="s">
        <v>54</v>
      </c>
      <c r="B51" s="7">
        <v>600</v>
      </c>
      <c r="C51" s="17">
        <v>60016</v>
      </c>
      <c r="D51" s="17">
        <v>6050</v>
      </c>
      <c r="E51" s="52" t="s">
        <v>103</v>
      </c>
      <c r="F51" s="53"/>
      <c r="G51" s="54"/>
      <c r="H51" s="26">
        <v>0</v>
      </c>
      <c r="I51" s="27"/>
      <c r="J51" s="12">
        <v>0</v>
      </c>
      <c r="K51" s="10">
        <f>200000+100000</f>
        <v>300000</v>
      </c>
      <c r="L51" s="10">
        <f t="shared" si="0"/>
        <v>300000</v>
      </c>
    </row>
    <row r="52" spans="1:12" ht="23.25" customHeight="1">
      <c r="A52" s="2">
        <v>54</v>
      </c>
      <c r="B52" s="2">
        <v>600</v>
      </c>
      <c r="C52" s="15">
        <v>60016</v>
      </c>
      <c r="D52" s="15">
        <v>6050</v>
      </c>
      <c r="E52" s="41" t="s">
        <v>15</v>
      </c>
      <c r="F52" s="42"/>
      <c r="G52" s="43"/>
      <c r="H52" s="20">
        <v>191000</v>
      </c>
      <c r="I52" s="20"/>
      <c r="J52" s="10">
        <v>0</v>
      </c>
      <c r="K52" s="10">
        <f>35000+160000</f>
        <v>195000</v>
      </c>
      <c r="L52" s="10">
        <f t="shared" si="0"/>
        <v>386000</v>
      </c>
    </row>
    <row r="53" spans="1:12" ht="12.75">
      <c r="A53" s="2">
        <v>57</v>
      </c>
      <c r="B53" s="2">
        <v>600</v>
      </c>
      <c r="C53" s="15">
        <v>60016</v>
      </c>
      <c r="D53" s="15">
        <v>6050</v>
      </c>
      <c r="E53" s="41" t="s">
        <v>104</v>
      </c>
      <c r="F53" s="42"/>
      <c r="G53" s="43"/>
      <c r="H53" s="26">
        <v>60000</v>
      </c>
      <c r="I53" s="27"/>
      <c r="J53" s="10">
        <v>-35000</v>
      </c>
      <c r="K53" s="10">
        <v>0</v>
      </c>
      <c r="L53" s="10">
        <f t="shared" si="0"/>
        <v>25000</v>
      </c>
    </row>
    <row r="54" spans="1:12" ht="12.75" customHeight="1">
      <c r="A54" s="2"/>
      <c r="B54" s="2"/>
      <c r="C54" s="15"/>
      <c r="D54" s="15"/>
      <c r="E54" s="56" t="s">
        <v>16</v>
      </c>
      <c r="F54" s="57"/>
      <c r="G54" s="58"/>
      <c r="H54" s="55">
        <f>SUM(H26:H53)</f>
        <v>7475988.26</v>
      </c>
      <c r="I54" s="55"/>
      <c r="J54" s="12">
        <f>SUM(J26:J53)</f>
        <v>-597000</v>
      </c>
      <c r="K54" s="12">
        <f>SUM(K26:K53)</f>
        <v>6600000</v>
      </c>
      <c r="L54" s="12">
        <f t="shared" si="0"/>
        <v>13478988.26</v>
      </c>
    </row>
    <row r="55" spans="1:12" ht="14.25" customHeight="1">
      <c r="A55" s="2" t="s">
        <v>59</v>
      </c>
      <c r="B55" s="2">
        <v>600</v>
      </c>
      <c r="C55" s="15">
        <v>60014</v>
      </c>
      <c r="D55" s="15">
        <v>6300</v>
      </c>
      <c r="E55" s="69" t="s">
        <v>60</v>
      </c>
      <c r="F55" s="70"/>
      <c r="G55" s="71"/>
      <c r="H55" s="26">
        <v>0</v>
      </c>
      <c r="I55" s="27"/>
      <c r="J55" s="10">
        <v>0</v>
      </c>
      <c r="K55" s="10">
        <v>200000</v>
      </c>
      <c r="L55" s="10">
        <f t="shared" si="0"/>
        <v>200000</v>
      </c>
    </row>
    <row r="56" spans="1:12" ht="12.75" customHeight="1">
      <c r="A56" s="2"/>
      <c r="B56" s="2"/>
      <c r="C56" s="15"/>
      <c r="D56" s="15"/>
      <c r="E56" s="56" t="s">
        <v>17</v>
      </c>
      <c r="F56" s="57"/>
      <c r="G56" s="58"/>
      <c r="H56" s="55">
        <f>SUM(H55:I55)</f>
        <v>0</v>
      </c>
      <c r="I56" s="55"/>
      <c r="J56" s="12">
        <f>SUM(J55:J55)</f>
        <v>0</v>
      </c>
      <c r="K56" s="12">
        <f>SUM(K55:K55)</f>
        <v>200000</v>
      </c>
      <c r="L56" s="12">
        <f t="shared" si="0"/>
        <v>200000</v>
      </c>
    </row>
    <row r="57" spans="1:12" ht="27" customHeight="1">
      <c r="A57" s="2">
        <v>62</v>
      </c>
      <c r="B57" s="2">
        <v>600</v>
      </c>
      <c r="C57" s="15">
        <v>60095</v>
      </c>
      <c r="D57" s="15">
        <v>6050</v>
      </c>
      <c r="E57" s="41" t="s">
        <v>18</v>
      </c>
      <c r="F57" s="42"/>
      <c r="G57" s="43"/>
      <c r="H57" s="20">
        <v>400000</v>
      </c>
      <c r="I57" s="51"/>
      <c r="J57" s="10">
        <v>0</v>
      </c>
      <c r="K57" s="10">
        <f>870000+300000+947265</f>
        <v>2117265</v>
      </c>
      <c r="L57" s="10">
        <f t="shared" si="0"/>
        <v>2517265</v>
      </c>
    </row>
    <row r="58" spans="1:12" ht="12.75" customHeight="1">
      <c r="A58" s="2">
        <v>63</v>
      </c>
      <c r="B58" s="2">
        <v>600</v>
      </c>
      <c r="C58" s="15">
        <v>60095</v>
      </c>
      <c r="D58" s="15">
        <v>6050</v>
      </c>
      <c r="E58" s="41" t="s">
        <v>19</v>
      </c>
      <c r="F58" s="42"/>
      <c r="G58" s="43"/>
      <c r="H58" s="20">
        <v>300000</v>
      </c>
      <c r="I58" s="51"/>
      <c r="J58" s="10">
        <v>0</v>
      </c>
      <c r="K58" s="10">
        <f>150000+100000</f>
        <v>250000</v>
      </c>
      <c r="L58" s="10">
        <f aca="true" t="shared" si="1" ref="L58:L83">H58+J58+K58</f>
        <v>550000</v>
      </c>
    </row>
    <row r="59" spans="1:12" ht="12.75">
      <c r="A59" s="2">
        <v>64</v>
      </c>
      <c r="B59" s="2">
        <v>600</v>
      </c>
      <c r="C59" s="15">
        <v>60095</v>
      </c>
      <c r="D59" s="15">
        <v>6050</v>
      </c>
      <c r="E59" s="41" t="s">
        <v>45</v>
      </c>
      <c r="F59" s="42"/>
      <c r="G59" s="43"/>
      <c r="H59" s="20">
        <v>30000</v>
      </c>
      <c r="I59" s="51"/>
      <c r="J59" s="10">
        <v>-5000</v>
      </c>
      <c r="K59" s="10">
        <v>0</v>
      </c>
      <c r="L59" s="10">
        <f t="shared" si="1"/>
        <v>25000</v>
      </c>
    </row>
    <row r="60" spans="1:12" ht="21.75" customHeight="1">
      <c r="A60" s="2" t="s">
        <v>57</v>
      </c>
      <c r="B60" s="2">
        <v>600</v>
      </c>
      <c r="C60" s="15">
        <v>60095</v>
      </c>
      <c r="D60" s="15">
        <v>6050</v>
      </c>
      <c r="E60" s="41" t="s">
        <v>74</v>
      </c>
      <c r="F60" s="42"/>
      <c r="G60" s="43"/>
      <c r="H60" s="26">
        <v>0</v>
      </c>
      <c r="I60" s="27"/>
      <c r="J60" s="10">
        <v>0</v>
      </c>
      <c r="K60" s="10">
        <v>780000</v>
      </c>
      <c r="L60" s="10">
        <f t="shared" si="1"/>
        <v>780000</v>
      </c>
    </row>
    <row r="61" spans="1:12" ht="12.75" customHeight="1">
      <c r="A61" s="2" t="s">
        <v>73</v>
      </c>
      <c r="B61" s="2">
        <v>600</v>
      </c>
      <c r="C61" s="15">
        <v>60095</v>
      </c>
      <c r="D61" s="15">
        <v>6050</v>
      </c>
      <c r="E61" s="41" t="s">
        <v>58</v>
      </c>
      <c r="F61" s="42"/>
      <c r="G61" s="43"/>
      <c r="H61" s="26">
        <v>0</v>
      </c>
      <c r="I61" s="27"/>
      <c r="J61" s="10">
        <v>0</v>
      </c>
      <c r="K61" s="10">
        <v>400000</v>
      </c>
      <c r="L61" s="10">
        <f t="shared" si="1"/>
        <v>400000</v>
      </c>
    </row>
    <row r="62" spans="1:12" ht="12.75" customHeight="1">
      <c r="A62" s="2"/>
      <c r="B62" s="2"/>
      <c r="C62" s="15"/>
      <c r="D62" s="15"/>
      <c r="E62" s="56" t="s">
        <v>20</v>
      </c>
      <c r="F62" s="57"/>
      <c r="G62" s="58"/>
      <c r="H62" s="55">
        <f>SUM(H57:H59)</f>
        <v>730000</v>
      </c>
      <c r="I62" s="55"/>
      <c r="J62" s="12">
        <f>SUM(J57:J61)</f>
        <v>-5000</v>
      </c>
      <c r="K62" s="12">
        <f>SUM(K57:K61)</f>
        <v>3547265</v>
      </c>
      <c r="L62" s="12">
        <f>H62+J62+K62</f>
        <v>4272265</v>
      </c>
    </row>
    <row r="63" spans="1:12" ht="12.75" customHeight="1">
      <c r="A63" s="2"/>
      <c r="B63" s="2"/>
      <c r="C63" s="15"/>
      <c r="D63" s="15"/>
      <c r="E63" s="44" t="s">
        <v>21</v>
      </c>
      <c r="F63" s="45"/>
      <c r="G63" s="46"/>
      <c r="H63" s="40">
        <f>H54+H56+H62</f>
        <v>8205988.26</v>
      </c>
      <c r="I63" s="40"/>
      <c r="J63" s="11">
        <f>SUM(J54+J56+J62)</f>
        <v>-602000</v>
      </c>
      <c r="K63" s="11">
        <f>SUM(K54+K56+K62)</f>
        <v>10347265</v>
      </c>
      <c r="L63" s="11">
        <f t="shared" si="1"/>
        <v>17951253.259999998</v>
      </c>
    </row>
    <row r="64" spans="1:12" ht="24" customHeight="1">
      <c r="A64" s="2" t="s">
        <v>75</v>
      </c>
      <c r="B64" s="2">
        <v>700</v>
      </c>
      <c r="C64" s="15">
        <v>70004</v>
      </c>
      <c r="D64" s="15">
        <v>6050</v>
      </c>
      <c r="E64" s="41" t="s">
        <v>78</v>
      </c>
      <c r="F64" s="42"/>
      <c r="G64" s="43"/>
      <c r="H64" s="26">
        <v>0</v>
      </c>
      <c r="I64" s="27"/>
      <c r="J64" s="10">
        <v>0</v>
      </c>
      <c r="K64" s="10">
        <v>300000</v>
      </c>
      <c r="L64" s="10">
        <f t="shared" si="1"/>
        <v>300000</v>
      </c>
    </row>
    <row r="65" spans="1:12" ht="12.75" customHeight="1">
      <c r="A65" s="2"/>
      <c r="B65" s="2"/>
      <c r="C65" s="15"/>
      <c r="D65" s="15"/>
      <c r="E65" s="56" t="s">
        <v>22</v>
      </c>
      <c r="F65" s="57"/>
      <c r="G65" s="58"/>
      <c r="H65" s="59">
        <f>H64</f>
        <v>0</v>
      </c>
      <c r="I65" s="60"/>
      <c r="J65" s="12">
        <f>SUM(J64:J64)</f>
        <v>0</v>
      </c>
      <c r="K65" s="12">
        <f>SUM(K64:K64)</f>
        <v>300000</v>
      </c>
      <c r="L65" s="12">
        <f t="shared" si="1"/>
        <v>300000</v>
      </c>
    </row>
    <row r="66" spans="1:12" ht="12.75" customHeight="1">
      <c r="A66" s="2">
        <v>68</v>
      </c>
      <c r="B66" s="2">
        <v>700</v>
      </c>
      <c r="C66" s="15">
        <v>70005</v>
      </c>
      <c r="D66" s="15">
        <v>6060</v>
      </c>
      <c r="E66" s="41" t="s">
        <v>23</v>
      </c>
      <c r="F66" s="42"/>
      <c r="G66" s="43"/>
      <c r="H66" s="20">
        <v>200000</v>
      </c>
      <c r="I66" s="20"/>
      <c r="J66" s="10">
        <v>0</v>
      </c>
      <c r="K66" s="10">
        <v>200000</v>
      </c>
      <c r="L66" s="10">
        <f t="shared" si="1"/>
        <v>400000</v>
      </c>
    </row>
    <row r="67" spans="1:12" ht="12.75" customHeight="1">
      <c r="A67" s="2"/>
      <c r="B67" s="2"/>
      <c r="C67" s="15"/>
      <c r="D67" s="15"/>
      <c r="E67" s="56" t="s">
        <v>24</v>
      </c>
      <c r="F67" s="57"/>
      <c r="G67" s="58"/>
      <c r="H67" s="55">
        <f>SUM(H66)</f>
        <v>200000</v>
      </c>
      <c r="I67" s="55"/>
      <c r="J67" s="12">
        <f>SUM(J66)</f>
        <v>0</v>
      </c>
      <c r="K67" s="12">
        <f>SUM(K66)</f>
        <v>200000</v>
      </c>
      <c r="L67" s="12">
        <f t="shared" si="1"/>
        <v>400000</v>
      </c>
    </row>
    <row r="68" spans="1:12" ht="12.75" customHeight="1">
      <c r="A68" s="2"/>
      <c r="B68" s="2"/>
      <c r="C68" s="15"/>
      <c r="D68" s="15"/>
      <c r="E68" s="44" t="s">
        <v>25</v>
      </c>
      <c r="F68" s="45"/>
      <c r="G68" s="46"/>
      <c r="H68" s="40">
        <f>H67+H65</f>
        <v>200000</v>
      </c>
      <c r="I68" s="51"/>
      <c r="J68" s="11">
        <f>SUM(J65+J67)</f>
        <v>0</v>
      </c>
      <c r="K68" s="11">
        <f>SUM(K65+K67)</f>
        <v>500000</v>
      </c>
      <c r="L68" s="11">
        <f t="shared" si="1"/>
        <v>700000</v>
      </c>
    </row>
    <row r="69" spans="1:12" ht="23.25" customHeight="1">
      <c r="A69" s="2">
        <v>70</v>
      </c>
      <c r="B69" s="2">
        <v>750</v>
      </c>
      <c r="C69" s="15">
        <v>75023</v>
      </c>
      <c r="D69" s="15">
        <v>6060</v>
      </c>
      <c r="E69" s="41" t="s">
        <v>97</v>
      </c>
      <c r="F69" s="72"/>
      <c r="G69" s="73"/>
      <c r="H69" s="21">
        <v>90000</v>
      </c>
      <c r="I69" s="22"/>
      <c r="J69" s="10">
        <v>0</v>
      </c>
      <c r="K69" s="10">
        <v>57000</v>
      </c>
      <c r="L69" s="10">
        <f>SUM(H69+K69)</f>
        <v>147000</v>
      </c>
    </row>
    <row r="70" spans="1:12" ht="12.75" customHeight="1">
      <c r="A70" s="2"/>
      <c r="B70" s="2"/>
      <c r="C70" s="15"/>
      <c r="D70" s="15"/>
      <c r="E70" s="44" t="s">
        <v>96</v>
      </c>
      <c r="F70" s="45"/>
      <c r="G70" s="46"/>
      <c r="H70" s="49">
        <f>SUM(H69:I69)</f>
        <v>90000</v>
      </c>
      <c r="I70" s="50"/>
      <c r="J70" s="11">
        <f>SUM(J69:J69)</f>
        <v>0</v>
      </c>
      <c r="K70" s="11">
        <f>SUM(K69:K69)</f>
        <v>57000</v>
      </c>
      <c r="L70" s="11">
        <f>SUM(L69:L69)</f>
        <v>147000</v>
      </c>
    </row>
    <row r="71" spans="1:12" ht="12.75">
      <c r="A71" s="2" t="s">
        <v>76</v>
      </c>
      <c r="B71" s="2">
        <v>801</v>
      </c>
      <c r="C71" s="15">
        <v>80001</v>
      </c>
      <c r="D71" s="15">
        <v>6050</v>
      </c>
      <c r="E71" s="41" t="s">
        <v>77</v>
      </c>
      <c r="F71" s="42"/>
      <c r="G71" s="43"/>
      <c r="H71" s="26">
        <v>0</v>
      </c>
      <c r="I71" s="27"/>
      <c r="J71" s="10">
        <v>0</v>
      </c>
      <c r="K71" s="10">
        <v>120000</v>
      </c>
      <c r="L71" s="10">
        <f t="shared" si="1"/>
        <v>120000</v>
      </c>
    </row>
    <row r="72" spans="1:12" ht="12.75" customHeight="1">
      <c r="A72" s="2"/>
      <c r="B72" s="2"/>
      <c r="C72" s="15"/>
      <c r="D72" s="15"/>
      <c r="E72" s="56" t="s">
        <v>26</v>
      </c>
      <c r="F72" s="57"/>
      <c r="G72" s="58"/>
      <c r="H72" s="55">
        <f>SUM(H71)</f>
        <v>0</v>
      </c>
      <c r="I72" s="55"/>
      <c r="J72" s="12">
        <f>SUM(J71:J71)</f>
        <v>0</v>
      </c>
      <c r="K72" s="12">
        <f>SUM(K71:K71)</f>
        <v>120000</v>
      </c>
      <c r="L72" s="12">
        <f t="shared" si="1"/>
        <v>120000</v>
      </c>
    </row>
    <row r="73" spans="1:12" ht="21" customHeight="1">
      <c r="A73" s="2">
        <v>72</v>
      </c>
      <c r="B73" s="2">
        <v>801</v>
      </c>
      <c r="C73" s="15">
        <v>80104</v>
      </c>
      <c r="D73" s="15">
        <v>6050</v>
      </c>
      <c r="E73" s="41" t="s">
        <v>27</v>
      </c>
      <c r="F73" s="42"/>
      <c r="G73" s="43"/>
      <c r="H73" s="20">
        <v>700000</v>
      </c>
      <c r="I73" s="20"/>
      <c r="J73" s="10">
        <v>0</v>
      </c>
      <c r="K73" s="10">
        <v>200000</v>
      </c>
      <c r="L73" s="10">
        <f t="shared" si="1"/>
        <v>900000</v>
      </c>
    </row>
    <row r="74" spans="1:12" ht="12.75" customHeight="1">
      <c r="A74" s="2"/>
      <c r="B74" s="2"/>
      <c r="C74" s="15"/>
      <c r="D74" s="15"/>
      <c r="E74" s="56" t="s">
        <v>28</v>
      </c>
      <c r="F74" s="57"/>
      <c r="G74" s="58"/>
      <c r="H74" s="55">
        <f>SUM(H73:I73)</f>
        <v>700000</v>
      </c>
      <c r="I74" s="55"/>
      <c r="J74" s="12">
        <f>SUM(J73:J73)</f>
        <v>0</v>
      </c>
      <c r="K74" s="12">
        <f>SUM(K73:K73)</f>
        <v>200000</v>
      </c>
      <c r="L74" s="12">
        <f t="shared" si="1"/>
        <v>900000</v>
      </c>
    </row>
    <row r="75" spans="1:12" ht="12.75" customHeight="1">
      <c r="A75" s="2"/>
      <c r="B75" s="2"/>
      <c r="C75" s="15"/>
      <c r="D75" s="15"/>
      <c r="E75" s="44" t="s">
        <v>29</v>
      </c>
      <c r="F75" s="45"/>
      <c r="G75" s="46"/>
      <c r="H75" s="40">
        <f>H74+H72</f>
        <v>700000</v>
      </c>
      <c r="I75" s="40"/>
      <c r="J75" s="11">
        <f>SUM(J72+J74)</f>
        <v>0</v>
      </c>
      <c r="K75" s="11">
        <f>SUM(K72+K74)</f>
        <v>320000</v>
      </c>
      <c r="L75" s="11">
        <f t="shared" si="1"/>
        <v>1020000</v>
      </c>
    </row>
    <row r="76" spans="1:12" ht="12.75">
      <c r="A76" s="2">
        <v>75</v>
      </c>
      <c r="B76" s="2">
        <v>900</v>
      </c>
      <c r="C76" s="15">
        <v>90015</v>
      </c>
      <c r="D76" s="15">
        <v>6050</v>
      </c>
      <c r="E76" s="41" t="s">
        <v>30</v>
      </c>
      <c r="F76" s="42"/>
      <c r="G76" s="43"/>
      <c r="H76" s="20">
        <v>300000</v>
      </c>
      <c r="I76" s="20"/>
      <c r="J76" s="10">
        <v>0</v>
      </c>
      <c r="K76" s="10">
        <v>100000</v>
      </c>
      <c r="L76" s="10">
        <f t="shared" si="1"/>
        <v>400000</v>
      </c>
    </row>
    <row r="77" spans="1:12" ht="12.75">
      <c r="A77" s="2" t="s">
        <v>94</v>
      </c>
      <c r="B77" s="2">
        <v>900</v>
      </c>
      <c r="C77" s="15">
        <v>90002</v>
      </c>
      <c r="D77" s="15">
        <v>6050</v>
      </c>
      <c r="E77" s="41" t="s">
        <v>95</v>
      </c>
      <c r="F77" s="47"/>
      <c r="G77" s="48"/>
      <c r="H77" s="26">
        <v>0</v>
      </c>
      <c r="I77" s="27"/>
      <c r="J77" s="10">
        <v>0</v>
      </c>
      <c r="K77" s="10">
        <v>20000</v>
      </c>
      <c r="L77" s="10">
        <f t="shared" si="1"/>
        <v>20000</v>
      </c>
    </row>
    <row r="78" spans="1:12" ht="12.75" customHeight="1">
      <c r="A78" s="2"/>
      <c r="B78" s="2"/>
      <c r="C78" s="15"/>
      <c r="D78" s="15"/>
      <c r="E78" s="44" t="s">
        <v>31</v>
      </c>
      <c r="F78" s="45"/>
      <c r="G78" s="46"/>
      <c r="H78" s="40">
        <f>SUM(H76:I76)</f>
        <v>300000</v>
      </c>
      <c r="I78" s="68"/>
      <c r="J78" s="11">
        <f>SUM(J76)</f>
        <v>0</v>
      </c>
      <c r="K78" s="11">
        <f>SUM(K76+K77)</f>
        <v>120000</v>
      </c>
      <c r="L78" s="11">
        <f t="shared" si="1"/>
        <v>420000</v>
      </c>
    </row>
    <row r="79" spans="1:12" ht="12.75">
      <c r="A79" s="4">
        <v>76</v>
      </c>
      <c r="B79" s="2">
        <v>921</v>
      </c>
      <c r="C79" s="15">
        <v>92109</v>
      </c>
      <c r="D79" s="15">
        <v>6050</v>
      </c>
      <c r="E79" s="41" t="s">
        <v>35</v>
      </c>
      <c r="F79" s="42"/>
      <c r="G79" s="43"/>
      <c r="H79" s="61">
        <v>400000</v>
      </c>
      <c r="I79" s="62"/>
      <c r="J79" s="10">
        <v>0</v>
      </c>
      <c r="K79" s="10">
        <v>330000</v>
      </c>
      <c r="L79" s="10">
        <f t="shared" si="1"/>
        <v>730000</v>
      </c>
    </row>
    <row r="80" spans="1:12" ht="12.75">
      <c r="A80" s="4">
        <v>77</v>
      </c>
      <c r="B80" s="2">
        <v>921</v>
      </c>
      <c r="C80" s="15">
        <v>92109</v>
      </c>
      <c r="D80" s="15">
        <v>6050</v>
      </c>
      <c r="E80" s="41" t="s">
        <v>53</v>
      </c>
      <c r="F80" s="42"/>
      <c r="G80" s="43"/>
      <c r="H80" s="61">
        <v>50000</v>
      </c>
      <c r="I80" s="62"/>
      <c r="J80" s="10">
        <v>0</v>
      </c>
      <c r="K80" s="10">
        <v>50000</v>
      </c>
      <c r="L80" s="10">
        <f t="shared" si="1"/>
        <v>100000</v>
      </c>
    </row>
    <row r="81" spans="1:12" ht="12.75" customHeight="1">
      <c r="A81" s="4"/>
      <c r="B81" s="2"/>
      <c r="C81" s="15"/>
      <c r="D81" s="15"/>
      <c r="E81" s="44" t="s">
        <v>32</v>
      </c>
      <c r="F81" s="45"/>
      <c r="G81" s="46"/>
      <c r="H81" s="40">
        <f>SUM(H79:H80)</f>
        <v>450000</v>
      </c>
      <c r="I81" s="68"/>
      <c r="J81" s="11">
        <f>SUM(J79:J80)</f>
        <v>0</v>
      </c>
      <c r="K81" s="11">
        <f>SUM(K79:K80)</f>
        <v>380000</v>
      </c>
      <c r="L81" s="11">
        <f t="shared" si="1"/>
        <v>830000</v>
      </c>
    </row>
    <row r="82" spans="1:12" ht="12.75">
      <c r="A82" s="4">
        <v>78</v>
      </c>
      <c r="B82" s="2">
        <v>926</v>
      </c>
      <c r="C82" s="15">
        <v>92601</v>
      </c>
      <c r="D82" s="15">
        <v>6050</v>
      </c>
      <c r="E82" s="41" t="s">
        <v>46</v>
      </c>
      <c r="F82" s="42"/>
      <c r="G82" s="43"/>
      <c r="H82" s="20">
        <v>150000</v>
      </c>
      <c r="I82" s="20"/>
      <c r="J82" s="10">
        <v>0</v>
      </c>
      <c r="K82" s="10">
        <v>60000</v>
      </c>
      <c r="L82" s="10">
        <f t="shared" si="1"/>
        <v>210000</v>
      </c>
    </row>
    <row r="83" spans="1:12" ht="12.75">
      <c r="A83" s="5"/>
      <c r="B83" s="2"/>
      <c r="C83" s="15"/>
      <c r="D83" s="15"/>
      <c r="E83" s="44" t="s">
        <v>33</v>
      </c>
      <c r="F83" s="45"/>
      <c r="G83" s="46"/>
      <c r="H83" s="40">
        <f>SUM(H82)</f>
        <v>150000</v>
      </c>
      <c r="I83" s="40"/>
      <c r="J83" s="11">
        <f>SUM(J82)</f>
        <v>0</v>
      </c>
      <c r="K83" s="11">
        <f>SUM(K82)</f>
        <v>60000</v>
      </c>
      <c r="L83" s="11">
        <f t="shared" si="1"/>
        <v>210000</v>
      </c>
    </row>
    <row r="84" spans="1:12" ht="12.75">
      <c r="A84" s="5"/>
      <c r="B84" s="2"/>
      <c r="C84" s="15"/>
      <c r="D84" s="15"/>
      <c r="E84" s="63" t="s">
        <v>98</v>
      </c>
      <c r="F84" s="64"/>
      <c r="G84" s="65"/>
      <c r="H84" s="66"/>
      <c r="I84" s="67"/>
      <c r="J84" s="13">
        <f>SUM(J83+J81+J78+J75+J68+J63+J25)</f>
        <v>-850000</v>
      </c>
      <c r="K84" s="13">
        <f>SUM(K83+K81+K78+K75+K68+K63+K25+K70)</f>
        <v>13710265</v>
      </c>
      <c r="L84" s="13"/>
    </row>
    <row r="86" ht="12.75">
      <c r="G86" s="6"/>
    </row>
    <row r="87" ht="12.75">
      <c r="G87" s="6"/>
    </row>
    <row r="88" ht="12.75">
      <c r="G88" s="6"/>
    </row>
  </sheetData>
  <sheetProtection/>
  <mergeCells count="161">
    <mergeCell ref="E12:G12"/>
    <mergeCell ref="E17:G17"/>
    <mergeCell ref="E32:G32"/>
    <mergeCell ref="E33:G33"/>
    <mergeCell ref="E69:G69"/>
    <mergeCell ref="E70:G70"/>
    <mergeCell ref="C7:C8"/>
    <mergeCell ref="D7:D8"/>
    <mergeCell ref="E42:G42"/>
    <mergeCell ref="E35:G35"/>
    <mergeCell ref="E36:G36"/>
    <mergeCell ref="E11:G11"/>
    <mergeCell ref="E52:G52"/>
    <mergeCell ref="E53:G53"/>
    <mergeCell ref="E55:G55"/>
    <mergeCell ref="H55:I55"/>
    <mergeCell ref="H13:I13"/>
    <mergeCell ref="E23:G23"/>
    <mergeCell ref="H23:I23"/>
    <mergeCell ref="E14:G14"/>
    <mergeCell ref="E15:G15"/>
    <mergeCell ref="H41:I41"/>
    <mergeCell ref="E18:G18"/>
    <mergeCell ref="E21:G21"/>
    <mergeCell ref="E22:G22"/>
    <mergeCell ref="H19:I19"/>
    <mergeCell ref="H20:I20"/>
    <mergeCell ref="E24:G24"/>
    <mergeCell ref="E20:G20"/>
    <mergeCell ref="E19:G19"/>
    <mergeCell ref="E25:G25"/>
    <mergeCell ref="E26:G26"/>
    <mergeCell ref="E27:G27"/>
    <mergeCell ref="E37:G37"/>
    <mergeCell ref="E56:G56"/>
    <mergeCell ref="E44:G44"/>
    <mergeCell ref="E46:G46"/>
    <mergeCell ref="E43:G43"/>
    <mergeCell ref="E54:G54"/>
    <mergeCell ref="E45:G45"/>
    <mergeCell ref="H81:I81"/>
    <mergeCell ref="E34:G34"/>
    <mergeCell ref="H80:I80"/>
    <mergeCell ref="E61:G61"/>
    <mergeCell ref="H61:I61"/>
    <mergeCell ref="H78:I78"/>
    <mergeCell ref="H76:I76"/>
    <mergeCell ref="H73:I73"/>
    <mergeCell ref="H74:I74"/>
    <mergeCell ref="E73:G73"/>
    <mergeCell ref="E84:G84"/>
    <mergeCell ref="H84:I84"/>
    <mergeCell ref="H82:I82"/>
    <mergeCell ref="E83:G83"/>
    <mergeCell ref="H83:I83"/>
    <mergeCell ref="E82:G82"/>
    <mergeCell ref="E79:G79"/>
    <mergeCell ref="H71:I71"/>
    <mergeCell ref="E30:G30"/>
    <mergeCell ref="H75:I75"/>
    <mergeCell ref="E71:G71"/>
    <mergeCell ref="E38:G38"/>
    <mergeCell ref="E31:G31"/>
    <mergeCell ref="E66:G66"/>
    <mergeCell ref="E59:G59"/>
    <mergeCell ref="E60:G60"/>
    <mergeCell ref="E29:G29"/>
    <mergeCell ref="E76:G76"/>
    <mergeCell ref="E68:G68"/>
    <mergeCell ref="E72:G72"/>
    <mergeCell ref="H60:I60"/>
    <mergeCell ref="E64:G64"/>
    <mergeCell ref="H42:I42"/>
    <mergeCell ref="H68:I68"/>
    <mergeCell ref="H43:I43"/>
    <mergeCell ref="H45:I45"/>
    <mergeCell ref="H21:I21"/>
    <mergeCell ref="H22:I22"/>
    <mergeCell ref="H79:I79"/>
    <mergeCell ref="E57:G57"/>
    <mergeCell ref="E58:G58"/>
    <mergeCell ref="E74:G74"/>
    <mergeCell ref="E75:G75"/>
    <mergeCell ref="E62:G62"/>
    <mergeCell ref="H72:I72"/>
    <mergeCell ref="E28:G28"/>
    <mergeCell ref="E63:G63"/>
    <mergeCell ref="E65:G65"/>
    <mergeCell ref="H62:I62"/>
    <mergeCell ref="H65:I65"/>
    <mergeCell ref="E67:G67"/>
    <mergeCell ref="H63:I63"/>
    <mergeCell ref="H64:I64"/>
    <mergeCell ref="H66:I66"/>
    <mergeCell ref="H59:I59"/>
    <mergeCell ref="H47:I47"/>
    <mergeCell ref="H48:I48"/>
    <mergeCell ref="H49:I49"/>
    <mergeCell ref="H50:I50"/>
    <mergeCell ref="H67:I67"/>
    <mergeCell ref="H54:I54"/>
    <mergeCell ref="H38:I38"/>
    <mergeCell ref="H36:I36"/>
    <mergeCell ref="E51:G51"/>
    <mergeCell ref="H44:I44"/>
    <mergeCell ref="H52:I52"/>
    <mergeCell ref="H56:I56"/>
    <mergeCell ref="E47:G47"/>
    <mergeCell ref="E48:G48"/>
    <mergeCell ref="E49:G49"/>
    <mergeCell ref="E50:G50"/>
    <mergeCell ref="E78:G78"/>
    <mergeCell ref="H51:I51"/>
    <mergeCell ref="H70:I70"/>
    <mergeCell ref="H77:I77"/>
    <mergeCell ref="H53:I53"/>
    <mergeCell ref="E39:G39"/>
    <mergeCell ref="E40:G40"/>
    <mergeCell ref="E41:G41"/>
    <mergeCell ref="H57:I57"/>
    <mergeCell ref="H58:I58"/>
    <mergeCell ref="H25:I25"/>
    <mergeCell ref="B7:B8"/>
    <mergeCell ref="E7:G8"/>
    <mergeCell ref="E80:G80"/>
    <mergeCell ref="E81:G81"/>
    <mergeCell ref="E77:G77"/>
    <mergeCell ref="H34:I34"/>
    <mergeCell ref="H33:I33"/>
    <mergeCell ref="H35:I35"/>
    <mergeCell ref="H39:I39"/>
    <mergeCell ref="L7:L8"/>
    <mergeCell ref="H9:I9"/>
    <mergeCell ref="A5:L5"/>
    <mergeCell ref="H15:I15"/>
    <mergeCell ref="H12:I12"/>
    <mergeCell ref="H14:I14"/>
    <mergeCell ref="H10:I10"/>
    <mergeCell ref="E9:G9"/>
    <mergeCell ref="E10:G10"/>
    <mergeCell ref="E13:G13"/>
    <mergeCell ref="A7:A8"/>
    <mergeCell ref="H27:I27"/>
    <mergeCell ref="H28:I28"/>
    <mergeCell ref="H32:I32"/>
    <mergeCell ref="H11:I11"/>
    <mergeCell ref="H7:I8"/>
    <mergeCell ref="E16:G16"/>
    <mergeCell ref="H24:I24"/>
    <mergeCell ref="H29:I29"/>
    <mergeCell ref="H30:I30"/>
    <mergeCell ref="J7:K7"/>
    <mergeCell ref="H26:I26"/>
    <mergeCell ref="H31:I31"/>
    <mergeCell ref="H69:I69"/>
    <mergeCell ref="H16:I16"/>
    <mergeCell ref="H17:I17"/>
    <mergeCell ref="H18:I18"/>
    <mergeCell ref="H40:I40"/>
    <mergeCell ref="H46:I46"/>
    <mergeCell ref="H37:I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6" r:id="rId1"/>
  <headerFooter alignWithMargins="0">
    <oddFooter>&amp;CStrona &amp;P</oddFooter>
  </headerFooter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Izabela Gora</cp:lastModifiedBy>
  <cp:lastPrinted>2014-05-19T14:16:37Z</cp:lastPrinted>
  <dcterms:created xsi:type="dcterms:W3CDTF">2012-10-31T11:11:29Z</dcterms:created>
  <dcterms:modified xsi:type="dcterms:W3CDTF">2014-05-21T08:43:40Z</dcterms:modified>
  <cp:category/>
  <cp:version/>
  <cp:contentType/>
  <cp:contentStatus/>
</cp:coreProperties>
</file>